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adca-my.sharepoint.com/personal/bryce_farbstein_dca_ga_gov/Documents/Documents/2025 NOFOs/"/>
    </mc:Choice>
  </mc:AlternateContent>
  <xr:revisionPtr revIDLastSave="0" documentId="8_{B82C2BB9-B4AE-4D90-B3AB-649AD0E9648E}" xr6:coauthVersionLast="47" xr6:coauthVersionMax="47" xr10:uidLastSave="{00000000-0000-0000-0000-000000000000}"/>
  <bookViews>
    <workbookView xWindow="-108" yWindow="-108" windowWidth="23256" windowHeight="12456" xr2:uid="{5AE7A9FE-6FD0-4B81-B2D7-B037ECD7625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 i="1" l="1"/>
  <c r="D60" i="1"/>
  <c r="D59" i="1"/>
  <c r="K67" i="1"/>
  <c r="C63" i="1"/>
  <c r="D63" i="1" s="1"/>
  <c r="I63" i="1" s="1"/>
  <c r="C62" i="1"/>
  <c r="D62" i="1" s="1"/>
  <c r="I62" i="1" s="1"/>
  <c r="C58" i="1"/>
  <c r="K53" i="1"/>
  <c r="J19" i="1"/>
  <c r="I58" i="1" l="1"/>
  <c r="J20" i="1"/>
  <c r="J22" i="1"/>
  <c r="G51" i="1" l="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C61" i="1" s="1"/>
  <c r="D61" i="1" s="1"/>
  <c r="I61" i="1" s="1"/>
  <c r="G34" i="1"/>
  <c r="H34" i="1" s="1"/>
  <c r="C60" i="1" s="1"/>
  <c r="I60" i="1" s="1"/>
  <c r="G33" i="1"/>
  <c r="H33" i="1" s="1"/>
  <c r="J51" i="1"/>
  <c r="J50" i="1"/>
  <c r="K50" i="1" s="1"/>
  <c r="J49" i="1"/>
  <c r="J48" i="1"/>
  <c r="J47" i="1"/>
  <c r="J46" i="1"/>
  <c r="K46" i="1" s="1"/>
  <c r="J45" i="1"/>
  <c r="J44" i="1"/>
  <c r="J43" i="1"/>
  <c r="J42" i="1"/>
  <c r="K42" i="1" s="1"/>
  <c r="J41" i="1"/>
  <c r="J40" i="1"/>
  <c r="J39" i="1"/>
  <c r="J38" i="1"/>
  <c r="K38" i="1" s="1"/>
  <c r="J37" i="1"/>
  <c r="J36" i="1"/>
  <c r="J35" i="1"/>
  <c r="J34" i="1"/>
  <c r="K34" i="1" s="1"/>
  <c r="J33" i="1"/>
  <c r="K35" i="1" l="1"/>
  <c r="K39" i="1"/>
  <c r="K43" i="1"/>
  <c r="K47" i="1"/>
  <c r="K51" i="1"/>
  <c r="K36" i="1"/>
  <c r="K40" i="1"/>
  <c r="K44" i="1"/>
  <c r="K48" i="1"/>
  <c r="C59" i="1"/>
  <c r="H52" i="1"/>
  <c r="K33" i="1"/>
  <c r="K37" i="1"/>
  <c r="K41" i="1"/>
  <c r="K45" i="1"/>
  <c r="K49" i="1"/>
  <c r="K52" i="1" l="1"/>
  <c r="K54" i="1" s="1"/>
  <c r="K68" i="1" s="1"/>
  <c r="B64" i="1"/>
  <c r="I59" i="1" l="1"/>
  <c r="K64" i="1" s="1"/>
  <c r="K69" i="1" s="1"/>
  <c r="K70" i="1" s="1"/>
  <c r="D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Fleming</author>
  </authors>
  <commentList>
    <comment ref="B32" authorId="0" shapeId="0" xr:uid="{DB2DC56F-C394-4288-A07C-89A29E71EBF5}">
      <text>
        <r>
          <rPr>
            <b/>
            <sz val="9"/>
            <color indexed="81"/>
            <rFont val="Tahoma"/>
            <family val="2"/>
          </rPr>
          <t>Ryan Fleming:</t>
        </r>
        <r>
          <rPr>
            <sz val="9"/>
            <color indexed="81"/>
            <rFont val="Tahoma"/>
            <family val="2"/>
          </rPr>
          <t xml:space="preserve">
Not HOME designated.
This is Total Units per type (e.g. 1 BR, 1 BA 50% AMI)</t>
        </r>
      </text>
    </comment>
    <comment ref="A56" authorId="0" shapeId="0" xr:uid="{BAC187CF-397B-4984-B7D3-F92CD656D0FB}">
      <text>
        <r>
          <rPr>
            <b/>
            <sz val="9"/>
            <color indexed="81"/>
            <rFont val="Tahoma"/>
            <family val="2"/>
          </rPr>
          <t>Ryan Fleming:</t>
        </r>
        <r>
          <rPr>
            <sz val="9"/>
            <color indexed="81"/>
            <rFont val="Tahoma"/>
            <family val="2"/>
          </rPr>
          <t xml:space="preserve">
Subsidy Limits Published here:
https://www.hudexchange.info/resource/2315/home-per-unit-subsidy/</t>
        </r>
      </text>
    </comment>
    <comment ref="G57" authorId="0" shapeId="0" xr:uid="{2467F6DD-3809-4C32-92CC-0CBF6E0E193C}">
      <text>
        <r>
          <rPr>
            <b/>
            <sz val="9"/>
            <color indexed="81"/>
            <rFont val="Tahoma"/>
            <family val="2"/>
          </rPr>
          <t>Ryan Fleming:</t>
        </r>
        <r>
          <rPr>
            <sz val="9"/>
            <color indexed="81"/>
            <rFont val="Tahoma"/>
            <family val="2"/>
          </rPr>
          <t xml:space="preserve">
Check most recent year's HUD subsidy limit
2019 limits below</t>
        </r>
      </text>
    </comment>
  </commentList>
</comments>
</file>

<file path=xl/sharedStrings.xml><?xml version="1.0" encoding="utf-8"?>
<sst xmlns="http://schemas.openxmlformats.org/spreadsheetml/2006/main" count="60" uniqueCount="59">
  <si>
    <t>Proration Method, Cost Allocation Worksheet</t>
  </si>
  <si>
    <t>Proposed HOME/NHTF/CDBG Investment, Determine Units Needed</t>
  </si>
  <si>
    <t>Project Name:</t>
  </si>
  <si>
    <t>DCA Fills IN</t>
  </si>
  <si>
    <t>Project Address:</t>
  </si>
  <si>
    <t>Autofilled by Formula
(do not change)</t>
  </si>
  <si>
    <t>Date of Review:</t>
  </si>
  <si>
    <t>Step 1: Determine Comparability, Select Method of Cost Allocation</t>
  </si>
  <si>
    <t>Gross Residential Sq. Ft.</t>
  </si>
  <si>
    <t>Step 2: Proposed Investment</t>
  </si>
  <si>
    <t>Proposed Investment</t>
  </si>
  <si>
    <t>Step 3: Calculate Actual Cost of Designated Units</t>
  </si>
  <si>
    <t>Total Development Cost</t>
  </si>
  <si>
    <t>Ineligible Development Costs</t>
  </si>
  <si>
    <t>Relocation Costs</t>
  </si>
  <si>
    <t>Assign Relocation Exclusively to HOME Units?</t>
  </si>
  <si>
    <t>No</t>
  </si>
  <si>
    <t>Base Project Cost</t>
  </si>
  <si>
    <t>Base Cost/Sq. Ft.</t>
  </si>
  <si>
    <t>HOME Share Ratio - Based on Cost</t>
  </si>
  <si>
    <t>Comparability Test Keys (For Assigning units Below)</t>
  </si>
  <si>
    <r>
      <t>►</t>
    </r>
    <r>
      <rPr>
        <u/>
        <sz val="10"/>
        <color theme="1"/>
        <rFont val="Arial Narrow"/>
        <family val="2"/>
      </rPr>
      <t>Beds/Baths</t>
    </r>
    <r>
      <rPr>
        <sz val="10"/>
        <color theme="1"/>
        <rFont val="Arial Narrow"/>
        <family val="2"/>
      </rPr>
      <t>: All units identified have the same number of bedrooms and bathrooms.</t>
    </r>
  </si>
  <si>
    <r>
      <t>►</t>
    </r>
    <r>
      <rPr>
        <u/>
        <sz val="10"/>
        <color theme="1"/>
        <rFont val="Arial Narrow"/>
        <family val="2"/>
      </rPr>
      <t>Configuration</t>
    </r>
    <r>
      <rPr>
        <sz val="10"/>
        <color theme="1"/>
        <rFont val="Arial Narrow"/>
        <family val="2"/>
      </rPr>
      <t>: There are no other obvious differences between the units, such as add'l. rooms or significant differences in layout.</t>
    </r>
  </si>
  <si>
    <r>
      <t>►</t>
    </r>
    <r>
      <rPr>
        <u/>
        <sz val="10"/>
        <color theme="1"/>
        <rFont val="Arial Narrow"/>
        <family val="2"/>
      </rPr>
      <t>Sq. Footage</t>
    </r>
    <r>
      <rPr>
        <sz val="10"/>
        <color theme="1"/>
        <rFont val="Arial Narrow"/>
        <family val="2"/>
      </rPr>
      <t>: All units of this type have square footage within a small variation of the average of this grouping of units.</t>
    </r>
  </si>
  <si>
    <r>
      <t>►</t>
    </r>
    <r>
      <rPr>
        <u/>
        <sz val="10"/>
        <color theme="1"/>
        <rFont val="Arial Narrow"/>
        <family val="2"/>
      </rPr>
      <t>Finishes/Amenities</t>
    </r>
    <r>
      <rPr>
        <sz val="10"/>
        <color theme="1"/>
        <rFont val="Arial Narrow"/>
        <family val="2"/>
      </rPr>
      <t>: All units in this type are substantially similar in terms of unit amenities, fixtures, and finishes.</t>
    </r>
  </si>
  <si>
    <t>Step 4: Assign Units</t>
  </si>
  <si>
    <t>Autofill with Formula ( do not change)</t>
  </si>
  <si>
    <r>
      <t xml:space="preserve">Total Units </t>
    </r>
    <r>
      <rPr>
        <sz val="8"/>
        <rFont val="Arial Narrow"/>
        <family val="2"/>
      </rPr>
      <t>per Type</t>
    </r>
  </si>
  <si>
    <r>
      <rPr>
        <b/>
        <sz val="11"/>
        <rFont val="Arial Narrow"/>
        <family val="2"/>
      </rPr>
      <t>Nbr of Bedrooms</t>
    </r>
    <r>
      <rPr>
        <sz val="11"/>
        <rFont val="Arial Narrow"/>
        <family val="2"/>
      </rPr>
      <t xml:space="preserve">
</t>
    </r>
    <r>
      <rPr>
        <sz val="8"/>
        <rFont val="Arial Narrow"/>
        <family val="2"/>
      </rPr>
      <t>(0, 1, 2, 3, 4, 5 BRs)</t>
    </r>
  </si>
  <si>
    <r>
      <rPr>
        <b/>
        <sz val="11"/>
        <rFont val="Arial Narrow"/>
        <family val="2"/>
      </rPr>
      <t>Bathrooms</t>
    </r>
    <r>
      <rPr>
        <sz val="11"/>
        <rFont val="Arial Narrow"/>
        <family val="2"/>
      </rPr>
      <t xml:space="preserve"> 
</t>
    </r>
    <r>
      <rPr>
        <sz val="8"/>
        <rFont val="Arial Narrow"/>
        <family val="2"/>
      </rPr>
      <t>(1.0, 1.5, 2.0, 2.5, 3.0, 3.5, 4.0)</t>
    </r>
  </si>
  <si>
    <t>Average Square Footage</t>
  </si>
  <si>
    <t>Min. HOME Units</t>
  </si>
  <si>
    <t>Rounded HOME Units</t>
  </si>
  <si>
    <t>Ind. Unit Cost</t>
  </si>
  <si>
    <t>Subtotal HOME Unit Costs</t>
  </si>
  <si>
    <t>Need more Rows? insert more rows if needed - be sure to check gray boxes to makes sure formulas are not affected!!</t>
  </si>
  <si>
    <t>Total Units Needed:</t>
  </si>
  <si>
    <t>Subtotal of HOME Unit Costs</t>
  </si>
  <si>
    <t>Relocation costs allocated exclusively to HOME Units (if applicable)</t>
  </si>
  <si>
    <t>Actual Cost of HOME Units</t>
  </si>
  <si>
    <t>Step 5: Calculate Maximum Project Subsidy</t>
  </si>
  <si>
    <t># of HOME Units</t>
  </si>
  <si>
    <t xml:space="preserve">HOME Unit Count with 10% Hedge </t>
  </si>
  <si>
    <t>Unit Size
(Nbr of Bedrooms)</t>
  </si>
  <si>
    <t>Maximum Subsidy/Unit</t>
  </si>
  <si>
    <t>Maximum Subsidy by Unit Size
(Nbr of Bedrooms)</t>
  </si>
  <si>
    <t>0 Bedroom/Efficiency</t>
  </si>
  <si>
    <t>1 Bedroom</t>
  </si>
  <si>
    <t>2 Bedroom</t>
  </si>
  <si>
    <t>3 Bedroom</t>
  </si>
  <si>
    <t>4 Bedroom</t>
  </si>
  <si>
    <t>5 Bedroom</t>
  </si>
  <si>
    <t>Total:</t>
  </si>
  <si>
    <t>Maximum Project Subsidy</t>
  </si>
  <si>
    <t>Step 6: Maximum HOME Investment, lesser of</t>
  </si>
  <si>
    <t>Proposed Investment (Gap) (from Step 2)</t>
  </si>
  <si>
    <t>Actual Cost of HOME Units (from Step 4)</t>
  </si>
  <si>
    <t>Maximum Project Subsidy (from Step 5)</t>
  </si>
  <si>
    <t>Maximum Investment: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</si>
</sst>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00%"/>
    <numFmt numFmtId="166" formatCode="0;\-0;&quot;-&quot;"/>
    <numFmt numFmtId="167" formatCode="0.0"/>
    <numFmt numFmtId="168" formatCode="0.000;\-0.000;&quot;-&quot;"/>
  </numFmts>
  <fonts count="16" x14ac:knownFonts="1">
    <font>
      <sz val="11"/>
      <color theme="1"/>
      <name val="Calibri"/>
      <family val="2"/>
      <scheme val="minor"/>
    </font>
    <font>
      <sz val="11"/>
      <color theme="1"/>
      <name val="Calibri"/>
      <family val="2"/>
      <scheme val="minor"/>
    </font>
    <font>
      <b/>
      <sz val="14"/>
      <color theme="1"/>
      <name val="Arial Narrow"/>
      <family val="2"/>
    </font>
    <font>
      <sz val="11"/>
      <color theme="1"/>
      <name val="Arial Narrow"/>
      <family val="2"/>
    </font>
    <font>
      <sz val="11"/>
      <name val="Arial Narrow"/>
      <family val="2"/>
    </font>
    <font>
      <b/>
      <i/>
      <sz val="11"/>
      <color theme="1"/>
      <name val="Arial Narrow"/>
      <family val="2"/>
    </font>
    <font>
      <b/>
      <sz val="11"/>
      <color theme="1"/>
      <name val="Arial Narrow"/>
      <family val="2"/>
    </font>
    <font>
      <b/>
      <u/>
      <sz val="14"/>
      <color theme="1"/>
      <name val="Arial Narrow"/>
      <family val="2"/>
    </font>
    <font>
      <sz val="10"/>
      <color theme="1"/>
      <name val="Arial Narrow"/>
      <family val="2"/>
    </font>
    <font>
      <u/>
      <sz val="10"/>
      <color theme="1"/>
      <name val="Arial Narrow"/>
      <family val="2"/>
    </font>
    <font>
      <b/>
      <sz val="11"/>
      <name val="Arial Narrow"/>
      <family val="2"/>
    </font>
    <font>
      <sz val="8"/>
      <name val="Arial Narrow"/>
      <family val="2"/>
    </font>
    <font>
      <b/>
      <sz val="16"/>
      <color rgb="FFFF0000"/>
      <name val="Arial Narrow"/>
      <family val="2"/>
    </font>
    <font>
      <b/>
      <i/>
      <sz val="11"/>
      <name val="Arial Narrow"/>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9"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style="thin">
        <color auto="1"/>
      </top>
      <bottom style="hair">
        <color auto="1"/>
      </bottom>
      <diagonal/>
    </border>
    <border>
      <left style="thin">
        <color indexed="64"/>
      </left>
      <right style="thin">
        <color indexed="64"/>
      </right>
      <top/>
      <bottom/>
      <diagonal/>
    </border>
    <border>
      <left/>
      <right style="medium">
        <color auto="1"/>
      </right>
      <top style="hair">
        <color auto="1"/>
      </top>
      <bottom style="hair">
        <color auto="1"/>
      </bottom>
      <diagonal/>
    </border>
    <border>
      <left style="thin">
        <color indexed="64"/>
      </left>
      <right style="thin">
        <color indexed="64"/>
      </right>
      <top/>
      <bottom style="thin">
        <color indexed="64"/>
      </bottom>
      <diagonal/>
    </border>
    <border>
      <left/>
      <right style="medium">
        <color auto="1"/>
      </right>
      <top style="hair">
        <color auto="1"/>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thin">
        <color auto="1"/>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2" fillId="0" borderId="0" xfId="1" applyFont="1"/>
    <xf numFmtId="0" fontId="3" fillId="0" borderId="0" xfId="1" applyFont="1"/>
    <xf numFmtId="0" fontId="4" fillId="0" borderId="1" xfId="1" applyFont="1" applyBorder="1" applyAlignment="1">
      <alignment horizontal="left" vertical="center"/>
    </xf>
    <xf numFmtId="0" fontId="4" fillId="0" borderId="2" xfId="1" applyFont="1" applyBorder="1" applyAlignment="1">
      <alignment vertical="center"/>
    </xf>
    <xf numFmtId="0" fontId="3" fillId="0" borderId="3" xfId="1" applyFont="1" applyBorder="1" applyAlignment="1">
      <alignment vertical="center"/>
    </xf>
    <xf numFmtId="0" fontId="4" fillId="0" borderId="8" xfId="1" applyFont="1" applyBorder="1" applyAlignment="1">
      <alignment horizontal="left" vertical="center"/>
    </xf>
    <xf numFmtId="0" fontId="3" fillId="0" borderId="0" xfId="1" applyFont="1" applyAlignment="1">
      <alignment vertical="center"/>
    </xf>
    <xf numFmtId="0" fontId="3" fillId="0" borderId="9" xfId="1" applyFont="1" applyBorder="1" applyAlignment="1">
      <alignment vertical="center"/>
    </xf>
    <xf numFmtId="0" fontId="3" fillId="0" borderId="14" xfId="1" applyFont="1" applyBorder="1" applyAlignment="1">
      <alignment horizontal="left" vertical="center"/>
    </xf>
    <xf numFmtId="0" fontId="3" fillId="0" borderId="15" xfId="1" applyFont="1" applyBorder="1" applyAlignment="1">
      <alignment vertical="center"/>
    </xf>
    <xf numFmtId="0" fontId="3" fillId="0" borderId="16" xfId="1" applyFont="1" applyBorder="1" applyAlignment="1">
      <alignment vertical="center"/>
    </xf>
    <xf numFmtId="0" fontId="3" fillId="4" borderId="24" xfId="1" applyFont="1" applyFill="1" applyBorder="1" applyAlignment="1">
      <alignment horizontal="center" vertical="center"/>
    </xf>
    <xf numFmtId="0" fontId="3" fillId="0" borderId="25" xfId="1" applyFont="1" applyBorder="1" applyAlignment="1">
      <alignment vertical="center"/>
    </xf>
    <xf numFmtId="0" fontId="3" fillId="0" borderId="25" xfId="1" applyFont="1" applyBorder="1" applyAlignment="1">
      <alignment horizontal="center" vertical="center"/>
    </xf>
    <xf numFmtId="164" fontId="3" fillId="0" borderId="25" xfId="2" applyNumberFormat="1" applyFont="1" applyBorder="1" applyAlignment="1">
      <alignment horizontal="center" vertical="center"/>
    </xf>
    <xf numFmtId="0" fontId="6" fillId="0" borderId="25" xfId="1" applyFont="1" applyBorder="1" applyAlignment="1">
      <alignment vertical="center"/>
    </xf>
    <xf numFmtId="0" fontId="3" fillId="4" borderId="29" xfId="1" applyFont="1" applyFill="1" applyBorder="1" applyAlignment="1">
      <alignment horizontal="center" vertical="center"/>
    </xf>
    <xf numFmtId="0" fontId="3" fillId="0" borderId="2" xfId="1" applyFont="1" applyBorder="1" applyAlignment="1">
      <alignment vertical="center"/>
    </xf>
    <xf numFmtId="0" fontId="3" fillId="4" borderId="31" xfId="1" applyFont="1" applyFill="1" applyBorder="1" applyAlignment="1">
      <alignment horizontal="center" vertical="center"/>
    </xf>
    <xf numFmtId="0" fontId="3" fillId="4" borderId="33" xfId="1" applyFont="1" applyFill="1" applyBorder="1" applyAlignment="1">
      <alignment horizontal="center" vertical="center"/>
    </xf>
    <xf numFmtId="0" fontId="3" fillId="0" borderId="35" xfId="1" applyFont="1" applyBorder="1" applyAlignment="1">
      <alignment vertical="center"/>
    </xf>
    <xf numFmtId="0" fontId="3" fillId="0" borderId="0" xfId="1" applyFont="1" applyAlignment="1">
      <alignment horizontal="center"/>
    </xf>
    <xf numFmtId="0" fontId="3" fillId="0" borderId="0" xfId="1" applyFont="1" applyAlignment="1">
      <alignment horizontal="left"/>
    </xf>
    <xf numFmtId="165" fontId="3" fillId="0" borderId="0" xfId="3" applyNumberFormat="1" applyFont="1"/>
    <xf numFmtId="0" fontId="7" fillId="0" borderId="0" xfId="1" applyFont="1" applyAlignment="1">
      <alignment horizontal="left"/>
    </xf>
    <xf numFmtId="0" fontId="8" fillId="0" borderId="0" xfId="1" applyFont="1" applyAlignment="1">
      <alignment horizontal="left"/>
    </xf>
    <xf numFmtId="0" fontId="3" fillId="0" borderId="38" xfId="1" applyFont="1" applyBorder="1"/>
    <xf numFmtId="0" fontId="10" fillId="0" borderId="39" xfId="1" applyFont="1" applyBorder="1" applyAlignment="1">
      <alignment horizontal="center" wrapText="1"/>
    </xf>
    <xf numFmtId="0" fontId="4" fillId="0" borderId="33" xfId="1" applyFont="1" applyBorder="1" applyAlignment="1">
      <alignment horizontal="center" wrapText="1"/>
    </xf>
    <xf numFmtId="0" fontId="10" fillId="0" borderId="33" xfId="1" applyFont="1" applyBorder="1" applyAlignment="1">
      <alignment horizontal="center" wrapText="1"/>
    </xf>
    <xf numFmtId="166" fontId="8" fillId="2" borderId="40" xfId="1" applyNumberFormat="1" applyFont="1" applyFill="1" applyBorder="1" applyAlignment="1" applyProtection="1">
      <alignment horizontal="center" vertical="center"/>
      <protection locked="0"/>
    </xf>
    <xf numFmtId="166" fontId="8" fillId="2" borderId="41" xfId="1" applyNumberFormat="1" applyFont="1" applyFill="1" applyBorder="1" applyAlignment="1" applyProtection="1">
      <alignment horizontal="center" vertical="center"/>
      <protection locked="0"/>
    </xf>
    <xf numFmtId="167" fontId="8" fillId="2" borderId="41" xfId="1" applyNumberFormat="1" applyFont="1" applyFill="1" applyBorder="1" applyAlignment="1" applyProtection="1">
      <alignment horizontal="center" vertical="center"/>
      <protection locked="0"/>
    </xf>
    <xf numFmtId="168" fontId="8" fillId="3" borderId="41" xfId="1" applyNumberFormat="1" applyFont="1" applyFill="1" applyBorder="1" applyAlignment="1">
      <alignment horizontal="center" vertical="center"/>
    </xf>
    <xf numFmtId="166" fontId="8" fillId="3" borderId="41" xfId="1" applyNumberFormat="1" applyFont="1" applyFill="1" applyBorder="1" applyAlignment="1">
      <alignment horizontal="center" vertical="center"/>
    </xf>
    <xf numFmtId="0" fontId="8" fillId="0" borderId="0" xfId="1" applyFont="1"/>
    <xf numFmtId="164" fontId="8" fillId="3" borderId="41" xfId="2" applyNumberFormat="1" applyFont="1" applyFill="1" applyBorder="1" applyAlignment="1">
      <alignment horizontal="center" vertical="center"/>
    </xf>
    <xf numFmtId="166" fontId="8" fillId="2" borderId="43" xfId="1" applyNumberFormat="1" applyFont="1" applyFill="1" applyBorder="1" applyAlignment="1" applyProtection="1">
      <alignment horizontal="center" vertical="center"/>
      <protection locked="0"/>
    </xf>
    <xf numFmtId="166" fontId="8" fillId="2" borderId="44" xfId="1" applyNumberFormat="1" applyFont="1" applyFill="1" applyBorder="1" applyAlignment="1" applyProtection="1">
      <alignment horizontal="center" vertical="center"/>
      <protection locked="0"/>
    </xf>
    <xf numFmtId="167" fontId="8" fillId="2" borderId="44" xfId="1" applyNumberFormat="1" applyFont="1" applyFill="1" applyBorder="1" applyAlignment="1" applyProtection="1">
      <alignment horizontal="center" vertical="center"/>
      <protection locked="0"/>
    </xf>
    <xf numFmtId="168" fontId="8" fillId="3" borderId="44" xfId="1" applyNumberFormat="1" applyFont="1" applyFill="1" applyBorder="1" applyAlignment="1">
      <alignment horizontal="center" vertical="center"/>
    </xf>
    <xf numFmtId="166" fontId="8" fillId="3" borderId="44" xfId="1" applyNumberFormat="1" applyFont="1" applyFill="1" applyBorder="1" applyAlignment="1">
      <alignment horizontal="center" vertical="center"/>
    </xf>
    <xf numFmtId="164" fontId="8" fillId="3" borderId="44" xfId="2" applyNumberFormat="1" applyFont="1" applyFill="1" applyBorder="1" applyAlignment="1">
      <alignment horizontal="center" vertical="center"/>
    </xf>
    <xf numFmtId="164" fontId="3" fillId="0" borderId="0" xfId="1" applyNumberFormat="1" applyFont="1"/>
    <xf numFmtId="166" fontId="8" fillId="2" borderId="46" xfId="1" applyNumberFormat="1" applyFont="1" applyFill="1" applyBorder="1" applyAlignment="1" applyProtection="1">
      <alignment horizontal="center" vertical="center"/>
      <protection locked="0"/>
    </xf>
    <xf numFmtId="166" fontId="8" fillId="2" borderId="47" xfId="1" applyNumberFormat="1" applyFont="1" applyFill="1" applyBorder="1" applyAlignment="1" applyProtection="1">
      <alignment horizontal="center" vertical="center"/>
      <protection locked="0"/>
    </xf>
    <xf numFmtId="167" fontId="8" fillId="2" borderId="47" xfId="1" applyNumberFormat="1" applyFont="1" applyFill="1" applyBorder="1" applyAlignment="1" applyProtection="1">
      <alignment horizontal="center" vertical="center"/>
      <protection locked="0"/>
    </xf>
    <xf numFmtId="168" fontId="8" fillId="3" borderId="47" xfId="1" applyNumberFormat="1" applyFont="1" applyFill="1" applyBorder="1" applyAlignment="1">
      <alignment horizontal="center" vertical="center"/>
    </xf>
    <xf numFmtId="166" fontId="8" fillId="3" borderId="47" xfId="1" applyNumberFormat="1" applyFont="1" applyFill="1" applyBorder="1" applyAlignment="1">
      <alignment horizontal="center" vertical="center"/>
    </xf>
    <xf numFmtId="164" fontId="8" fillId="3" borderId="47" xfId="2" applyNumberFormat="1" applyFont="1" applyFill="1" applyBorder="1" applyAlignment="1">
      <alignment horizontal="center" vertical="center"/>
    </xf>
    <xf numFmtId="0" fontId="3" fillId="0" borderId="2" xfId="1" applyFont="1" applyBorder="1" applyAlignment="1">
      <alignment horizontal="right" vertical="center"/>
    </xf>
    <xf numFmtId="0" fontId="6" fillId="0" borderId="49" xfId="1" applyFont="1" applyBorder="1" applyAlignment="1">
      <alignment horizontal="right"/>
    </xf>
    <xf numFmtId="166" fontId="3" fillId="5" borderId="50" xfId="1" applyNumberFormat="1" applyFont="1" applyFill="1" applyBorder="1" applyAlignment="1">
      <alignment horizontal="center"/>
    </xf>
    <xf numFmtId="164" fontId="3" fillId="3" borderId="49" xfId="2" applyNumberFormat="1" applyFont="1" applyFill="1" applyBorder="1" applyAlignment="1">
      <alignment horizontal="center" vertical="center"/>
    </xf>
    <xf numFmtId="0" fontId="3" fillId="0" borderId="0" xfId="1" applyFont="1" applyAlignment="1">
      <alignment horizontal="right" vertical="center"/>
    </xf>
    <xf numFmtId="164" fontId="3" fillId="3" borderId="51" xfId="2" applyNumberFormat="1" applyFont="1" applyFill="1" applyBorder="1" applyAlignment="1">
      <alignment horizontal="center" vertical="center"/>
    </xf>
    <xf numFmtId="164" fontId="6" fillId="5" borderId="52" xfId="2" applyNumberFormat="1" applyFont="1" applyFill="1" applyBorder="1" applyAlignment="1">
      <alignment horizontal="center" vertical="center"/>
    </xf>
    <xf numFmtId="0" fontId="3" fillId="0" borderId="8" xfId="1" applyFont="1" applyBorder="1" applyAlignment="1">
      <alignment horizontal="center"/>
    </xf>
    <xf numFmtId="0" fontId="3" fillId="0" borderId="22" xfId="1" applyFont="1" applyBorder="1"/>
    <xf numFmtId="0" fontId="3" fillId="0" borderId="1" xfId="1" applyFont="1" applyBorder="1"/>
    <xf numFmtId="0" fontId="3" fillId="0" borderId="3" xfId="1" applyFont="1" applyBorder="1"/>
    <xf numFmtId="0" fontId="10" fillId="0" borderId="24" xfId="1" applyFont="1" applyBorder="1" applyAlignment="1">
      <alignment horizontal="center" wrapText="1"/>
    </xf>
    <xf numFmtId="0" fontId="3" fillId="0" borderId="9" xfId="1" applyFont="1" applyBorder="1"/>
    <xf numFmtId="166" fontId="3" fillId="3" borderId="41" xfId="1" applyNumberFormat="1" applyFont="1" applyFill="1" applyBorder="1" applyAlignment="1">
      <alignment horizontal="center" vertical="center"/>
    </xf>
    <xf numFmtId="166" fontId="3" fillId="3" borderId="44" xfId="1" applyNumberFormat="1" applyFont="1" applyFill="1" applyBorder="1" applyAlignment="1">
      <alignment horizontal="center" vertical="center"/>
    </xf>
    <xf numFmtId="0" fontId="3" fillId="0" borderId="14" xfId="1" applyFont="1" applyBorder="1" applyAlignment="1">
      <alignment horizontal="center"/>
    </xf>
    <xf numFmtId="0" fontId="3" fillId="0" borderId="16" xfId="1" applyFont="1" applyBorder="1"/>
    <xf numFmtId="166" fontId="3" fillId="3" borderId="47" xfId="1" applyNumberFormat="1" applyFont="1" applyFill="1" applyBorder="1" applyAlignment="1">
      <alignment horizontal="center" vertical="center"/>
    </xf>
    <xf numFmtId="0" fontId="3" fillId="0" borderId="13" xfId="1" applyFont="1" applyBorder="1"/>
    <xf numFmtId="0" fontId="6" fillId="0" borderId="19" xfId="1" applyFont="1" applyBorder="1" applyAlignment="1">
      <alignment horizontal="center"/>
    </xf>
    <xf numFmtId="166" fontId="3" fillId="0" borderId="35" xfId="1" applyNumberFormat="1" applyFont="1" applyBorder="1" applyAlignment="1">
      <alignment horizontal="center"/>
    </xf>
    <xf numFmtId="0" fontId="6" fillId="0" borderId="35" xfId="1" applyFont="1" applyBorder="1" applyAlignment="1">
      <alignment horizontal="center"/>
    </xf>
    <xf numFmtId="0" fontId="6" fillId="0" borderId="35" xfId="1" applyFont="1" applyBorder="1"/>
    <xf numFmtId="0" fontId="6" fillId="0" borderId="35" xfId="1" applyFont="1" applyBorder="1" applyAlignment="1">
      <alignment horizontal="right"/>
    </xf>
    <xf numFmtId="164" fontId="6" fillId="5" borderId="52" xfId="2" applyNumberFormat="1" applyFont="1" applyFill="1" applyBorder="1" applyAlignment="1">
      <alignment horizontal="center"/>
    </xf>
    <xf numFmtId="0" fontId="3" fillId="0" borderId="54" xfId="1" applyFont="1" applyBorder="1" applyAlignment="1">
      <alignment horizontal="center"/>
    </xf>
    <xf numFmtId="0" fontId="3" fillId="0" borderId="2" xfId="1" applyFont="1" applyBorder="1"/>
    <xf numFmtId="0" fontId="3" fillId="0" borderId="55" xfId="1" applyFont="1" applyBorder="1" applyAlignment="1">
      <alignment horizontal="center"/>
    </xf>
    <xf numFmtId="0" fontId="3" fillId="0" borderId="12" xfId="1" applyFont="1" applyBorder="1" applyAlignment="1">
      <alignment horizontal="center"/>
    </xf>
    <xf numFmtId="0" fontId="3" fillId="0" borderId="15" xfId="1" applyFont="1" applyBorder="1"/>
    <xf numFmtId="0" fontId="3" fillId="0" borderId="19" xfId="1" applyFont="1" applyBorder="1" applyAlignment="1">
      <alignment horizontal="center"/>
    </xf>
    <xf numFmtId="0" fontId="3" fillId="0" borderId="35" xfId="1" applyFont="1" applyBorder="1"/>
    <xf numFmtId="164" fontId="13" fillId="5" borderId="56" xfId="2" applyNumberFormat="1" applyFont="1" applyFill="1" applyBorder="1" applyAlignment="1">
      <alignment horizontal="center" vertical="center"/>
    </xf>
    <xf numFmtId="164" fontId="3" fillId="0" borderId="0" xfId="2" applyNumberFormat="1" applyFont="1"/>
    <xf numFmtId="0" fontId="6" fillId="0" borderId="0" xfId="1" applyFont="1" applyAlignment="1">
      <alignment horizontal="center" wrapText="1"/>
    </xf>
    <xf numFmtId="0" fontId="3" fillId="0" borderId="41" xfId="1" applyFont="1" applyBorder="1" applyAlignment="1">
      <alignment horizontal="center"/>
    </xf>
    <xf numFmtId="0" fontId="3" fillId="0" borderId="44" xfId="1" applyFont="1" applyBorder="1" applyAlignment="1">
      <alignment horizontal="center"/>
    </xf>
    <xf numFmtId="0" fontId="3" fillId="0" borderId="47" xfId="1" applyFont="1" applyBorder="1" applyAlignment="1">
      <alignment horizontal="center"/>
    </xf>
    <xf numFmtId="164" fontId="3" fillId="0" borderId="51" xfId="2" applyNumberFormat="1" applyFont="1" applyFill="1" applyBorder="1"/>
    <xf numFmtId="164" fontId="3" fillId="0" borderId="49" xfId="2" applyNumberFormat="1" applyFont="1" applyFill="1" applyBorder="1"/>
    <xf numFmtId="0" fontId="6" fillId="0" borderId="0" xfId="1" applyFont="1"/>
    <xf numFmtId="0" fontId="6" fillId="0" borderId="0" xfId="1" applyFont="1" applyAlignment="1">
      <alignment horizontal="center"/>
    </xf>
    <xf numFmtId="9" fontId="6" fillId="0" borderId="0" xfId="1" applyNumberFormat="1" applyFont="1" applyAlignment="1">
      <alignment horizontal="center"/>
    </xf>
    <xf numFmtId="0" fontId="6" fillId="0" borderId="21" xfId="1" applyFont="1" applyBorder="1" applyAlignment="1">
      <alignment horizontal="left" vertical="center"/>
    </xf>
    <xf numFmtId="0" fontId="6" fillId="0" borderId="22" xfId="1" applyFont="1" applyBorder="1" applyAlignment="1">
      <alignment horizontal="left" vertical="center"/>
    </xf>
    <xf numFmtId="0" fontId="6" fillId="0" borderId="23" xfId="1" applyFont="1" applyBorder="1" applyAlignment="1">
      <alignment horizontal="left" vertical="center"/>
    </xf>
    <xf numFmtId="164" fontId="3" fillId="0" borderId="4" xfId="2" applyNumberFormat="1" applyFont="1" applyBorder="1" applyAlignment="1">
      <alignment horizontal="left" vertical="center"/>
    </xf>
    <xf numFmtId="164" fontId="3" fillId="0" borderId="5" xfId="2" applyNumberFormat="1" applyFont="1" applyBorder="1" applyAlignment="1">
      <alignment horizontal="left" vertical="center"/>
    </xf>
    <xf numFmtId="0" fontId="5" fillId="2" borderId="6" xfId="1" applyFont="1" applyFill="1" applyBorder="1" applyAlignment="1">
      <alignment horizontal="center"/>
    </xf>
    <xf numFmtId="0" fontId="5" fillId="2" borderId="7" xfId="1" applyFont="1" applyFill="1" applyBorder="1" applyAlignment="1">
      <alignment horizontal="center"/>
    </xf>
    <xf numFmtId="164" fontId="3" fillId="0" borderId="10" xfId="2" applyNumberFormat="1" applyFont="1" applyBorder="1" applyAlignment="1">
      <alignment horizontal="left" vertical="center"/>
    </xf>
    <xf numFmtId="164" fontId="3" fillId="0" borderId="11" xfId="2" applyNumberFormat="1" applyFont="1" applyBorder="1" applyAlignment="1">
      <alignment horizontal="left" vertical="center"/>
    </xf>
    <xf numFmtId="0" fontId="5" fillId="3" borderId="12" xfId="1" applyFont="1" applyFill="1" applyBorder="1" applyAlignment="1">
      <alignment horizontal="center" wrapText="1"/>
    </xf>
    <xf numFmtId="0" fontId="5" fillId="3" borderId="13" xfId="1" applyFont="1" applyFill="1" applyBorder="1" applyAlignment="1">
      <alignment horizontal="center" wrapText="1"/>
    </xf>
    <xf numFmtId="0" fontId="5" fillId="3" borderId="19" xfId="1" applyFont="1" applyFill="1" applyBorder="1" applyAlignment="1">
      <alignment horizontal="center" wrapText="1"/>
    </xf>
    <xf numFmtId="0" fontId="5" fillId="3" borderId="20" xfId="1" applyFont="1" applyFill="1" applyBorder="1" applyAlignment="1">
      <alignment horizontal="center" wrapText="1"/>
    </xf>
    <xf numFmtId="14" fontId="3" fillId="0" borderId="17" xfId="2" applyNumberFormat="1" applyFont="1" applyBorder="1" applyAlignment="1">
      <alignment horizontal="left" vertical="center"/>
    </xf>
    <xf numFmtId="14" fontId="3" fillId="0" borderId="18" xfId="2" applyNumberFormat="1" applyFont="1" applyBorder="1" applyAlignment="1">
      <alignment horizontal="left" vertical="center"/>
    </xf>
    <xf numFmtId="164" fontId="3" fillId="3" borderId="4" xfId="2" applyNumberFormat="1" applyFont="1" applyFill="1" applyBorder="1" applyAlignment="1">
      <alignment horizontal="center" vertical="center"/>
    </xf>
    <xf numFmtId="164" fontId="3" fillId="3" borderId="30" xfId="2" applyNumberFormat="1" applyFont="1" applyFill="1" applyBorder="1" applyAlignment="1">
      <alignment horizontal="center" vertical="center"/>
    </xf>
    <xf numFmtId="164" fontId="3" fillId="2" borderId="26" xfId="2" applyNumberFormat="1" applyFont="1" applyFill="1" applyBorder="1" applyAlignment="1" applyProtection="1">
      <alignment horizontal="center" vertical="center"/>
      <protection locked="0"/>
    </xf>
    <xf numFmtId="164" fontId="3" fillId="2" borderId="27" xfId="2" applyNumberFormat="1" applyFont="1" applyFill="1" applyBorder="1" applyAlignment="1" applyProtection="1">
      <alignment horizontal="center" vertical="center"/>
      <protection locked="0"/>
    </xf>
    <xf numFmtId="0" fontId="3" fillId="0" borderId="15" xfId="1" applyFont="1" applyBorder="1" applyAlignment="1">
      <alignment horizontal="center" vertical="center"/>
    </xf>
    <xf numFmtId="0" fontId="3" fillId="0" borderId="25" xfId="1" applyFont="1" applyBorder="1" applyAlignment="1">
      <alignment horizontal="center" vertical="center"/>
    </xf>
    <xf numFmtId="0" fontId="6" fillId="0" borderId="28" xfId="1" applyFont="1" applyBorder="1" applyAlignment="1">
      <alignment horizontal="left" vertical="center"/>
    </xf>
    <xf numFmtId="0" fontId="6" fillId="0" borderId="25" xfId="1" applyFont="1" applyBorder="1" applyAlignment="1">
      <alignment horizontal="left" vertical="center"/>
    </xf>
    <xf numFmtId="0" fontId="6" fillId="0" borderId="27" xfId="1" applyFont="1" applyBorder="1" applyAlignment="1">
      <alignment horizontal="left" vertical="center"/>
    </xf>
    <xf numFmtId="164" fontId="6" fillId="2" borderId="26" xfId="2" applyNumberFormat="1" applyFont="1" applyFill="1" applyBorder="1" applyAlignment="1" applyProtection="1">
      <alignment horizontal="center" vertical="center"/>
      <protection locked="0"/>
    </xf>
    <xf numFmtId="164" fontId="6" fillId="2" borderId="27" xfId="2" applyNumberFormat="1" applyFont="1" applyFill="1" applyBorder="1" applyAlignment="1" applyProtection="1">
      <alignment horizontal="center" vertical="center"/>
      <protection locked="0"/>
    </xf>
    <xf numFmtId="164" fontId="3" fillId="2" borderId="4" xfId="2" applyNumberFormat="1" applyFont="1" applyFill="1" applyBorder="1" applyAlignment="1" applyProtection="1">
      <alignment horizontal="center" vertical="center"/>
      <protection locked="0"/>
    </xf>
    <xf numFmtId="164" fontId="3" fillId="2" borderId="30" xfId="2" applyNumberFormat="1" applyFont="1" applyFill="1" applyBorder="1" applyAlignment="1" applyProtection="1">
      <alignment horizontal="center" vertical="center"/>
      <protection locked="0"/>
    </xf>
    <xf numFmtId="164" fontId="3" fillId="2" borderId="10" xfId="2" applyNumberFormat="1" applyFont="1" applyFill="1" applyBorder="1" applyAlignment="1" applyProtection="1">
      <alignment horizontal="center" vertical="center"/>
      <protection locked="0"/>
    </xf>
    <xf numFmtId="164" fontId="3" fillId="2" borderId="32" xfId="2" applyNumberFormat="1" applyFont="1" applyFill="1" applyBorder="1" applyAlignment="1" applyProtection="1">
      <alignment horizontal="center" vertical="center"/>
      <protection locked="0"/>
    </xf>
    <xf numFmtId="0" fontId="3" fillId="2" borderId="17" xfId="1" applyFont="1" applyFill="1" applyBorder="1" applyAlignment="1" applyProtection="1">
      <alignment horizontal="center" vertical="center"/>
      <protection locked="0"/>
    </xf>
    <xf numFmtId="0" fontId="3" fillId="2" borderId="34" xfId="1" applyFont="1" applyFill="1" applyBorder="1" applyAlignment="1" applyProtection="1">
      <alignment horizontal="center" vertical="center"/>
      <protection locked="0"/>
    </xf>
    <xf numFmtId="43" fontId="3" fillId="3" borderId="17" xfId="2" applyFont="1" applyFill="1" applyBorder="1" applyAlignment="1">
      <alignment horizontal="center" vertical="center"/>
    </xf>
    <xf numFmtId="43" fontId="3" fillId="3" borderId="34" xfId="2" applyFont="1" applyFill="1" applyBorder="1" applyAlignment="1">
      <alignment horizontal="center" vertical="center"/>
    </xf>
    <xf numFmtId="165" fontId="3" fillId="3" borderId="36" xfId="3" applyNumberFormat="1" applyFont="1" applyFill="1" applyBorder="1" applyAlignment="1">
      <alignment horizontal="center" vertical="center"/>
    </xf>
    <xf numFmtId="165" fontId="3" fillId="3" borderId="20" xfId="3" applyNumberFormat="1" applyFont="1" applyFill="1" applyBorder="1" applyAlignment="1">
      <alignment horizontal="center" vertical="center"/>
    </xf>
    <xf numFmtId="0" fontId="5" fillId="0" borderId="26" xfId="1" applyFont="1" applyBorder="1" applyAlignment="1">
      <alignment horizontal="left"/>
    </xf>
    <xf numFmtId="0" fontId="5" fillId="0" borderId="25" xfId="1" applyFont="1" applyBorder="1" applyAlignment="1">
      <alignment horizontal="left"/>
    </xf>
    <xf numFmtId="0" fontId="5" fillId="0" borderId="37" xfId="1" applyFont="1" applyBorder="1" applyAlignment="1">
      <alignment horizontal="left"/>
    </xf>
    <xf numFmtId="0" fontId="5" fillId="2" borderId="24" xfId="1" applyFont="1" applyFill="1" applyBorder="1" applyAlignment="1">
      <alignment horizontal="center"/>
    </xf>
    <xf numFmtId="0" fontId="5" fillId="3" borderId="26" xfId="1" applyFont="1" applyFill="1" applyBorder="1" applyAlignment="1">
      <alignment horizontal="center"/>
    </xf>
    <xf numFmtId="0" fontId="5" fillId="3" borderId="25" xfId="1" applyFont="1" applyFill="1" applyBorder="1" applyAlignment="1">
      <alignment horizontal="center"/>
    </xf>
    <xf numFmtId="0" fontId="5" fillId="3" borderId="37" xfId="1" applyFont="1" applyFill="1" applyBorder="1" applyAlignment="1">
      <alignment horizontal="center"/>
    </xf>
    <xf numFmtId="164" fontId="10" fillId="0" borderId="1" xfId="2" applyNumberFormat="1" applyFont="1" applyFill="1" applyBorder="1" applyAlignment="1">
      <alignment horizontal="center" wrapText="1"/>
    </xf>
    <xf numFmtId="164" fontId="10" fillId="0" borderId="3" xfId="2" applyNumberFormat="1" applyFont="1" applyFill="1" applyBorder="1" applyAlignment="1">
      <alignment horizontal="center" wrapText="1"/>
    </xf>
    <xf numFmtId="0" fontId="12" fillId="0" borderId="0" xfId="1" applyFont="1" applyAlignment="1">
      <alignment horizontal="center" vertical="center" wrapText="1"/>
    </xf>
    <xf numFmtId="37" fontId="8" fillId="2" borderId="4" xfId="2" applyNumberFormat="1" applyFont="1" applyFill="1" applyBorder="1" applyAlignment="1" applyProtection="1">
      <alignment horizontal="center" vertical="center"/>
      <protection locked="0"/>
    </xf>
    <xf numFmtId="37" fontId="8" fillId="2" borderId="42" xfId="2" applyNumberFormat="1" applyFont="1" applyFill="1" applyBorder="1" applyAlignment="1" applyProtection="1">
      <alignment horizontal="center" vertical="center"/>
      <protection locked="0"/>
    </xf>
    <xf numFmtId="37" fontId="8" fillId="2" borderId="10" xfId="2" applyNumberFormat="1" applyFont="1" applyFill="1" applyBorder="1" applyAlignment="1" applyProtection="1">
      <alignment horizontal="center" vertical="center"/>
      <protection locked="0"/>
    </xf>
    <xf numFmtId="37" fontId="8" fillId="2" borderId="45" xfId="2" applyNumberFormat="1" applyFont="1" applyFill="1" applyBorder="1" applyAlignment="1" applyProtection="1">
      <alignment horizontal="center" vertical="center"/>
      <protection locked="0"/>
    </xf>
    <xf numFmtId="0" fontId="3" fillId="0" borderId="0" xfId="1" applyFont="1" applyAlignment="1">
      <alignment horizontal="right" vertical="center"/>
    </xf>
    <xf numFmtId="0" fontId="3" fillId="0" borderId="9" xfId="1" applyFont="1" applyBorder="1" applyAlignment="1">
      <alignment horizontal="right" vertical="center"/>
    </xf>
    <xf numFmtId="37" fontId="8" fillId="2" borderId="17" xfId="2" applyNumberFormat="1" applyFont="1" applyFill="1" applyBorder="1" applyAlignment="1" applyProtection="1">
      <alignment horizontal="center" vertical="center"/>
      <protection locked="0"/>
    </xf>
    <xf numFmtId="37" fontId="8" fillId="2" borderId="48" xfId="2" applyNumberFormat="1" applyFont="1" applyFill="1" applyBorder="1" applyAlignment="1" applyProtection="1">
      <alignment horizontal="center" vertical="center"/>
      <protection locked="0"/>
    </xf>
    <xf numFmtId="0" fontId="6" fillId="0" borderId="0" xfId="1" applyFont="1" applyAlignment="1">
      <alignment horizontal="right" vertical="center"/>
    </xf>
    <xf numFmtId="0" fontId="6" fillId="0" borderId="9" xfId="1" applyFont="1" applyBorder="1" applyAlignment="1">
      <alignment horizontal="right" vertical="center"/>
    </xf>
    <xf numFmtId="0" fontId="3" fillId="0" borderId="8" xfId="1" applyFont="1" applyBorder="1" applyAlignment="1">
      <alignment horizontal="center"/>
    </xf>
    <xf numFmtId="0" fontId="3" fillId="0" borderId="0" xfId="1" applyFont="1" applyAlignment="1">
      <alignment horizontal="center"/>
    </xf>
    <xf numFmtId="0" fontId="6" fillId="5" borderId="26" xfId="1" applyFont="1" applyFill="1" applyBorder="1" applyAlignment="1">
      <alignment horizontal="left"/>
    </xf>
    <xf numFmtId="0" fontId="6" fillId="5" borderId="25" xfId="1" applyFont="1" applyFill="1" applyBorder="1" applyAlignment="1">
      <alignment horizontal="left"/>
    </xf>
    <xf numFmtId="0" fontId="6" fillId="5" borderId="37" xfId="1" applyFont="1" applyFill="1" applyBorder="1" applyAlignment="1">
      <alignment horizontal="left"/>
    </xf>
    <xf numFmtId="0" fontId="10" fillId="0" borderId="26" xfId="1" applyFont="1" applyBorder="1" applyAlignment="1">
      <alignment horizontal="center" wrapText="1"/>
    </xf>
    <xf numFmtId="0" fontId="10" fillId="0" borderId="37" xfId="1" applyFont="1" applyBorder="1" applyAlignment="1">
      <alignment horizontal="center" wrapText="1"/>
    </xf>
    <xf numFmtId="164" fontId="10" fillId="4" borderId="25" xfId="2" applyNumberFormat="1" applyFont="1" applyFill="1" applyBorder="1" applyAlignment="1">
      <alignment horizontal="center" wrapText="1"/>
    </xf>
    <xf numFmtId="164" fontId="10" fillId="4" borderId="37" xfId="2" applyNumberFormat="1" applyFont="1" applyFill="1" applyBorder="1" applyAlignment="1">
      <alignment horizontal="center" wrapText="1"/>
    </xf>
    <xf numFmtId="0" fontId="3" fillId="0" borderId="53" xfId="1" applyFont="1" applyBorder="1"/>
    <xf numFmtId="0" fontId="3" fillId="0" borderId="38" xfId="1" applyFont="1" applyBorder="1"/>
    <xf numFmtId="0" fontId="3" fillId="3" borderId="5" xfId="1" applyFont="1" applyFill="1" applyBorder="1" applyAlignment="1">
      <alignment horizontal="center" vertical="center"/>
    </xf>
    <xf numFmtId="0" fontId="3" fillId="3" borderId="42" xfId="1" applyFont="1" applyFill="1" applyBorder="1" applyAlignment="1">
      <alignment horizontal="center" vertical="center"/>
    </xf>
    <xf numFmtId="37" fontId="3" fillId="4" borderId="5" xfId="2" applyNumberFormat="1" applyFont="1" applyFill="1" applyBorder="1" applyAlignment="1" applyProtection="1">
      <alignment horizontal="center" vertical="center"/>
      <protection locked="0"/>
    </xf>
    <xf numFmtId="37" fontId="3" fillId="4" borderId="42" xfId="2" applyNumberFormat="1" applyFont="1" applyFill="1" applyBorder="1" applyAlignment="1" applyProtection="1">
      <alignment horizontal="center" vertical="center"/>
      <protection locked="0"/>
    </xf>
    <xf numFmtId="37" fontId="3" fillId="3" borderId="41" xfId="1" applyNumberFormat="1" applyFont="1" applyFill="1" applyBorder="1" applyAlignment="1">
      <alignment horizontal="center" vertical="center"/>
    </xf>
    <xf numFmtId="0" fontId="3" fillId="3" borderId="11" xfId="1" applyFont="1" applyFill="1" applyBorder="1" applyAlignment="1">
      <alignment horizontal="center" vertical="center"/>
    </xf>
    <xf numFmtId="0" fontId="3" fillId="3" borderId="45" xfId="1" applyFont="1" applyFill="1" applyBorder="1" applyAlignment="1">
      <alignment horizontal="center" vertical="center"/>
    </xf>
    <xf numFmtId="37" fontId="3" fillId="4" borderId="11" xfId="2" applyNumberFormat="1" applyFont="1" applyFill="1" applyBorder="1" applyAlignment="1" applyProtection="1">
      <alignment horizontal="center" vertical="center"/>
      <protection locked="0"/>
    </xf>
    <xf numFmtId="37" fontId="3" fillId="4" borderId="45" xfId="2" applyNumberFormat="1" applyFont="1" applyFill="1" applyBorder="1" applyAlignment="1" applyProtection="1">
      <alignment horizontal="center" vertical="center"/>
      <protection locked="0"/>
    </xf>
    <xf numFmtId="37" fontId="3" fillId="3" borderId="44" xfId="1" applyNumberFormat="1" applyFont="1" applyFill="1" applyBorder="1" applyAlignment="1">
      <alignment horizontal="center" vertical="center"/>
    </xf>
    <xf numFmtId="0" fontId="6" fillId="0" borderId="35" xfId="1" applyFont="1" applyBorder="1" applyAlignment="1">
      <alignment horizontal="right" vertical="center"/>
    </xf>
    <xf numFmtId="0" fontId="3" fillId="3" borderId="18" xfId="1" applyFont="1" applyFill="1" applyBorder="1" applyAlignment="1">
      <alignment horizontal="center" vertical="center"/>
    </xf>
    <xf numFmtId="0" fontId="3" fillId="3" borderId="48" xfId="1" applyFont="1" applyFill="1" applyBorder="1" applyAlignment="1">
      <alignment horizontal="center" vertical="center"/>
    </xf>
    <xf numFmtId="37" fontId="3" fillId="4" borderId="18" xfId="2" applyNumberFormat="1" applyFont="1" applyFill="1" applyBorder="1" applyAlignment="1" applyProtection="1">
      <alignment horizontal="center" vertical="center"/>
      <protection locked="0"/>
    </xf>
    <xf numFmtId="37" fontId="3" fillId="4" borderId="48" xfId="2" applyNumberFormat="1" applyFont="1" applyFill="1" applyBorder="1" applyAlignment="1" applyProtection="1">
      <alignment horizontal="center" vertical="center"/>
      <protection locked="0"/>
    </xf>
    <xf numFmtId="37" fontId="3" fillId="3" borderId="47" xfId="1" applyNumberFormat="1" applyFont="1" applyFill="1" applyBorder="1" applyAlignment="1">
      <alignment horizontal="center" vertical="center"/>
    </xf>
  </cellXfs>
  <cellStyles count="4">
    <cellStyle name="Comma 4" xfId="2" xr:uid="{17427CC2-B167-4C27-B67D-F02D96DE05A1}"/>
    <cellStyle name="Normal" xfId="0" builtinId="0"/>
    <cellStyle name="Normal 6" xfId="1" xr:uid="{4B491B2E-255B-475D-94B2-D690AD250501}"/>
    <cellStyle name="Percent 4" xfId="3" xr:uid="{DC104A5F-D60D-42D3-B0D5-8E0930F724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47625</xdr:colOff>
      <xdr:row>0</xdr:row>
      <xdr:rowOff>9525</xdr:rowOff>
    </xdr:from>
    <xdr:to>
      <xdr:col>23</xdr:col>
      <xdr:colOff>438150</xdr:colOff>
      <xdr:row>123</xdr:row>
      <xdr:rowOff>154082</xdr:rowOff>
    </xdr:to>
    <xdr:sp macro="" textlink="">
      <xdr:nvSpPr>
        <xdr:cNvPr id="2" name="TextBox 1">
          <a:extLst>
            <a:ext uri="{FF2B5EF4-FFF2-40B4-BE49-F238E27FC236}">
              <a16:creationId xmlns:a16="http://schemas.microsoft.com/office/drawing/2014/main" id="{6A402187-F48F-4214-8B5F-59185B39339B}"/>
            </a:ext>
          </a:extLst>
        </xdr:cNvPr>
        <xdr:cNvSpPr txBox="1"/>
      </xdr:nvSpPr>
      <xdr:spPr>
        <a:xfrm>
          <a:off x="8001000" y="9525"/>
          <a:ext cx="6486525" cy="245857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rgbClr val="0070C0"/>
              </a:solidFill>
              <a:effectLst/>
              <a:latin typeface="Arial" panose="020B0604020202020204" pitchFamily="34" charset="0"/>
              <a:ea typeface="+mn-ea"/>
              <a:cs typeface="Arial" panose="020B0604020202020204" pitchFamily="34" charset="0"/>
            </a:rPr>
            <a:t>Worksheet Instructions</a:t>
          </a:r>
        </a:p>
        <a:p>
          <a:r>
            <a:rPr lang="en-US" sz="1000">
              <a:solidFill>
                <a:schemeClr val="dk1"/>
              </a:solidFill>
              <a:effectLst/>
              <a:latin typeface="Arial Narrow" panose="020B0606020202030204" pitchFamily="34" charset="0"/>
              <a:ea typeface="+mn-ea"/>
              <a:cs typeface="Arial" panose="020B0604020202020204" pitchFamily="34" charset="0"/>
            </a:rPr>
            <a:t>This worksheet can be used for any multi-unit HOME project where cost allocation is required.  The Standard Method is the required cost allocation process if a project’s units are not comparable.  Even if units are comparable, when a PJ plans to designate fixed HOME units, use of the Standard Method is advised.  Finally, the Standard Method worksheet can be used whether the starting input is the proposed HOME investment or a set of proposed HOME-assisted units.</a:t>
          </a:r>
        </a:p>
        <a:p>
          <a:pPr lvl="0"/>
          <a:endParaRPr lang="en-US" sz="1000">
            <a:solidFill>
              <a:schemeClr val="dk1"/>
            </a:solidFill>
            <a:effectLst/>
            <a:latin typeface="Arial Narrow" panose="020B0606020202030204" pitchFamily="34" charset="0"/>
            <a:ea typeface="+mn-ea"/>
            <a:cs typeface="Arial" panose="020B0604020202020204" pitchFamily="34" charset="0"/>
          </a:endParaRPr>
        </a:p>
        <a:p>
          <a:pPr lvl="0"/>
          <a:r>
            <a:rPr lang="en-US" sz="1000">
              <a:solidFill>
                <a:schemeClr val="dk1"/>
              </a:solidFill>
              <a:effectLst/>
              <a:latin typeface="Arial Narrow" panose="020B0606020202030204" pitchFamily="34" charset="0"/>
              <a:ea typeface="+mn-ea"/>
              <a:cs typeface="Arial" panose="020B0604020202020204" pitchFamily="34" charset="0"/>
            </a:rPr>
            <a:t>1. This line will initially show the total residential square footage of the project calculated on the Selection of Method worksheet.  That should include </a:t>
          </a:r>
          <a:r>
            <a:rPr lang="en-US" sz="1000" u="sng">
              <a:solidFill>
                <a:schemeClr val="dk1"/>
              </a:solidFill>
              <a:effectLst/>
              <a:latin typeface="Arial Narrow" panose="020B0606020202030204" pitchFamily="34" charset="0"/>
              <a:ea typeface="+mn-ea"/>
              <a:cs typeface="Arial" panose="020B0604020202020204" pitchFamily="34" charset="0"/>
            </a:rPr>
            <a:t>only</a:t>
          </a:r>
          <a:r>
            <a:rPr lang="en-US" sz="1000">
              <a:solidFill>
                <a:schemeClr val="dk1"/>
              </a:solidFill>
              <a:effectLst/>
              <a:latin typeface="Arial Narrow" panose="020B0606020202030204" pitchFamily="34" charset="0"/>
              <a:ea typeface="+mn-ea"/>
              <a:cs typeface="Arial" panose="020B0604020202020204" pitchFamily="34" charset="0"/>
            </a:rPr>
            <a:t> the square footage of the units themselves and not common spaces such as hallways, leasing offices, community rooms, staircases, etc.  This line will allow a user to enter the gross square footage of the residential units in the project (thus over-writing the automatic link) but will also return a warning noting this misalignment.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2. Enter the </a:t>
          </a:r>
          <a:r>
            <a:rPr lang="en-US" sz="1000" b="1">
              <a:solidFill>
                <a:schemeClr val="dk1"/>
              </a:solidFill>
              <a:effectLst/>
              <a:latin typeface="Arial Narrow" panose="020B0606020202030204" pitchFamily="34" charset="0"/>
              <a:ea typeface="+mn-ea"/>
              <a:cs typeface="Arial" panose="020B0604020202020204" pitchFamily="34" charset="0"/>
            </a:rPr>
            <a:t>proposed HOME investment</a:t>
          </a:r>
          <a:r>
            <a:rPr lang="en-US" sz="1000">
              <a:solidFill>
                <a:schemeClr val="dk1"/>
              </a:solidFill>
              <a:effectLst/>
              <a:latin typeface="Arial Narrow" panose="020B0606020202030204" pitchFamily="34" charset="0"/>
              <a:ea typeface="+mn-ea"/>
              <a:cs typeface="Arial" panose="020B0604020202020204" pitchFamily="34" charset="0"/>
            </a:rPr>
            <a:t>.  If using the worksheet to determine the cost of a pre-identified set of proposed HOME units, then this cell may be left blank.  Prior to committing funds to the project, the PJ will need to underwrite the project, determine the gap, and ensure that the award to the project is no more than that needed to ensure viability.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 Enter the </a:t>
          </a:r>
          <a:r>
            <a:rPr lang="en-US" sz="1000" b="1">
              <a:solidFill>
                <a:schemeClr val="dk1"/>
              </a:solidFill>
              <a:effectLst/>
              <a:latin typeface="Arial Narrow" panose="020B0606020202030204" pitchFamily="34" charset="0"/>
              <a:ea typeface="+mn-ea"/>
              <a:cs typeface="Arial" panose="020B0604020202020204" pitchFamily="34" charset="0"/>
            </a:rPr>
            <a:t>project’s total development cost</a:t>
          </a:r>
          <a:r>
            <a:rPr lang="en-US" sz="1000">
              <a:solidFill>
                <a:schemeClr val="dk1"/>
              </a:solidFill>
              <a:effectLst/>
              <a:latin typeface="Arial Narrow" panose="020B0606020202030204" pitchFamily="34" charset="0"/>
              <a:ea typeface="+mn-ea"/>
              <a:cs typeface="Arial" panose="020B0604020202020204" pitchFamily="34" charset="0"/>
            </a:rPr>
            <a:t>.  This includes all project costs determined to be necessary and reasonable, including costs which may not be eligible for direct reimbursement with HOME funds.  Note, for mixed-use projects that involved both residential and non-residential uses (e.g. a project with commercial/retail on the ground floor and residential units above), the non-residential costs must be removed prior to entering the figure on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 Enter </a:t>
          </a:r>
          <a:r>
            <a:rPr lang="en-US" sz="1000" b="1">
              <a:solidFill>
                <a:schemeClr val="dk1"/>
              </a:solidFill>
              <a:effectLst/>
              <a:latin typeface="Arial Narrow" panose="020B0606020202030204" pitchFamily="34" charset="0"/>
              <a:ea typeface="+mn-ea"/>
              <a:cs typeface="Arial" panose="020B0604020202020204" pitchFamily="34" charset="0"/>
            </a:rPr>
            <a:t>the portion of the total development cost that has been identified as ineligible for HOME funding</a:t>
          </a:r>
          <a:r>
            <a:rPr lang="en-US" sz="1000">
              <a:solidFill>
                <a:schemeClr val="dk1"/>
              </a:solidFill>
              <a:effectLst/>
              <a:latin typeface="Arial Narrow" panose="020B0606020202030204" pitchFamily="34" charset="0"/>
              <a:ea typeface="+mn-ea"/>
              <a:cs typeface="Arial" panose="020B0604020202020204" pitchFamily="34" charset="0"/>
            </a:rPr>
            <a:t>.  This will include, but not be limited to, most capitalized reserves, any off-site infrastructure, any organizational and syndication costs, and the cost of free-standing accessory structures.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5. If the units in the project are not comparable and some units have upgraded finishes or amenities (e.g. some units have fireplaces, upgraded appliance packages, premium fixtures, etc.), enter the </a:t>
          </a:r>
          <a:r>
            <a:rPr lang="en-US" sz="1000" b="1">
              <a:solidFill>
                <a:schemeClr val="dk1"/>
              </a:solidFill>
              <a:effectLst/>
              <a:latin typeface="Arial Narrow" panose="020B0606020202030204" pitchFamily="34" charset="0"/>
              <a:ea typeface="+mn-ea"/>
              <a:cs typeface="Arial" panose="020B0604020202020204" pitchFamily="34" charset="0"/>
            </a:rPr>
            <a:t>cost of these upgrades </a:t>
          </a:r>
          <a:r>
            <a:rPr lang="en-US" sz="1000">
              <a:solidFill>
                <a:schemeClr val="dk1"/>
              </a:solidFill>
              <a:effectLst/>
              <a:latin typeface="Arial Narrow" panose="020B0606020202030204" pitchFamily="34" charset="0"/>
              <a:ea typeface="+mn-ea"/>
              <a:cs typeface="Arial" panose="020B0604020202020204" pitchFamily="34" charset="0"/>
            </a:rPr>
            <a:t>on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6. Enter costs associated with </a:t>
          </a:r>
          <a:r>
            <a:rPr lang="en-US" sz="1000" b="1">
              <a:solidFill>
                <a:schemeClr val="dk1"/>
              </a:solidFill>
              <a:effectLst/>
              <a:latin typeface="Arial Narrow" panose="020B0606020202030204" pitchFamily="34" charset="0"/>
              <a:ea typeface="+mn-ea"/>
              <a:cs typeface="Arial" panose="020B0604020202020204" pitchFamily="34" charset="0"/>
            </a:rPr>
            <a:t>URA- or Section 104(d)-required relocation</a:t>
          </a:r>
          <a:r>
            <a:rPr lang="en-US" sz="1000">
              <a:solidFill>
                <a:schemeClr val="dk1"/>
              </a:solidFill>
              <a:effectLst/>
              <a:latin typeface="Arial Narrow" panose="020B0606020202030204" pitchFamily="34" charset="0"/>
              <a:ea typeface="+mn-ea"/>
              <a:cs typeface="Arial" panose="020B0604020202020204" pitchFamily="34" charset="0"/>
            </a:rPr>
            <a:t>.  This may involve temporary relocation or permanent displacement.  Note that the costs of relocation associated with other funding programs or additional incentives or monetary payments paid to occupants in connection with their relocation from a HOME-assisted project (i.e. any relocation costs not driven by HOME-specific requirements) must be treated as ineligible HOME costs and included on line 4 above.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7. Using the dropdown selection, </a:t>
          </a:r>
          <a:r>
            <a:rPr lang="en-US" sz="1000" b="1">
              <a:solidFill>
                <a:schemeClr val="dk1"/>
              </a:solidFill>
              <a:effectLst/>
              <a:latin typeface="Arial Narrow" panose="020B0606020202030204" pitchFamily="34" charset="0"/>
              <a:ea typeface="+mn-ea"/>
              <a:cs typeface="Arial" panose="020B0604020202020204" pitchFamily="34" charset="0"/>
            </a:rPr>
            <a:t>identity whether relocation costs will be assigned exclusively to HOME-assisted units </a:t>
          </a:r>
          <a:r>
            <a:rPr lang="en-US" sz="1000">
              <a:solidFill>
                <a:schemeClr val="dk1"/>
              </a:solidFill>
              <a:effectLst/>
              <a:latin typeface="Arial Narrow" panose="020B0606020202030204" pitchFamily="34" charset="0"/>
              <a:ea typeface="+mn-ea"/>
              <a:cs typeface="Arial" panose="020B0604020202020204" pitchFamily="34" charset="0"/>
            </a:rPr>
            <a:t>(“Yes”) or will be treated as a common cost of the project (“No”).  PJs may choose either option.  The most common approach in practice is to treat relocation costs as common costs.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8. This line shows the “</a:t>
          </a:r>
          <a:r>
            <a:rPr lang="en-US" sz="1000" b="1">
              <a:solidFill>
                <a:schemeClr val="dk1"/>
              </a:solidFill>
              <a:effectLst/>
              <a:latin typeface="Arial Narrow" panose="020B0606020202030204" pitchFamily="34" charset="0"/>
              <a:ea typeface="+mn-ea"/>
              <a:cs typeface="Arial" panose="020B0604020202020204" pitchFamily="34" charset="0"/>
            </a:rPr>
            <a:t>Base Project Cost</a:t>
          </a:r>
          <a:r>
            <a:rPr lang="en-US" sz="1000">
              <a:solidFill>
                <a:schemeClr val="dk1"/>
              </a:solidFill>
              <a:effectLst/>
              <a:latin typeface="Arial Narrow" panose="020B0606020202030204" pitchFamily="34" charset="0"/>
              <a:ea typeface="+mn-ea"/>
              <a:cs typeface="Arial" panose="020B0604020202020204" pitchFamily="34" charset="0"/>
            </a:rPr>
            <a:t>.”  It is calculated by deducting HOME-ineligible costs (line 4), non-standard upgrade costs (line 5), and any URA costs that will be assigned exclusively to HOME units from the total development cost (line 3).</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9. This line calculates the “</a:t>
          </a:r>
          <a:r>
            <a:rPr lang="en-US" sz="1000" b="1">
              <a:solidFill>
                <a:schemeClr val="dk1"/>
              </a:solidFill>
              <a:effectLst/>
              <a:latin typeface="Arial Narrow" panose="020B0606020202030204" pitchFamily="34" charset="0"/>
              <a:ea typeface="+mn-ea"/>
              <a:cs typeface="Arial" panose="020B0604020202020204" pitchFamily="34" charset="0"/>
            </a:rPr>
            <a:t>Base Cost Per Square Foot</a:t>
          </a:r>
          <a:r>
            <a:rPr lang="en-US" sz="1000">
              <a:solidFill>
                <a:schemeClr val="dk1"/>
              </a:solidFill>
              <a:effectLst/>
              <a:latin typeface="Arial Narrow" panose="020B0606020202030204" pitchFamily="34" charset="0"/>
              <a:ea typeface="+mn-ea"/>
              <a:cs typeface="Arial" panose="020B0604020202020204" pitchFamily="34" charset="0"/>
            </a:rPr>
            <a:t>” by dividing the Base Project Cost (line 8) by the gross residential square footage (line 1).  For programming purposes, the result in this cell is rounded </a:t>
          </a:r>
          <a:r>
            <a:rPr lang="en-US" sz="1000" u="sng">
              <a:solidFill>
                <a:schemeClr val="dk1"/>
              </a:solidFill>
              <a:effectLst/>
              <a:latin typeface="Arial Narrow" panose="020B0606020202030204" pitchFamily="34" charset="0"/>
              <a:ea typeface="+mn-ea"/>
              <a:cs typeface="Arial" panose="020B0604020202020204" pitchFamily="34" charset="0"/>
            </a:rPr>
            <a:t>down</a:t>
          </a:r>
          <a:r>
            <a:rPr lang="en-US" sz="1000">
              <a:solidFill>
                <a:schemeClr val="dk1"/>
              </a:solidFill>
              <a:effectLst/>
              <a:latin typeface="Arial Narrow" panose="020B0606020202030204" pitchFamily="34" charset="0"/>
              <a:ea typeface="+mn-ea"/>
              <a:cs typeface="Arial" panose="020B0604020202020204" pitchFamily="34" charset="0"/>
            </a:rPr>
            <a:t> to the nearest cent.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10. Enter information on the specific units being designated as HOME-assisted units in the first five columns of this line.  This will include the specific unit number (e.g. 101, 3-A, etc.), a description of the unit (usually the number of bedrooms and bathrooms), the number of bedrooms, and the square footage of the specific unit.</a:t>
          </a:r>
        </a:p>
        <a:p>
          <a:endParaRPr lang="en-US" sz="1000">
            <a:solidFill>
              <a:schemeClr val="dk1"/>
            </a:solidFill>
            <a:effectLst/>
            <a:latin typeface="Arial Narrow" panose="020B0606020202030204" pitchFamily="34" charset="0"/>
            <a:ea typeface="+mn-ea"/>
            <a:cs typeface="Arial" panose="020B0604020202020204" pitchFamily="34" charset="0"/>
          </a:endParaRPr>
        </a:p>
        <a:p>
          <a:r>
            <a:rPr lang="en-US" sz="1000">
              <a:solidFill>
                <a:schemeClr val="dk1"/>
              </a:solidFill>
              <a:effectLst/>
              <a:latin typeface="Arial Narrow" panose="020B0606020202030204" pitchFamily="34" charset="0"/>
              <a:ea typeface="+mn-ea"/>
              <a:cs typeface="Arial" panose="020B0604020202020204" pitchFamily="34" charset="0"/>
            </a:rPr>
            <a:t>The eighth column of this line calculates the “</a:t>
          </a:r>
          <a:r>
            <a:rPr lang="en-US" sz="1000" b="1">
              <a:solidFill>
                <a:schemeClr val="dk1"/>
              </a:solidFill>
              <a:effectLst/>
              <a:latin typeface="Arial Narrow" panose="020B0606020202030204" pitchFamily="34" charset="0"/>
              <a:ea typeface="+mn-ea"/>
              <a:cs typeface="Arial" panose="020B0604020202020204" pitchFamily="34" charset="0"/>
            </a:rPr>
            <a:t>Individual Unit Cost</a:t>
          </a:r>
          <a:r>
            <a:rPr lang="en-US" sz="1000">
              <a:solidFill>
                <a:schemeClr val="dk1"/>
              </a:solidFill>
              <a:effectLst/>
              <a:latin typeface="Arial Narrow" panose="020B0606020202030204" pitchFamily="34" charset="0"/>
              <a:ea typeface="+mn-ea"/>
              <a:cs typeface="Arial" panose="020B0604020202020204" pitchFamily="34" charset="0"/>
            </a:rPr>
            <a:t>” by multiplying the unit’s square footage by the Base Cost Per Square Foot (line 9).  For programming purposes, the result on this line is rounded </a:t>
          </a:r>
          <a:r>
            <a:rPr lang="en-US" sz="1000" u="sng">
              <a:solidFill>
                <a:schemeClr val="dk1"/>
              </a:solidFill>
              <a:effectLst/>
              <a:latin typeface="Arial Narrow" panose="020B0606020202030204" pitchFamily="34" charset="0"/>
              <a:ea typeface="+mn-ea"/>
              <a:cs typeface="Arial" panose="020B0604020202020204" pitchFamily="34" charset="0"/>
            </a:rPr>
            <a:t>down</a:t>
          </a:r>
          <a:r>
            <a:rPr lang="en-US" sz="1000">
              <a:solidFill>
                <a:schemeClr val="dk1"/>
              </a:solidFill>
              <a:effectLst/>
              <a:latin typeface="Arial Narrow" panose="020B0606020202030204" pitchFamily="34" charset="0"/>
              <a:ea typeface="+mn-ea"/>
              <a:cs typeface="Arial" panose="020B0604020202020204" pitchFamily="34" charset="0"/>
            </a:rPr>
            <a:t> to the nearest dollar.</a:t>
          </a:r>
        </a:p>
        <a:p>
          <a:r>
            <a:rPr lang="en-US" sz="1000">
              <a:solidFill>
                <a:schemeClr val="dk1"/>
              </a:solidFill>
              <a:effectLst/>
              <a:latin typeface="Arial Narrow" panose="020B0606020202030204" pitchFamily="34" charset="0"/>
              <a:ea typeface="+mn-ea"/>
              <a:cs typeface="Arial" panose="020B0604020202020204" pitchFamily="34" charset="0"/>
            </a:rPr>
            <a:t> </a:t>
          </a:r>
        </a:p>
        <a:p>
          <a:r>
            <a:rPr lang="en-US" sz="1000">
              <a:solidFill>
                <a:schemeClr val="dk1"/>
              </a:solidFill>
              <a:effectLst/>
              <a:latin typeface="Arial Narrow" panose="020B0606020202030204" pitchFamily="34" charset="0"/>
              <a:ea typeface="+mn-ea"/>
              <a:cs typeface="Arial" panose="020B0604020202020204" pitchFamily="34" charset="0"/>
            </a:rPr>
            <a:t>The instructions for line 11-29 are the same.  Each HOME-assisted unit must be entered on its own line.  Note that rows 20-29 are “hidden” in the Excel worksheet.  If more than 10 HOME-assisted units need to be designated, users can “right click” in the left hand margin to unhide those additional rows.  This worksheet is designed to accommodate up to 20 specific HOME-assisted units.</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30. This line subtotals the individual unit cost from each designated HOME unit entered on lines 10-29 above.  </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31. If the PJ has chosen to assign any relocation costs exclusively to the HOME-assisted units (by entering “Yes” on line 7 above), then this line will show the relocation costs originally entered on line 6.  If the PJ is treating relocation as a common cost of the project (by answering “No” on line 7) this line will return a blank or 0 value.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32. This line calculates the “Actual Cost of HOME Units” by adding together the subtotal of individual unit costs (line 30) and any relocation costs assigned exclusively to the HOME-assisted units (line 31).</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33. Enter the maximum per-unit HOME subsidy for a 0-bedroom (aka efficiency) unit in the yellow input cell.  The maximum per-unit HOME subsidy should be obtained from the local HUD Field Office.  The first column of this line automatically counts the number of 0-bedroom units entered on lines 10-29.  The sheet then then multiplies the number of such units by the maximum per-unit subsidy.  The resulting subtotal of the maximum subsidy for units of this size is shown on the right-hand column of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34. Enter the maximum per-unit HOME subsidy for a 1-bedroom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35. Enter the maximum per-unit HOME subsidy for a 2-bedroom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36. Enter the maximum per-unit HOME subsidy for a 3-bedroom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37. Enter the maximum per-unit HOME subsidy for a 4-bedroom unit in the yellow input cell.  See the explanation for line 33 above for a description of the calculated cells in this line.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38. This line calculates the “Maximum Project Subsidy” by adding together the subtotals from lines 33-37 above, each of which multiplied the number of HOME-assisted units of a given bedroom size by the maximum per-unit subsidy applicable to that size unit.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39. This line shows the proposed HOME investment originally entered on line 2 above.  If the cost allocation process was initially completed to determine the costs allocable to an identified set of units, this line may be blank.  In such cases, the PJ will need to underwrite the project, determine the gap, and rerun the cost allocation review with this figure entered prior to committing funds to the project.</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40. This line shows the actual cost of the HOME units originally calculated on line 32 above.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41. This line shows the maximum project subsidy calculated on line 38 above.</a:t>
          </a:r>
        </a:p>
        <a:p>
          <a:r>
            <a:rPr lang="en-US" sz="1000">
              <a:solidFill>
                <a:schemeClr val="dk1"/>
              </a:solidFill>
              <a:effectLst/>
              <a:latin typeface="Arial Narrow" panose="020B0606020202030204" pitchFamily="34" charset="0"/>
              <a:ea typeface="+mn-ea"/>
              <a:cs typeface="Arial" panose="020B0604020202020204" pitchFamily="34" charset="0"/>
            </a:rPr>
            <a:t> </a:t>
          </a:r>
        </a:p>
        <a:p>
          <a:pPr lvl="0"/>
          <a:r>
            <a:rPr lang="en-US" sz="1000">
              <a:solidFill>
                <a:schemeClr val="dk1"/>
              </a:solidFill>
              <a:effectLst/>
              <a:latin typeface="Arial Narrow" panose="020B0606020202030204" pitchFamily="34" charset="0"/>
              <a:ea typeface="+mn-ea"/>
              <a:cs typeface="Arial" panose="020B0604020202020204" pitchFamily="34" charset="0"/>
            </a:rPr>
            <a:t>42. This line shows the “Maximum HOME Investment” by calculating the lesser of the figures on lines 39-41 above. </a:t>
          </a:r>
        </a:p>
        <a:p>
          <a:endParaRPr lang="en-US" sz="1000">
            <a:latin typeface="Arial Narrow" panose="020B0606020202030204" pitchFamily="34" charset="0"/>
            <a:cs typeface="Arial" panose="020B0604020202020204" pitchFamily="34" charset="0"/>
          </a:endParaRPr>
        </a:p>
        <a:p>
          <a:r>
            <a:rPr lang="en-US" sz="1000" i="1">
              <a:latin typeface="Arial Narrow" panose="020B0606020202030204" pitchFamily="34" charset="0"/>
              <a:cs typeface="Arial" panose="020B0604020202020204" pitchFamily="34" charset="0"/>
            </a:rPr>
            <a:t>(Rev. 9.14.17)</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FF99A-B443-44ED-BF56-DC97D08B862E}">
  <dimension ref="A1:N86"/>
  <sheetViews>
    <sheetView tabSelected="1" topLeftCell="A48" zoomScale="130" zoomScaleNormal="130" workbookViewId="0">
      <selection activeCell="G63" sqref="G63:H63"/>
    </sheetView>
  </sheetViews>
  <sheetFormatPr defaultColWidth="9.109375" defaultRowHeight="13.8" x14ac:dyDescent="0.25"/>
  <cols>
    <col min="1" max="1" width="5.44140625" style="2" customWidth="1"/>
    <col min="2" max="2" width="6.21875" style="2" customWidth="1"/>
    <col min="3" max="3" width="9.88671875" style="2" customWidth="1"/>
    <col min="4" max="4" width="10.44140625" style="2" customWidth="1"/>
    <col min="5" max="5" width="7.77734375" style="84" customWidth="1"/>
    <col min="6" max="6" width="8" style="2" customWidth="1"/>
    <col min="7" max="7" width="8.77734375" style="2" customWidth="1"/>
    <col min="8" max="8" width="10.21875" style="2" customWidth="1"/>
    <col min="9" max="9" width="10.77734375" style="2" customWidth="1"/>
    <col min="10" max="10" width="11.77734375" style="2" customWidth="1"/>
    <col min="11" max="11" width="11.88671875" style="2" customWidth="1"/>
    <col min="12" max="16384" width="9.109375" style="2"/>
  </cols>
  <sheetData>
    <row r="1" spans="1:11" ht="18" x14ac:dyDescent="0.35">
      <c r="A1" s="1" t="s">
        <v>0</v>
      </c>
      <c r="B1" s="1"/>
      <c r="C1" s="1"/>
      <c r="D1" s="1"/>
      <c r="E1" s="1"/>
      <c r="F1" s="1"/>
      <c r="G1" s="1"/>
      <c r="H1" s="1"/>
    </row>
    <row r="2" spans="1:11" ht="18.600000000000001" thickBot="1" x14ac:dyDescent="0.4">
      <c r="A2" s="1" t="s">
        <v>1</v>
      </c>
      <c r="B2" s="1"/>
      <c r="C2" s="1"/>
      <c r="D2" s="1"/>
      <c r="E2" s="1"/>
      <c r="F2" s="1"/>
      <c r="G2" s="1"/>
      <c r="H2" s="1"/>
    </row>
    <row r="3" spans="1:11" ht="15" customHeight="1" thickBot="1" x14ac:dyDescent="0.3">
      <c r="A3" s="3" t="s">
        <v>2</v>
      </c>
      <c r="B3" s="4"/>
      <c r="C3" s="5"/>
      <c r="D3" s="97"/>
      <c r="E3" s="98"/>
      <c r="F3" s="98"/>
      <c r="G3" s="98"/>
      <c r="H3" s="98"/>
      <c r="I3" s="98"/>
      <c r="J3" s="99" t="s">
        <v>3</v>
      </c>
      <c r="K3" s="100"/>
    </row>
    <row r="4" spans="1:11" ht="15" customHeight="1" x14ac:dyDescent="0.25">
      <c r="A4" s="6" t="s">
        <v>4</v>
      </c>
      <c r="B4" s="7"/>
      <c r="C4" s="8"/>
      <c r="D4" s="101"/>
      <c r="E4" s="102"/>
      <c r="F4" s="102"/>
      <c r="G4" s="102"/>
      <c r="H4" s="102"/>
      <c r="I4" s="102"/>
      <c r="J4" s="103" t="s">
        <v>5</v>
      </c>
      <c r="K4" s="104"/>
    </row>
    <row r="5" spans="1:11" ht="15" customHeight="1" thickBot="1" x14ac:dyDescent="0.3">
      <c r="A5" s="9" t="s">
        <v>6</v>
      </c>
      <c r="B5" s="10"/>
      <c r="C5" s="11"/>
      <c r="D5" s="107"/>
      <c r="E5" s="108"/>
      <c r="F5" s="108"/>
      <c r="G5" s="108"/>
      <c r="H5" s="108"/>
      <c r="I5" s="108"/>
      <c r="J5" s="105"/>
      <c r="K5" s="106"/>
    </row>
    <row r="6" spans="1:11" ht="9" customHeight="1" thickBot="1" x14ac:dyDescent="0.3">
      <c r="E6" s="2"/>
    </row>
    <row r="7" spans="1:11" x14ac:dyDescent="0.25">
      <c r="A7" s="94" t="s">
        <v>7</v>
      </c>
      <c r="B7" s="95"/>
      <c r="C7" s="95"/>
      <c r="D7" s="95"/>
      <c r="E7" s="95"/>
      <c r="F7" s="95"/>
      <c r="G7" s="95"/>
      <c r="H7" s="95"/>
      <c r="I7" s="95"/>
      <c r="J7" s="95"/>
      <c r="K7" s="96"/>
    </row>
    <row r="8" spans="1:11" ht="14.25" customHeight="1" x14ac:dyDescent="0.25">
      <c r="A8" s="7"/>
      <c r="B8" s="7"/>
      <c r="C8" s="12">
        <v>1</v>
      </c>
      <c r="D8" s="13" t="s">
        <v>8</v>
      </c>
      <c r="E8" s="13"/>
      <c r="F8" s="13"/>
      <c r="G8" s="13"/>
      <c r="H8" s="13"/>
      <c r="I8" s="13"/>
      <c r="J8" s="111"/>
      <c r="K8" s="112"/>
    </row>
    <row r="9" spans="1:11" ht="7.2" customHeight="1" x14ac:dyDescent="0.25">
      <c r="A9" s="113"/>
      <c r="B9" s="113"/>
      <c r="C9" s="113"/>
      <c r="D9" s="114"/>
      <c r="E9" s="114"/>
      <c r="F9" s="114"/>
      <c r="G9" s="114"/>
      <c r="H9" s="114"/>
      <c r="I9" s="114"/>
      <c r="J9" s="114"/>
      <c r="K9" s="15"/>
    </row>
    <row r="10" spans="1:11" x14ac:dyDescent="0.25">
      <c r="A10" s="115" t="s">
        <v>9</v>
      </c>
      <c r="B10" s="116"/>
      <c r="C10" s="116"/>
      <c r="D10" s="116"/>
      <c r="E10" s="116"/>
      <c r="F10" s="116"/>
      <c r="G10" s="116"/>
      <c r="H10" s="116"/>
      <c r="I10" s="116"/>
      <c r="J10" s="116"/>
      <c r="K10" s="117"/>
    </row>
    <row r="11" spans="1:11" ht="14.25" customHeight="1" x14ac:dyDescent="0.25">
      <c r="A11" s="7"/>
      <c r="B11" s="7"/>
      <c r="C11" s="12">
        <v>2</v>
      </c>
      <c r="D11" s="13" t="s">
        <v>10</v>
      </c>
      <c r="E11" s="16"/>
      <c r="F11" s="16"/>
      <c r="G11" s="16"/>
      <c r="H11" s="16"/>
      <c r="I11" s="16"/>
      <c r="J11" s="118"/>
      <c r="K11" s="119"/>
    </row>
    <row r="12" spans="1:11" ht="7.2" customHeight="1" x14ac:dyDescent="0.25">
      <c r="A12" s="113"/>
      <c r="B12" s="113"/>
      <c r="C12" s="113"/>
      <c r="D12" s="114"/>
      <c r="E12" s="114"/>
      <c r="F12" s="114"/>
      <c r="G12" s="114"/>
      <c r="H12" s="114"/>
      <c r="I12" s="114"/>
      <c r="J12" s="114"/>
      <c r="K12" s="14"/>
    </row>
    <row r="13" spans="1:11" x14ac:dyDescent="0.25">
      <c r="A13" s="115" t="s">
        <v>11</v>
      </c>
      <c r="B13" s="116"/>
      <c r="C13" s="116"/>
      <c r="D13" s="116"/>
      <c r="E13" s="116"/>
      <c r="F13" s="116"/>
      <c r="G13" s="116"/>
      <c r="H13" s="116"/>
      <c r="I13" s="116"/>
      <c r="J13" s="116"/>
      <c r="K13" s="117"/>
    </row>
    <row r="14" spans="1:11" ht="14.25" customHeight="1" x14ac:dyDescent="0.25">
      <c r="A14" s="7"/>
      <c r="B14" s="7"/>
      <c r="C14" s="17">
        <v>3</v>
      </c>
      <c r="D14" s="18" t="s">
        <v>12</v>
      </c>
      <c r="E14" s="18"/>
      <c r="F14" s="18"/>
      <c r="G14" s="18"/>
      <c r="H14" s="18"/>
      <c r="I14" s="18"/>
      <c r="J14" s="120"/>
      <c r="K14" s="121"/>
    </row>
    <row r="15" spans="1:11" ht="14.25" customHeight="1" x14ac:dyDescent="0.25">
      <c r="A15" s="7"/>
      <c r="B15" s="7"/>
      <c r="C15" s="19">
        <v>4</v>
      </c>
      <c r="D15" s="7" t="s">
        <v>13</v>
      </c>
      <c r="E15" s="7"/>
      <c r="F15" s="7"/>
      <c r="G15" s="7"/>
      <c r="H15" s="7"/>
      <c r="I15" s="7"/>
      <c r="J15" s="122"/>
      <c r="K15" s="123"/>
    </row>
    <row r="16" spans="1:11" ht="14.25" customHeight="1" x14ac:dyDescent="0.25">
      <c r="A16" s="7"/>
      <c r="B16" s="7"/>
      <c r="C16" s="19">
        <v>5</v>
      </c>
      <c r="D16" s="7" t="s">
        <v>14</v>
      </c>
      <c r="E16" s="7"/>
      <c r="F16" s="7"/>
      <c r="G16" s="7"/>
      <c r="H16" s="7"/>
      <c r="I16" s="7"/>
      <c r="J16" s="122"/>
      <c r="K16" s="123"/>
    </row>
    <row r="17" spans="1:13" ht="14.25" customHeight="1" x14ac:dyDescent="0.25">
      <c r="A17" s="7"/>
      <c r="B17" s="7"/>
      <c r="C17" s="20">
        <v>6</v>
      </c>
      <c r="D17" s="10" t="s">
        <v>15</v>
      </c>
      <c r="E17" s="10"/>
      <c r="F17" s="10"/>
      <c r="G17" s="10"/>
      <c r="H17" s="10"/>
      <c r="I17" s="10"/>
      <c r="J17" s="124" t="s">
        <v>16</v>
      </c>
      <c r="K17" s="125"/>
    </row>
    <row r="18" spans="1:13" ht="7.2" customHeight="1" x14ac:dyDescent="0.25">
      <c r="A18" s="113"/>
      <c r="B18" s="113"/>
      <c r="C18" s="113"/>
      <c r="D18" s="114"/>
      <c r="E18" s="114"/>
      <c r="F18" s="114"/>
      <c r="G18" s="114"/>
      <c r="H18" s="114"/>
      <c r="I18" s="114"/>
      <c r="J18" s="114"/>
      <c r="K18" s="14"/>
    </row>
    <row r="19" spans="1:13" ht="14.25" customHeight="1" x14ac:dyDescent="0.25">
      <c r="A19" s="7"/>
      <c r="B19" s="7"/>
      <c r="C19" s="17">
        <v>7</v>
      </c>
      <c r="D19" s="18" t="s">
        <v>17</v>
      </c>
      <c r="E19" s="18"/>
      <c r="F19" s="18"/>
      <c r="G19" s="18"/>
      <c r="H19" s="18"/>
      <c r="I19" s="18"/>
      <c r="J19" s="109">
        <f>IF(J17="No",J14-J15,IF(J17="Yes",J14-J15-J16,"Error"))</f>
        <v>0</v>
      </c>
      <c r="K19" s="110"/>
    </row>
    <row r="20" spans="1:13" ht="14.25" customHeight="1" x14ac:dyDescent="0.25">
      <c r="A20" s="7"/>
      <c r="B20" s="7"/>
      <c r="C20" s="20">
        <v>8</v>
      </c>
      <c r="D20" s="10" t="s">
        <v>18</v>
      </c>
      <c r="E20" s="10"/>
      <c r="F20" s="10"/>
      <c r="G20" s="10"/>
      <c r="H20" s="10"/>
      <c r="I20" s="10"/>
      <c r="J20" s="126" t="e">
        <f>ROUNDDOWN(J19/J8,2)</f>
        <v>#DIV/0!</v>
      </c>
      <c r="K20" s="127"/>
    </row>
    <row r="21" spans="1:13" ht="7.2" customHeight="1" x14ac:dyDescent="0.25">
      <c r="A21" s="113"/>
      <c r="B21" s="113"/>
      <c r="C21" s="113"/>
      <c r="D21" s="114"/>
      <c r="E21" s="114"/>
      <c r="F21" s="114"/>
      <c r="G21" s="114"/>
      <c r="H21" s="114"/>
      <c r="I21" s="114"/>
      <c r="J21" s="114"/>
      <c r="K21" s="14"/>
    </row>
    <row r="22" spans="1:13" ht="14.25" customHeight="1" thickBot="1" x14ac:dyDescent="0.3">
      <c r="A22" s="7"/>
      <c r="B22" s="7"/>
      <c r="C22" s="12">
        <v>9</v>
      </c>
      <c r="D22" s="21" t="s">
        <v>19</v>
      </c>
      <c r="E22" s="21"/>
      <c r="F22" s="21"/>
      <c r="G22" s="21"/>
      <c r="H22" s="21"/>
      <c r="I22" s="21"/>
      <c r="J22" s="128" t="e">
        <f>J11/J19</f>
        <v>#DIV/0!</v>
      </c>
      <c r="K22" s="129"/>
    </row>
    <row r="23" spans="1:13" ht="9" customHeight="1" x14ac:dyDescent="0.25">
      <c r="A23" s="22"/>
      <c r="C23" s="23"/>
      <c r="D23" s="23"/>
      <c r="E23" s="23"/>
      <c r="F23" s="23"/>
      <c r="G23" s="23"/>
      <c r="H23" s="23"/>
      <c r="I23" s="23"/>
      <c r="J23" s="23"/>
      <c r="K23" s="24"/>
    </row>
    <row r="24" spans="1:13" ht="18" x14ac:dyDescent="0.35">
      <c r="A24" s="25" t="s">
        <v>20</v>
      </c>
      <c r="C24" s="23"/>
      <c r="D24" s="23"/>
      <c r="E24" s="23"/>
      <c r="F24" s="23"/>
      <c r="G24" s="23"/>
      <c r="H24" s="23"/>
      <c r="I24" s="23"/>
      <c r="J24" s="23"/>
      <c r="K24" s="24"/>
    </row>
    <row r="25" spans="1:13" ht="14.25" customHeight="1" x14ac:dyDescent="0.3">
      <c r="A25" s="26" t="s">
        <v>21</v>
      </c>
      <c r="C25" s="23"/>
      <c r="D25" s="23"/>
      <c r="E25" s="23"/>
      <c r="F25" s="23"/>
      <c r="G25" s="23"/>
      <c r="H25" s="23"/>
      <c r="I25" s="23"/>
      <c r="J25" s="23"/>
      <c r="K25" s="24"/>
    </row>
    <row r="26" spans="1:13" ht="14.25" customHeight="1" x14ac:dyDescent="0.3">
      <c r="A26" s="26" t="s">
        <v>22</v>
      </c>
      <c r="C26" s="23"/>
      <c r="D26" s="23"/>
      <c r="E26" s="23"/>
      <c r="F26" s="23"/>
      <c r="G26" s="23"/>
      <c r="H26" s="23"/>
      <c r="I26" s="23"/>
      <c r="J26" s="23"/>
      <c r="K26" s="24"/>
    </row>
    <row r="27" spans="1:13" ht="14.25" customHeight="1" x14ac:dyDescent="0.3">
      <c r="A27" s="26" t="s">
        <v>23</v>
      </c>
      <c r="C27" s="23"/>
      <c r="D27" s="23"/>
      <c r="E27" s="23"/>
      <c r="F27" s="23"/>
      <c r="G27" s="23"/>
      <c r="H27" s="23"/>
      <c r="I27" s="23"/>
      <c r="J27" s="23"/>
      <c r="K27" s="24"/>
    </row>
    <row r="28" spans="1:13" ht="14.25" customHeight="1" x14ac:dyDescent="0.3">
      <c r="A28" s="26" t="s">
        <v>24</v>
      </c>
      <c r="C28" s="23"/>
      <c r="D28" s="23"/>
      <c r="E28" s="23"/>
      <c r="F28" s="23"/>
      <c r="G28" s="23"/>
      <c r="H28" s="23"/>
      <c r="I28" s="23"/>
      <c r="J28" s="23"/>
      <c r="K28" s="24"/>
    </row>
    <row r="29" spans="1:13" ht="9" customHeight="1" x14ac:dyDescent="0.25">
      <c r="A29" s="23"/>
      <c r="C29" s="23"/>
      <c r="D29" s="23"/>
      <c r="E29" s="23"/>
      <c r="F29" s="23"/>
      <c r="G29" s="23"/>
      <c r="H29" s="23"/>
      <c r="I29" s="23"/>
      <c r="J29" s="23"/>
      <c r="K29" s="24"/>
    </row>
    <row r="30" spans="1:13" x14ac:dyDescent="0.25">
      <c r="A30" s="130" t="s">
        <v>25</v>
      </c>
      <c r="B30" s="131"/>
      <c r="C30" s="131"/>
      <c r="D30" s="131"/>
      <c r="E30" s="131"/>
      <c r="F30" s="131"/>
      <c r="G30" s="131"/>
      <c r="H30" s="131"/>
      <c r="I30" s="131"/>
      <c r="J30" s="131"/>
      <c r="K30" s="132"/>
    </row>
    <row r="31" spans="1:13" x14ac:dyDescent="0.25">
      <c r="B31" s="133" t="s">
        <v>3</v>
      </c>
      <c r="C31" s="133"/>
      <c r="D31" s="133"/>
      <c r="E31" s="133"/>
      <c r="F31" s="133"/>
      <c r="G31" s="134" t="s">
        <v>26</v>
      </c>
      <c r="H31" s="135"/>
      <c r="I31" s="135"/>
      <c r="J31" s="135"/>
      <c r="K31" s="136"/>
    </row>
    <row r="32" spans="1:13" ht="56.25" customHeight="1" x14ac:dyDescent="0.25">
      <c r="A32" s="27"/>
      <c r="B32" s="28" t="s">
        <v>27</v>
      </c>
      <c r="C32" s="29" t="s">
        <v>28</v>
      </c>
      <c r="D32" s="29" t="s">
        <v>29</v>
      </c>
      <c r="E32" s="137" t="s">
        <v>30</v>
      </c>
      <c r="F32" s="138"/>
      <c r="G32" s="30" t="s">
        <v>31</v>
      </c>
      <c r="H32" s="30" t="s">
        <v>32</v>
      </c>
      <c r="J32" s="30" t="s">
        <v>33</v>
      </c>
      <c r="K32" s="30" t="s">
        <v>34</v>
      </c>
      <c r="L32" s="139" t="s">
        <v>35</v>
      </c>
      <c r="M32" s="139"/>
    </row>
    <row r="33" spans="2:14" ht="12.75" customHeight="1" x14ac:dyDescent="0.3">
      <c r="B33" s="31"/>
      <c r="C33" s="32"/>
      <c r="D33" s="33"/>
      <c r="E33" s="140"/>
      <c r="F33" s="141"/>
      <c r="G33" s="34" t="e">
        <f t="shared" ref="G33:G51" si="0">$J$22*B33</f>
        <v>#DIV/0!</v>
      </c>
      <c r="H33" s="35" t="e">
        <f>ROUNDUP(G33,0)</f>
        <v>#DIV/0!</v>
      </c>
      <c r="I33" s="36"/>
      <c r="J33" s="37" t="e">
        <f t="shared" ref="J33:J51" si="1">$J$20*E33</f>
        <v>#DIV/0!</v>
      </c>
      <c r="K33" s="37" t="e">
        <f t="shared" ref="K33:K51" si="2">ROUNDDOWN(J33*H33,0)</f>
        <v>#DIV/0!</v>
      </c>
      <c r="L33" s="139"/>
      <c r="M33" s="139"/>
    </row>
    <row r="34" spans="2:14" ht="12.75" customHeight="1" x14ac:dyDescent="0.3">
      <c r="B34" s="38"/>
      <c r="C34" s="39"/>
      <c r="D34" s="40"/>
      <c r="E34" s="142"/>
      <c r="F34" s="143"/>
      <c r="G34" s="41" t="e">
        <f t="shared" si="0"/>
        <v>#DIV/0!</v>
      </c>
      <c r="H34" s="42" t="e">
        <f t="shared" ref="H34:H51" si="3">ROUNDUP(G34,0)</f>
        <v>#DIV/0!</v>
      </c>
      <c r="I34" s="36"/>
      <c r="J34" s="43" t="e">
        <f t="shared" si="1"/>
        <v>#DIV/0!</v>
      </c>
      <c r="K34" s="43" t="e">
        <f t="shared" si="2"/>
        <v>#DIV/0!</v>
      </c>
      <c r="L34" s="139"/>
      <c r="M34" s="139"/>
    </row>
    <row r="35" spans="2:14" ht="12.75" customHeight="1" x14ac:dyDescent="0.3">
      <c r="B35" s="38"/>
      <c r="C35" s="39"/>
      <c r="D35" s="40"/>
      <c r="E35" s="142"/>
      <c r="F35" s="143"/>
      <c r="G35" s="41" t="e">
        <f t="shared" si="0"/>
        <v>#DIV/0!</v>
      </c>
      <c r="H35" s="42" t="e">
        <f t="shared" si="3"/>
        <v>#DIV/0!</v>
      </c>
      <c r="I35" s="36"/>
      <c r="J35" s="43" t="e">
        <f t="shared" si="1"/>
        <v>#DIV/0!</v>
      </c>
      <c r="K35" s="43" t="e">
        <f t="shared" si="2"/>
        <v>#DIV/0!</v>
      </c>
      <c r="L35" s="139"/>
      <c r="M35" s="139"/>
    </row>
    <row r="36" spans="2:14" ht="12.75" customHeight="1" x14ac:dyDescent="0.3">
      <c r="B36" s="38"/>
      <c r="C36" s="39"/>
      <c r="D36" s="40"/>
      <c r="E36" s="142"/>
      <c r="F36" s="143"/>
      <c r="G36" s="41" t="e">
        <f t="shared" si="0"/>
        <v>#DIV/0!</v>
      </c>
      <c r="H36" s="42" t="e">
        <f t="shared" si="3"/>
        <v>#DIV/0!</v>
      </c>
      <c r="I36" s="36"/>
      <c r="J36" s="43" t="e">
        <f t="shared" si="1"/>
        <v>#DIV/0!</v>
      </c>
      <c r="K36" s="43" t="e">
        <f t="shared" si="2"/>
        <v>#DIV/0!</v>
      </c>
      <c r="L36" s="139"/>
      <c r="M36" s="139"/>
      <c r="N36" s="44"/>
    </row>
    <row r="37" spans="2:14" ht="12.75" customHeight="1" x14ac:dyDescent="0.3">
      <c r="B37" s="38"/>
      <c r="C37" s="39"/>
      <c r="D37" s="40"/>
      <c r="E37" s="142"/>
      <c r="F37" s="143"/>
      <c r="G37" s="41" t="e">
        <f t="shared" si="0"/>
        <v>#DIV/0!</v>
      </c>
      <c r="H37" s="42" t="e">
        <f t="shared" si="3"/>
        <v>#DIV/0!</v>
      </c>
      <c r="I37" s="36"/>
      <c r="J37" s="43" t="e">
        <f t="shared" si="1"/>
        <v>#DIV/0!</v>
      </c>
      <c r="K37" s="43" t="e">
        <f t="shared" si="2"/>
        <v>#DIV/0!</v>
      </c>
      <c r="L37" s="139"/>
      <c r="M37" s="139"/>
    </row>
    <row r="38" spans="2:14" ht="12.75" customHeight="1" x14ac:dyDescent="0.3">
      <c r="B38" s="38"/>
      <c r="C38" s="39"/>
      <c r="D38" s="40"/>
      <c r="E38" s="142"/>
      <c r="F38" s="143"/>
      <c r="G38" s="41" t="e">
        <f t="shared" si="0"/>
        <v>#DIV/0!</v>
      </c>
      <c r="H38" s="42" t="e">
        <f t="shared" si="3"/>
        <v>#DIV/0!</v>
      </c>
      <c r="I38" s="36"/>
      <c r="J38" s="43" t="e">
        <f t="shared" si="1"/>
        <v>#DIV/0!</v>
      </c>
      <c r="K38" s="43" t="e">
        <f t="shared" si="2"/>
        <v>#DIV/0!</v>
      </c>
      <c r="L38" s="139"/>
      <c r="M38" s="139"/>
    </row>
    <row r="39" spans="2:14" ht="12.75" customHeight="1" x14ac:dyDescent="0.3">
      <c r="B39" s="38"/>
      <c r="C39" s="39"/>
      <c r="D39" s="40"/>
      <c r="E39" s="142"/>
      <c r="F39" s="143"/>
      <c r="G39" s="41" t="e">
        <f t="shared" si="0"/>
        <v>#DIV/0!</v>
      </c>
      <c r="H39" s="42" t="e">
        <f t="shared" si="3"/>
        <v>#DIV/0!</v>
      </c>
      <c r="I39" s="36"/>
      <c r="J39" s="43" t="e">
        <f t="shared" si="1"/>
        <v>#DIV/0!</v>
      </c>
      <c r="K39" s="43" t="e">
        <f t="shared" si="2"/>
        <v>#DIV/0!</v>
      </c>
      <c r="L39" s="139"/>
      <c r="M39" s="139"/>
    </row>
    <row r="40" spans="2:14" ht="12.75" customHeight="1" x14ac:dyDescent="0.3">
      <c r="B40" s="38"/>
      <c r="C40" s="39"/>
      <c r="D40" s="40"/>
      <c r="E40" s="142"/>
      <c r="F40" s="143"/>
      <c r="G40" s="41" t="e">
        <f t="shared" si="0"/>
        <v>#DIV/0!</v>
      </c>
      <c r="H40" s="42" t="e">
        <f t="shared" si="3"/>
        <v>#DIV/0!</v>
      </c>
      <c r="I40" s="36"/>
      <c r="J40" s="43" t="e">
        <f t="shared" si="1"/>
        <v>#DIV/0!</v>
      </c>
      <c r="K40" s="43" t="e">
        <f t="shared" si="2"/>
        <v>#DIV/0!</v>
      </c>
      <c r="L40" s="139"/>
      <c r="M40" s="139"/>
    </row>
    <row r="41" spans="2:14" ht="12.75" customHeight="1" x14ac:dyDescent="0.3">
      <c r="B41" s="38"/>
      <c r="C41" s="39"/>
      <c r="D41" s="40"/>
      <c r="E41" s="142"/>
      <c r="F41" s="143"/>
      <c r="G41" s="41" t="e">
        <f t="shared" si="0"/>
        <v>#DIV/0!</v>
      </c>
      <c r="H41" s="42" t="e">
        <f t="shared" si="3"/>
        <v>#DIV/0!</v>
      </c>
      <c r="I41" s="36"/>
      <c r="J41" s="43" t="e">
        <f t="shared" si="1"/>
        <v>#DIV/0!</v>
      </c>
      <c r="K41" s="43" t="e">
        <f t="shared" si="2"/>
        <v>#DIV/0!</v>
      </c>
      <c r="L41" s="139"/>
      <c r="M41" s="139"/>
    </row>
    <row r="42" spans="2:14" ht="12.75" customHeight="1" x14ac:dyDescent="0.3">
      <c r="B42" s="38"/>
      <c r="C42" s="39"/>
      <c r="D42" s="40"/>
      <c r="E42" s="142"/>
      <c r="F42" s="143"/>
      <c r="G42" s="41" t="e">
        <f t="shared" si="0"/>
        <v>#DIV/0!</v>
      </c>
      <c r="H42" s="42" t="e">
        <f>ROUNDUP(G42,0)</f>
        <v>#DIV/0!</v>
      </c>
      <c r="I42" s="36"/>
      <c r="J42" s="43" t="e">
        <f t="shared" si="1"/>
        <v>#DIV/0!</v>
      </c>
      <c r="K42" s="43" t="e">
        <f t="shared" si="2"/>
        <v>#DIV/0!</v>
      </c>
      <c r="L42" s="139"/>
      <c r="M42" s="139"/>
    </row>
    <row r="43" spans="2:14" ht="12.75" customHeight="1" x14ac:dyDescent="0.3">
      <c r="B43" s="38"/>
      <c r="C43" s="39"/>
      <c r="D43" s="40"/>
      <c r="E43" s="142"/>
      <c r="F43" s="143"/>
      <c r="G43" s="41" t="e">
        <f t="shared" si="0"/>
        <v>#DIV/0!</v>
      </c>
      <c r="H43" s="42" t="e">
        <f>ROUNDUP(G43,0)</f>
        <v>#DIV/0!</v>
      </c>
      <c r="I43" s="36"/>
      <c r="J43" s="43" t="e">
        <f t="shared" si="1"/>
        <v>#DIV/0!</v>
      </c>
      <c r="K43" s="43" t="e">
        <f t="shared" si="2"/>
        <v>#DIV/0!</v>
      </c>
      <c r="L43" s="139"/>
      <c r="M43" s="139"/>
    </row>
    <row r="44" spans="2:14" ht="12.75" customHeight="1" x14ac:dyDescent="0.3">
      <c r="B44" s="38"/>
      <c r="C44" s="39"/>
      <c r="D44" s="40"/>
      <c r="E44" s="142"/>
      <c r="F44" s="143"/>
      <c r="G44" s="41" t="e">
        <f t="shared" si="0"/>
        <v>#DIV/0!</v>
      </c>
      <c r="H44" s="42" t="e">
        <f>ROUNDUP(G44,0)</f>
        <v>#DIV/0!</v>
      </c>
      <c r="I44" s="36"/>
      <c r="J44" s="43" t="e">
        <f t="shared" si="1"/>
        <v>#DIV/0!</v>
      </c>
      <c r="K44" s="43" t="e">
        <f t="shared" si="2"/>
        <v>#DIV/0!</v>
      </c>
      <c r="L44" s="139"/>
      <c r="M44" s="139"/>
    </row>
    <row r="45" spans="2:14" ht="12.75" customHeight="1" x14ac:dyDescent="0.3">
      <c r="B45" s="38"/>
      <c r="C45" s="39"/>
      <c r="D45" s="40"/>
      <c r="E45" s="142"/>
      <c r="F45" s="143"/>
      <c r="G45" s="41" t="e">
        <f t="shared" si="0"/>
        <v>#DIV/0!</v>
      </c>
      <c r="H45" s="42" t="e">
        <f>ROUNDUP(G45,0)</f>
        <v>#DIV/0!</v>
      </c>
      <c r="I45" s="36"/>
      <c r="J45" s="43" t="e">
        <f t="shared" si="1"/>
        <v>#DIV/0!</v>
      </c>
      <c r="K45" s="43" t="e">
        <f t="shared" si="2"/>
        <v>#DIV/0!</v>
      </c>
      <c r="L45" s="139"/>
      <c r="M45" s="139"/>
    </row>
    <row r="46" spans="2:14" ht="12.75" customHeight="1" x14ac:dyDescent="0.3">
      <c r="B46" s="38"/>
      <c r="C46" s="39"/>
      <c r="D46" s="40"/>
      <c r="E46" s="142"/>
      <c r="F46" s="143"/>
      <c r="G46" s="41" t="e">
        <f t="shared" si="0"/>
        <v>#DIV/0!</v>
      </c>
      <c r="H46" s="42" t="e">
        <f t="shared" si="3"/>
        <v>#DIV/0!</v>
      </c>
      <c r="I46" s="36"/>
      <c r="J46" s="43" t="e">
        <f t="shared" si="1"/>
        <v>#DIV/0!</v>
      </c>
      <c r="K46" s="43" t="e">
        <f t="shared" si="2"/>
        <v>#DIV/0!</v>
      </c>
      <c r="L46" s="139"/>
      <c r="M46" s="139"/>
    </row>
    <row r="47" spans="2:14" ht="12.75" customHeight="1" x14ac:dyDescent="0.3">
      <c r="B47" s="38"/>
      <c r="C47" s="39"/>
      <c r="D47" s="40"/>
      <c r="E47" s="142"/>
      <c r="F47" s="143"/>
      <c r="G47" s="41" t="e">
        <f t="shared" si="0"/>
        <v>#DIV/0!</v>
      </c>
      <c r="H47" s="42" t="e">
        <f t="shared" si="3"/>
        <v>#DIV/0!</v>
      </c>
      <c r="I47" s="36"/>
      <c r="J47" s="43" t="e">
        <f t="shared" si="1"/>
        <v>#DIV/0!</v>
      </c>
      <c r="K47" s="43" t="e">
        <f t="shared" si="2"/>
        <v>#DIV/0!</v>
      </c>
      <c r="L47" s="139"/>
      <c r="M47" s="139"/>
    </row>
    <row r="48" spans="2:14" ht="12.75" customHeight="1" x14ac:dyDescent="0.3">
      <c r="B48" s="38"/>
      <c r="C48" s="39"/>
      <c r="D48" s="40"/>
      <c r="E48" s="142"/>
      <c r="F48" s="143"/>
      <c r="G48" s="41" t="e">
        <f t="shared" si="0"/>
        <v>#DIV/0!</v>
      </c>
      <c r="H48" s="42" t="e">
        <f>ROUNDUP(G48,0)</f>
        <v>#DIV/0!</v>
      </c>
      <c r="I48" s="36"/>
      <c r="J48" s="43" t="e">
        <f t="shared" si="1"/>
        <v>#DIV/0!</v>
      </c>
      <c r="K48" s="43" t="e">
        <f t="shared" si="2"/>
        <v>#DIV/0!</v>
      </c>
      <c r="L48" s="139"/>
      <c r="M48" s="139"/>
    </row>
    <row r="49" spans="1:13" ht="12.75" customHeight="1" x14ac:dyDescent="0.3">
      <c r="B49" s="38"/>
      <c r="C49" s="39"/>
      <c r="D49" s="40"/>
      <c r="E49" s="142"/>
      <c r="F49" s="143"/>
      <c r="G49" s="41" t="e">
        <f t="shared" si="0"/>
        <v>#DIV/0!</v>
      </c>
      <c r="H49" s="42" t="e">
        <f t="shared" si="3"/>
        <v>#DIV/0!</v>
      </c>
      <c r="I49" s="36"/>
      <c r="J49" s="43" t="e">
        <f t="shared" si="1"/>
        <v>#DIV/0!</v>
      </c>
      <c r="K49" s="43" t="e">
        <f t="shared" si="2"/>
        <v>#DIV/0!</v>
      </c>
      <c r="L49" s="139"/>
      <c r="M49" s="139"/>
    </row>
    <row r="50" spans="1:13" ht="12.75" customHeight="1" x14ac:dyDescent="0.3">
      <c r="B50" s="38"/>
      <c r="C50" s="39"/>
      <c r="D50" s="40"/>
      <c r="E50" s="142"/>
      <c r="F50" s="143"/>
      <c r="G50" s="41" t="e">
        <f t="shared" si="0"/>
        <v>#DIV/0!</v>
      </c>
      <c r="H50" s="42" t="e">
        <f t="shared" si="3"/>
        <v>#DIV/0!</v>
      </c>
      <c r="I50" s="36"/>
      <c r="J50" s="43" t="e">
        <f t="shared" si="1"/>
        <v>#DIV/0!</v>
      </c>
      <c r="K50" s="43" t="e">
        <f t="shared" si="2"/>
        <v>#DIV/0!</v>
      </c>
      <c r="L50" s="139"/>
      <c r="M50" s="139"/>
    </row>
    <row r="51" spans="1:13" ht="12.75" customHeight="1" thickBot="1" x14ac:dyDescent="0.35">
      <c r="B51" s="45"/>
      <c r="C51" s="46"/>
      <c r="D51" s="47"/>
      <c r="E51" s="146"/>
      <c r="F51" s="147"/>
      <c r="G51" s="48" t="e">
        <f t="shared" si="0"/>
        <v>#DIV/0!</v>
      </c>
      <c r="H51" s="49" t="e">
        <f t="shared" si="3"/>
        <v>#DIV/0!</v>
      </c>
      <c r="I51" s="36"/>
      <c r="J51" s="50" t="e">
        <f t="shared" si="1"/>
        <v>#DIV/0!</v>
      </c>
      <c r="K51" s="50" t="e">
        <f t="shared" si="2"/>
        <v>#DIV/0!</v>
      </c>
      <c r="L51" s="139"/>
      <c r="M51" s="139"/>
    </row>
    <row r="52" spans="1:13" ht="15" customHeight="1" thickBot="1" x14ac:dyDescent="0.3">
      <c r="B52" s="51"/>
      <c r="D52" s="18"/>
      <c r="E52" s="18"/>
      <c r="F52" s="18"/>
      <c r="G52" s="52" t="s">
        <v>36</v>
      </c>
      <c r="H52" s="53" t="e">
        <f>SUM(H33:H51)</f>
        <v>#DIV/0!</v>
      </c>
      <c r="I52" s="18"/>
      <c r="J52" s="51" t="s">
        <v>37</v>
      </c>
      <c r="K52" s="54" t="e">
        <f>SUM(K33:K51)</f>
        <v>#DIV/0!</v>
      </c>
      <c r="L52" s="139"/>
      <c r="M52" s="139"/>
    </row>
    <row r="53" spans="1:13" ht="15" customHeight="1" x14ac:dyDescent="0.25">
      <c r="B53" s="55"/>
      <c r="C53" s="144" t="s">
        <v>38</v>
      </c>
      <c r="D53" s="144"/>
      <c r="E53" s="144"/>
      <c r="F53" s="144"/>
      <c r="G53" s="144"/>
      <c r="H53" s="144"/>
      <c r="I53" s="144"/>
      <c r="J53" s="145"/>
      <c r="K53" s="56">
        <f>IF(J17="no",0,IF(J17="yes",J16,"Error"))</f>
        <v>0</v>
      </c>
      <c r="L53" s="139"/>
      <c r="M53" s="139"/>
    </row>
    <row r="54" spans="1:13" ht="15" customHeight="1" thickBot="1" x14ac:dyDescent="0.3">
      <c r="B54" s="55"/>
      <c r="C54" s="148" t="s">
        <v>39</v>
      </c>
      <c r="D54" s="148"/>
      <c r="E54" s="148"/>
      <c r="F54" s="148"/>
      <c r="G54" s="148"/>
      <c r="H54" s="148"/>
      <c r="I54" s="148"/>
      <c r="J54" s="149"/>
      <c r="K54" s="57" t="e">
        <f>K52+K53</f>
        <v>#DIV/0!</v>
      </c>
    </row>
    <row r="55" spans="1:13" ht="7.95" customHeight="1" x14ac:dyDescent="0.25">
      <c r="A55" s="150"/>
      <c r="B55" s="151"/>
      <c r="C55" s="151"/>
      <c r="D55" s="151"/>
      <c r="E55" s="151"/>
      <c r="F55" s="151"/>
      <c r="G55" s="151"/>
      <c r="H55" s="151"/>
      <c r="I55" s="151"/>
      <c r="J55" s="151"/>
      <c r="K55" s="59"/>
    </row>
    <row r="56" spans="1:13" ht="15" customHeight="1" x14ac:dyDescent="0.25">
      <c r="A56" s="152" t="s">
        <v>40</v>
      </c>
      <c r="B56" s="153"/>
      <c r="C56" s="153"/>
      <c r="D56" s="153"/>
      <c r="E56" s="153"/>
      <c r="F56" s="153"/>
      <c r="G56" s="153"/>
      <c r="H56" s="153"/>
      <c r="I56" s="153"/>
      <c r="J56" s="153"/>
      <c r="K56" s="154"/>
    </row>
    <row r="57" spans="1:13" ht="48" customHeight="1" x14ac:dyDescent="0.25">
      <c r="A57" s="60"/>
      <c r="B57" s="61"/>
      <c r="C57" s="62" t="s">
        <v>41</v>
      </c>
      <c r="D57" s="85" t="s">
        <v>42</v>
      </c>
      <c r="E57" s="155" t="s">
        <v>43</v>
      </c>
      <c r="F57" s="156"/>
      <c r="G57" s="157" t="s">
        <v>44</v>
      </c>
      <c r="H57" s="158"/>
      <c r="I57" s="155" t="s">
        <v>45</v>
      </c>
      <c r="J57" s="156"/>
      <c r="K57" s="159"/>
    </row>
    <row r="58" spans="1:13" ht="15" customHeight="1" x14ac:dyDescent="0.25">
      <c r="A58" s="58"/>
      <c r="B58" s="63"/>
      <c r="C58" s="64">
        <f>SUMIF(C33:C51, "0", H33:H51)</f>
        <v>0</v>
      </c>
      <c r="D58" s="86">
        <f>ROUNDUP(C58*1.1,0)</f>
        <v>0</v>
      </c>
      <c r="E58" s="161" t="s">
        <v>46</v>
      </c>
      <c r="F58" s="162"/>
      <c r="G58" s="163">
        <v>211116</v>
      </c>
      <c r="H58" s="164"/>
      <c r="I58" s="165">
        <f t="shared" ref="I58:I63" si="4">D58*G58</f>
        <v>0</v>
      </c>
      <c r="J58" s="165"/>
      <c r="K58" s="160"/>
    </row>
    <row r="59" spans="1:13" x14ac:dyDescent="0.25">
      <c r="A59" s="58"/>
      <c r="B59" s="63"/>
      <c r="C59" s="65">
        <f>SUMIF(C33:C51, "1", H33:H51)</f>
        <v>0</v>
      </c>
      <c r="D59" s="87">
        <f>ROUNDUP(C59*1.1,0)</f>
        <v>0</v>
      </c>
      <c r="E59" s="166" t="s">
        <v>47</v>
      </c>
      <c r="F59" s="167"/>
      <c r="G59" s="168">
        <v>242012</v>
      </c>
      <c r="H59" s="169"/>
      <c r="I59" s="170">
        <f t="shared" si="4"/>
        <v>0</v>
      </c>
      <c r="J59" s="170"/>
      <c r="K59" s="160"/>
    </row>
    <row r="60" spans="1:13" ht="15" customHeight="1" x14ac:dyDescent="0.25">
      <c r="A60" s="58"/>
      <c r="B60" s="63"/>
      <c r="C60" s="65">
        <f>SUMIF(C33:C51, "2", H33:H51)</f>
        <v>0</v>
      </c>
      <c r="D60" s="87">
        <f>ROUNDUP(C60*1.1,0)</f>
        <v>0</v>
      </c>
      <c r="E60" s="166" t="s">
        <v>48</v>
      </c>
      <c r="F60" s="167"/>
      <c r="G60" s="168">
        <v>294295</v>
      </c>
      <c r="H60" s="169"/>
      <c r="I60" s="170">
        <f t="shared" si="4"/>
        <v>0</v>
      </c>
      <c r="J60" s="170"/>
      <c r="K60" s="160"/>
    </row>
    <row r="61" spans="1:13" x14ac:dyDescent="0.25">
      <c r="A61" s="58"/>
      <c r="B61" s="63"/>
      <c r="C61" s="65">
        <f>SUMIF(C33:C51, "3", H33:H51)</f>
        <v>0</v>
      </c>
      <c r="D61" s="87">
        <f t="shared" ref="D61:D63" si="5">ROUNDUP(C61*1.1,0)</f>
        <v>0</v>
      </c>
      <c r="E61" s="166" t="s">
        <v>49</v>
      </c>
      <c r="F61" s="167"/>
      <c r="G61" s="168">
        <v>380722</v>
      </c>
      <c r="H61" s="169"/>
      <c r="I61" s="170">
        <f t="shared" si="4"/>
        <v>0</v>
      </c>
      <c r="J61" s="170"/>
      <c r="K61" s="160"/>
    </row>
    <row r="62" spans="1:13" x14ac:dyDescent="0.25">
      <c r="A62" s="58"/>
      <c r="B62" s="63"/>
      <c r="C62" s="65">
        <f>SUMIF(C33:C51, "4", H33:H51)</f>
        <v>0</v>
      </c>
      <c r="D62" s="87">
        <f t="shared" si="5"/>
        <v>0</v>
      </c>
      <c r="E62" s="166" t="s">
        <v>50</v>
      </c>
      <c r="F62" s="167"/>
      <c r="G62" s="168">
        <v>417911</v>
      </c>
      <c r="H62" s="169"/>
      <c r="I62" s="170">
        <f t="shared" si="4"/>
        <v>0</v>
      </c>
      <c r="J62" s="170"/>
      <c r="K62" s="160"/>
    </row>
    <row r="63" spans="1:13" x14ac:dyDescent="0.25">
      <c r="A63" s="66"/>
      <c r="B63" s="67"/>
      <c r="C63" s="68">
        <f>SUMIF(C33:C51, "5", H33:H51)</f>
        <v>0</v>
      </c>
      <c r="D63" s="88">
        <f t="shared" si="5"/>
        <v>0</v>
      </c>
      <c r="E63" s="172" t="s">
        <v>51</v>
      </c>
      <c r="F63" s="173"/>
      <c r="G63" s="174">
        <v>417911</v>
      </c>
      <c r="H63" s="175"/>
      <c r="I63" s="176">
        <f t="shared" si="4"/>
        <v>0</v>
      </c>
      <c r="J63" s="176"/>
      <c r="K63" s="69"/>
    </row>
    <row r="64" spans="1:13" ht="14.4" thickBot="1" x14ac:dyDescent="0.3">
      <c r="A64" s="70" t="s">
        <v>52</v>
      </c>
      <c r="B64" s="71">
        <f>SUM(C58:C63)</f>
        <v>0</v>
      </c>
      <c r="C64" s="72"/>
      <c r="D64" s="72">
        <f>SUM(D58:D63)</f>
        <v>0</v>
      </c>
      <c r="E64" s="73"/>
      <c r="F64" s="73"/>
      <c r="G64" s="73"/>
      <c r="H64" s="73"/>
      <c r="I64" s="73"/>
      <c r="J64" s="74" t="s">
        <v>53</v>
      </c>
      <c r="K64" s="75">
        <f>SUM(I58:I62)</f>
        <v>0</v>
      </c>
    </row>
    <row r="65" spans="1:11" x14ac:dyDescent="0.25">
      <c r="A65" s="151"/>
      <c r="B65" s="151"/>
      <c r="C65" s="151"/>
      <c r="D65" s="151"/>
      <c r="E65" s="151"/>
      <c r="F65" s="151"/>
      <c r="G65" s="151"/>
      <c r="H65" s="151"/>
      <c r="I65" s="151"/>
      <c r="J65" s="151"/>
    </row>
    <row r="66" spans="1:11" x14ac:dyDescent="0.25">
      <c r="A66" s="152" t="s">
        <v>54</v>
      </c>
      <c r="B66" s="153"/>
      <c r="C66" s="153"/>
      <c r="D66" s="153"/>
      <c r="E66" s="153"/>
      <c r="F66" s="153"/>
      <c r="G66" s="153"/>
      <c r="H66" s="153"/>
      <c r="I66" s="153"/>
      <c r="J66" s="153"/>
      <c r="K66" s="154"/>
    </row>
    <row r="67" spans="1:11" ht="15" customHeight="1" x14ac:dyDescent="0.25">
      <c r="A67" s="76"/>
      <c r="B67" s="77"/>
      <c r="C67" s="77"/>
      <c r="D67" s="77"/>
      <c r="E67" s="77" t="s">
        <v>55</v>
      </c>
      <c r="F67" s="77"/>
      <c r="G67" s="77"/>
      <c r="H67" s="77"/>
      <c r="I67" s="77"/>
      <c r="J67" s="61"/>
      <c r="K67" s="89">
        <f>J11</f>
        <v>0</v>
      </c>
    </row>
    <row r="68" spans="1:11" x14ac:dyDescent="0.25">
      <c r="A68" s="78"/>
      <c r="E68" s="2" t="s">
        <v>56</v>
      </c>
      <c r="J68" s="63"/>
      <c r="K68" s="89" t="e">
        <f>K54</f>
        <v>#DIV/0!</v>
      </c>
    </row>
    <row r="69" spans="1:11" ht="14.4" thickBot="1" x14ac:dyDescent="0.3">
      <c r="A69" s="79"/>
      <c r="B69" s="80"/>
      <c r="C69" s="80"/>
      <c r="D69" s="80"/>
      <c r="E69" s="80" t="s">
        <v>57</v>
      </c>
      <c r="F69" s="80"/>
      <c r="G69" s="80"/>
      <c r="H69" s="80"/>
      <c r="I69" s="80"/>
      <c r="J69" s="67"/>
      <c r="K69" s="90">
        <f>K64</f>
        <v>0</v>
      </c>
    </row>
    <row r="70" spans="1:11" ht="14.4" thickBot="1" x14ac:dyDescent="0.3">
      <c r="A70" s="81"/>
      <c r="B70" s="82"/>
      <c r="C70" s="171" t="s">
        <v>58</v>
      </c>
      <c r="D70" s="171"/>
      <c r="E70" s="171"/>
      <c r="F70" s="171"/>
      <c r="G70" s="171"/>
      <c r="H70" s="171"/>
      <c r="I70" s="171"/>
      <c r="J70" s="171"/>
      <c r="K70" s="83" t="e">
        <f>IF(ISBLANK(J11),MIN(K68:K69),MIN(K67:K69))</f>
        <v>#DIV/0!</v>
      </c>
    </row>
    <row r="71" spans="1:11" x14ac:dyDescent="0.25">
      <c r="E71" s="2"/>
    </row>
    <row r="72" spans="1:11" x14ac:dyDescent="0.25">
      <c r="E72" s="2"/>
    </row>
    <row r="73" spans="1:11" x14ac:dyDescent="0.25">
      <c r="E73" s="2"/>
      <c r="H73" s="22"/>
      <c r="I73" s="93"/>
      <c r="J73" s="93"/>
      <c r="K73" s="92"/>
    </row>
    <row r="74" spans="1:11" x14ac:dyDescent="0.25">
      <c r="E74" s="2"/>
      <c r="H74" s="22"/>
      <c r="I74" s="22"/>
      <c r="J74" s="22"/>
      <c r="K74" s="92"/>
    </row>
    <row r="75" spans="1:11" x14ac:dyDescent="0.25">
      <c r="E75" s="2"/>
      <c r="H75" s="22"/>
      <c r="I75" s="22"/>
      <c r="J75" s="22"/>
      <c r="K75" s="92"/>
    </row>
    <row r="76" spans="1:11" x14ac:dyDescent="0.25">
      <c r="E76" s="2"/>
      <c r="H76" s="22"/>
      <c r="I76" s="22"/>
      <c r="J76" s="22"/>
      <c r="K76" s="92"/>
    </row>
    <row r="77" spans="1:11" x14ac:dyDescent="0.25">
      <c r="E77" s="2"/>
      <c r="H77" s="92"/>
      <c r="I77" s="92"/>
      <c r="J77" s="92"/>
      <c r="K77" s="92"/>
    </row>
    <row r="78" spans="1:11" x14ac:dyDescent="0.25">
      <c r="E78" s="2"/>
      <c r="I78" s="22"/>
      <c r="J78" s="22"/>
    </row>
    <row r="79" spans="1:11" x14ac:dyDescent="0.25">
      <c r="E79" s="2"/>
    </row>
    <row r="81" spans="8:11" x14ac:dyDescent="0.25">
      <c r="H81" s="91"/>
      <c r="I81" s="91"/>
      <c r="J81" s="91"/>
    </row>
    <row r="82" spans="8:11" x14ac:dyDescent="0.25">
      <c r="H82" s="22"/>
      <c r="I82" s="92"/>
      <c r="J82" s="92"/>
      <c r="K82" s="92"/>
    </row>
    <row r="83" spans="8:11" x14ac:dyDescent="0.25">
      <c r="H83" s="22"/>
      <c r="I83" s="22"/>
      <c r="J83" s="22"/>
      <c r="K83" s="22"/>
    </row>
    <row r="84" spans="8:11" x14ac:dyDescent="0.25">
      <c r="H84" s="22"/>
      <c r="I84" s="22"/>
      <c r="J84" s="22"/>
      <c r="K84" s="22"/>
    </row>
    <row r="85" spans="8:11" x14ac:dyDescent="0.25">
      <c r="H85" s="22"/>
      <c r="I85" s="22"/>
      <c r="J85" s="22"/>
      <c r="K85" s="22"/>
    </row>
    <row r="86" spans="8:11" x14ac:dyDescent="0.25">
      <c r="H86" s="92"/>
      <c r="I86" s="92"/>
      <c r="J86" s="92"/>
      <c r="K86" s="92"/>
    </row>
  </sheetData>
  <mergeCells count="74">
    <mergeCell ref="I60:J60"/>
    <mergeCell ref="C70:J70"/>
    <mergeCell ref="E61:F61"/>
    <mergeCell ref="G61:H61"/>
    <mergeCell ref="I61:J61"/>
    <mergeCell ref="E62:F62"/>
    <mergeCell ref="G62:H62"/>
    <mergeCell ref="I62:J62"/>
    <mergeCell ref="E63:F63"/>
    <mergeCell ref="G63:H63"/>
    <mergeCell ref="I63:J63"/>
    <mergeCell ref="A65:J65"/>
    <mergeCell ref="A66:K66"/>
    <mergeCell ref="E51:F51"/>
    <mergeCell ref="C54:J54"/>
    <mergeCell ref="A55:J55"/>
    <mergeCell ref="A56:K56"/>
    <mergeCell ref="E57:F57"/>
    <mergeCell ref="G57:H57"/>
    <mergeCell ref="I57:J57"/>
    <mergeCell ref="K57:K62"/>
    <mergeCell ref="E58:F58"/>
    <mergeCell ref="G58:H58"/>
    <mergeCell ref="I58:J58"/>
    <mergeCell ref="E59:F59"/>
    <mergeCell ref="G59:H59"/>
    <mergeCell ref="I59:J59"/>
    <mergeCell ref="E60:F60"/>
    <mergeCell ref="G60:H60"/>
    <mergeCell ref="E46:F46"/>
    <mergeCell ref="E47:F47"/>
    <mergeCell ref="E48:F48"/>
    <mergeCell ref="E49:F49"/>
    <mergeCell ref="E50:F50"/>
    <mergeCell ref="E32:F32"/>
    <mergeCell ref="L32:M53"/>
    <mergeCell ref="E33:F33"/>
    <mergeCell ref="E34:F34"/>
    <mergeCell ref="E35:F35"/>
    <mergeCell ref="E36:F36"/>
    <mergeCell ref="E37:F37"/>
    <mergeCell ref="E38:F38"/>
    <mergeCell ref="E39:F39"/>
    <mergeCell ref="E40:F40"/>
    <mergeCell ref="C53:J53"/>
    <mergeCell ref="E41:F41"/>
    <mergeCell ref="E42:F42"/>
    <mergeCell ref="E43:F43"/>
    <mergeCell ref="E44:F44"/>
    <mergeCell ref="E45:F45"/>
    <mergeCell ref="J20:K20"/>
    <mergeCell ref="A21:J21"/>
    <mergeCell ref="J22:K22"/>
    <mergeCell ref="A30:K30"/>
    <mergeCell ref="B31:F31"/>
    <mergeCell ref="G31:K31"/>
    <mergeCell ref="J19:K19"/>
    <mergeCell ref="J8:K8"/>
    <mergeCell ref="A9:J9"/>
    <mergeCell ref="A10:K10"/>
    <mergeCell ref="J11:K11"/>
    <mergeCell ref="A12:J12"/>
    <mergeCell ref="A13:K13"/>
    <mergeCell ref="J14:K14"/>
    <mergeCell ref="J15:K15"/>
    <mergeCell ref="J16:K16"/>
    <mergeCell ref="J17:K17"/>
    <mergeCell ref="A18:J18"/>
    <mergeCell ref="A7:K7"/>
    <mergeCell ref="D3:I3"/>
    <mergeCell ref="J3:K3"/>
    <mergeCell ref="D4:I4"/>
    <mergeCell ref="J4:K5"/>
    <mergeCell ref="D5:I5"/>
  </mergeCells>
  <dataValidations count="2">
    <dataValidation type="list" showInputMessage="1" showErrorMessage="1" promptTitle="Response Required" prompt="To treat relocation as common cost of project, choose No.  To treat relocation as a cost exclusive to the HOME-assisted units, enter Yes." sqref="J17" xr:uid="{17C8D437-239A-4858-A162-B7675F67E401}">
      <formula1>"No,Yes"</formula1>
    </dataValidation>
    <dataValidation type="list" allowBlank="1" showInputMessage="1" showErrorMessage="1" sqref="C33:C51" xr:uid="{4A57A417-9C6F-4B48-B33D-EDD9763EAECC}">
      <formula1>"0,1,2,3,4,5"</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Garner</dc:creator>
  <cp:lastModifiedBy>Bryce Farbstein</cp:lastModifiedBy>
  <dcterms:created xsi:type="dcterms:W3CDTF">2024-01-24T16:04:18Z</dcterms:created>
  <dcterms:modified xsi:type="dcterms:W3CDTF">2026-03-09T18:32:16Z</dcterms:modified>
</cp:coreProperties>
</file>