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dca.sharepoint.com/WorkGroups/HFD/Main Content Area/oah/joint/Shared Documents/Policy Team/0_QAP Development/2026-2027 QAP/Priorities &amp; topics/Cost containment/"/>
    </mc:Choice>
  </mc:AlternateContent>
  <xr:revisionPtr revIDLastSave="268" documentId="11_D66B8285DBC271FDFDC9E670ACBFCFDE3AE48F3C" xr6:coauthVersionLast="47" xr6:coauthVersionMax="47" xr10:uidLastSave="{D082F8B2-8301-4736-A709-5E0D7D1CCED8}"/>
  <bookViews>
    <workbookView xWindow="-28920" yWindow="-120" windowWidth="29040" windowHeight="15720" xr2:uid="{00000000-000D-0000-FFFF-FFFF00000000}"/>
  </bookViews>
  <sheets>
    <sheet name="Cost Limits" sheetId="2" r:id="rId1"/>
    <sheet name="Counties" sheetId="1" state="hidden" r:id="rId2"/>
    <sheet name="DCA Boost" sheetId="3" state="hidden" r:id="rId3"/>
    <sheet name="HUD Limits" sheetId="4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E18" i="2"/>
  <c r="E17" i="2"/>
  <c r="E16" i="2"/>
  <c r="E15" i="2"/>
  <c r="C6" i="2"/>
  <c r="D19" i="2" s="1"/>
  <c r="F19" i="2" l="1"/>
  <c r="D15" i="2"/>
  <c r="F15" i="2" s="1"/>
  <c r="D16" i="2"/>
  <c r="F16" i="2" s="1"/>
  <c r="D17" i="2"/>
  <c r="F17" i="2" s="1"/>
  <c r="D18" i="2"/>
  <c r="F18" i="2" s="1"/>
  <c r="F22" i="2" l="1"/>
</calcChain>
</file>

<file path=xl/sharedStrings.xml><?xml version="1.0" encoding="utf-8"?>
<sst xmlns="http://schemas.openxmlformats.org/spreadsheetml/2006/main" count="433" uniqueCount="209">
  <si>
    <t>County Name</t>
  </si>
  <si>
    <t>MSA for Cost Limit</t>
  </si>
  <si>
    <t>Savannah MSA</t>
  </si>
  <si>
    <t>Valdosta MSA</t>
  </si>
  <si>
    <t>Albany MSA</t>
  </si>
  <si>
    <t>Macon MSA</t>
  </si>
  <si>
    <t>Athens MSA</t>
  </si>
  <si>
    <t>Atlanta MSA</t>
  </si>
  <si>
    <t>Augusta MSA</t>
  </si>
  <si>
    <t>Chattanooga (TN) MSA</t>
  </si>
  <si>
    <t>Columbus MSA</t>
  </si>
  <si>
    <t>Elevator</t>
  </si>
  <si>
    <t>Efficiency</t>
  </si>
  <si>
    <t>HUD Limit</t>
  </si>
  <si>
    <t>DCA Boost</t>
  </si>
  <si>
    <t>MSA</t>
  </si>
  <si>
    <t>Type</t>
  </si>
  <si>
    <t>0 bed HCC</t>
  </si>
  <si>
    <t>0 bed TDC</t>
  </si>
  <si>
    <t>1 bed HCC</t>
  </si>
  <si>
    <t>1 bed TDC</t>
  </si>
  <si>
    <t>2 bed HCC</t>
  </si>
  <si>
    <t>2 bed TDC</t>
  </si>
  <si>
    <t>3 bed HCC</t>
  </si>
  <si>
    <t>3 bed TDC</t>
  </si>
  <si>
    <t>4 bed HCC</t>
  </si>
  <si>
    <t>4 bed TDC</t>
  </si>
  <si>
    <t>Detached/Semi-Detached</t>
  </si>
  <si>
    <t>Row House</t>
  </si>
  <si>
    <t>Walkup</t>
  </si>
  <si>
    <t>Select your geographic pool here:</t>
  </si>
  <si>
    <t>Select your county here:</t>
  </si>
  <si>
    <t>Select your building type here:</t>
  </si>
  <si>
    <t>Cost Limits by bedroom count</t>
  </si>
  <si>
    <t>1 bedroom</t>
  </si>
  <si>
    <t>2 bedroom</t>
  </si>
  <si>
    <t>3 bedroom</t>
  </si>
  <si>
    <t>4 bedroom</t>
  </si>
  <si>
    <t>Total</t>
  </si>
  <si>
    <t>Enter count of bedrooms below</t>
  </si>
  <si>
    <t>HUD MSA:</t>
  </si>
  <si>
    <t>Other Metro Pool</t>
  </si>
  <si>
    <t>Pool</t>
  </si>
  <si>
    <t>Atlanta Metro Pool</t>
  </si>
  <si>
    <t>Rural Pool</t>
  </si>
  <si>
    <t>Banks</t>
  </si>
  <si>
    <t>Calculated Cost Limit</t>
  </si>
  <si>
    <t>Cost Limits Workbook - 2026-2027 QAP Draft 2</t>
  </si>
  <si>
    <t>Appling</t>
  </si>
  <si>
    <t>https://www.hud.gov/sites/dfiles/PIH/documents/2024_Units_TDC_Limits.pdf</t>
  </si>
  <si>
    <t>Derived from HUD 2024 Unit Total Development Cost (TDC) Limits</t>
  </si>
  <si>
    <t>Source:</t>
  </si>
  <si>
    <t>Atkinson</t>
  </si>
  <si>
    <t>Bacon</t>
  </si>
  <si>
    <t>Baker</t>
  </si>
  <si>
    <t>Baldwin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</si>
  <si>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</si>
  <si>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</si>
  <si>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</si>
  <si>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</si>
  <si>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</si>
  <si>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</si>
  <si>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</si>
  <si>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</si>
  <si>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</si>
  <si>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</si>
  <si>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</si>
  <si>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</si>
  <si>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</si>
  <si>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</si>
  <si>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</si>
  <si>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</si>
  <si>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</si>
  <si>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</si>
  <si>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</si>
  <si>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</si>
  <si>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</si>
  <si>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</si>
  <si>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</si>
  <si>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</si>
  <si>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</si>
  <si>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</si>
  <si>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</si>
  <si>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</si>
  <si>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</si>
  <si>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</si>
  <si>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</si>
  <si>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</si>
  <si>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</si>
  <si>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</si>
  <si>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</si>
  <si>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</si>
  <si>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</si>
  <si>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</si>
  <si>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</si>
  <si>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</si>
  <si>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</si>
  <si>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</si>
  <si>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</si>
  <si>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</si>
  <si>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</si>
  <si>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</si>
  <si>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</si>
  <si>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</si>
  <si>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</si>
  <si>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</si>
  <si>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</si>
  <si>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</si>
  <si>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</si>
  <si>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</si>
  <si>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</si>
  <si>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</si>
  <si>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</si>
  <si>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</si>
  <si>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</si>
  <si>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</si>
  <si>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</si>
  <si>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</si>
  <si>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</si>
  <si>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</si>
  <si>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</si>
  <si>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</si>
  <si>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</si>
  <si>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</si>
  <si>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</si>
  <si>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</si>
  <si>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</si>
  <si>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</si>
  <si>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</si>
  <si>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</si>
  <si>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</si>
  <si>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</si>
  <si>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</si>
  <si>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</si>
  <si>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</si>
  <si>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</si>
  <si>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</si>
  <si>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</si>
  <si>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</si>
  <si>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</si>
  <si>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</si>
  <si>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</si>
  <si>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</si>
  <si>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McDuffie</t>
  </si>
  <si>
    <t>McIntosh</t>
  </si>
  <si>
    <t>Macon</t>
  </si>
  <si>
    <t>Madison</t>
  </si>
  <si>
    <t>Marion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</si>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</sst>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0" fillId="2" borderId="1" xfId="0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right" indent="1"/>
    </xf>
    <xf numFmtId="165" fontId="0" fillId="0" borderId="0" xfId="1" applyNumberFormat="1" applyFont="1" applyAlignment="1">
      <alignment horizontal="center"/>
    </xf>
    <xf numFmtId="165" fontId="0" fillId="0" borderId="0" xfId="0" applyNumberFormat="1"/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2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11"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0" formatCode="General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32D72C-89E4-4B00-B6F9-F478D9339291}" name="MSATbl" displayName="MSATbl" ref="A1:B160" totalsRowShown="0">
  <autoFilter ref="A1:B160" xr:uid="{D832D72C-89E4-4B00-B6F9-F478D9339291}"/>
  <tableColumns count="2">
    <tableColumn id="4" xr3:uid="{CD2C5830-47FA-4517-A027-0E5D94887ADF}" name="County Name" dataDxfId="10"/>
    <tableColumn id="3" xr3:uid="{490112D2-A799-4CD5-BBDF-62348D910AF7}" name="MSA for Cost Limit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D509FD-923A-460D-940C-4E4D1BB2652C}" name="DCABoostTbl" displayName="DCABoostTbl" ref="A1:F4" totalsRowShown="0">
  <autoFilter ref="A1:F4" xr:uid="{C5D509FD-923A-460D-940C-4E4D1BB2652C}"/>
  <tableColumns count="6">
    <tableColumn id="1" xr3:uid="{2FFC5622-CFBE-4679-9687-C7C1D97EB247}" name="Pool"/>
    <tableColumn id="2" xr3:uid="{4C770E4B-9CA1-48EF-934C-6140E0BFFE20}" name="Efficiency"/>
    <tableColumn id="3" xr3:uid="{02879454-1EED-4B51-88A7-DBFB7AB650B6}" name="1 bedroom"/>
    <tableColumn id="4" xr3:uid="{64A82D20-8311-4E2C-9358-3835747CFE89}" name="2 bedroom"/>
    <tableColumn id="5" xr3:uid="{80330955-C98C-42FA-9E94-9B3A7608CCF4}" name="3 bedroom"/>
    <tableColumn id="6" xr3:uid="{73FC6C06-6FFD-4789-A3B3-5C7DA1F9F559}" name="4 bedroom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9F3B64-62F9-4537-9142-06012ACE8A13}" name="HUDTbl" displayName="HUDTbl" ref="A4:L40" totalsRowShown="0">
  <autoFilter ref="A4:L40" xr:uid="{089F3B64-62F9-4537-9142-06012ACE8A13}"/>
  <tableColumns count="12">
    <tableColumn id="1" xr3:uid="{CEB6E06C-E456-4D45-B338-0BE2C9DCD3BC}" name="MSA"/>
    <tableColumn id="2" xr3:uid="{5AF7B39F-9577-4662-B659-23BF896FD87E}" name="Type"/>
    <tableColumn id="3" xr3:uid="{D9F9A10D-9E9E-4D61-82C1-70A5223F3EA2}" name="0 bed HCC" dataDxfId="9" dataCellStyle="Currency"/>
    <tableColumn id="4" xr3:uid="{36F8802C-F256-435A-9DFF-29F1281C0176}" name="0 bed TDC" dataDxfId="8" dataCellStyle="Currency"/>
    <tableColumn id="5" xr3:uid="{96460C33-466C-4507-ADA6-1CA8A18B8B64}" name="1 bed HCC" dataDxfId="7" dataCellStyle="Currency"/>
    <tableColumn id="6" xr3:uid="{BF65B040-5621-4408-A9D2-25D4D292E766}" name="1 bed TDC" dataDxfId="6" dataCellStyle="Currency"/>
    <tableColumn id="7" xr3:uid="{67AAF1A4-A732-4066-AFB3-1E22709D9427}" name="2 bed HCC" dataDxfId="5" dataCellStyle="Currency"/>
    <tableColumn id="8" xr3:uid="{A05BA31E-148D-4441-A73A-42F2C555842A}" name="2 bed TDC" dataDxfId="4" dataCellStyle="Currency"/>
    <tableColumn id="9" xr3:uid="{1AF9AEE9-C393-476F-AED0-A5228982D9FD}" name="3 bed HCC" dataDxfId="3" dataCellStyle="Currency"/>
    <tableColumn id="10" xr3:uid="{57F5D920-3286-43DC-BDCB-38FD848980C6}" name="3 bed TDC" dataDxfId="2" dataCellStyle="Currency"/>
    <tableColumn id="11" xr3:uid="{7A66002B-84D7-4ACA-BA17-2957C4494A2A}" name="4 bed HCC" dataDxfId="1" dataCellStyle="Currency"/>
    <tableColumn id="12" xr3:uid="{4C644061-FAD4-4E52-B935-DF333FAB3705}" name="4 bed TDC" dataDxfId="0" dataCellStyle="Currenc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hud.gov/sites/dfiles/PIH/documents/2024_Units_TDC_Limit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3F476-858F-4207-897F-F01AFD4BA7B5}">
  <dimension ref="B1:F22"/>
  <sheetViews>
    <sheetView showGridLines="0" tabSelected="1" workbookViewId="0"/>
  </sheetViews>
  <sheetFormatPr defaultRowHeight="14.5" x14ac:dyDescent="0.35"/>
  <cols>
    <col min="1" max="1" width="4.453125" customWidth="1"/>
    <col min="2" max="2" width="32.7265625" customWidth="1"/>
    <col min="3" max="3" width="30.7265625" customWidth="1"/>
    <col min="4" max="6" width="20.08984375" customWidth="1"/>
    <col min="7" max="7" width="13.81640625" customWidth="1"/>
  </cols>
  <sheetData>
    <row r="1" spans="2:6" ht="15" thickBot="1" x14ac:dyDescent="0.4"/>
    <row r="2" spans="2:6" ht="15" thickBot="1" x14ac:dyDescent="0.4">
      <c r="B2" s="11" t="s">
        <v>47</v>
      </c>
      <c r="C2" s="12"/>
      <c r="D2" s="12"/>
      <c r="E2" s="12"/>
      <c r="F2" s="13"/>
    </row>
    <row r="3" spans="2:6" ht="15" thickBot="1" x14ac:dyDescent="0.4">
      <c r="B3" s="15" t="s">
        <v>50</v>
      </c>
      <c r="C3" s="16" t="s">
        <v>50</v>
      </c>
      <c r="D3" s="16"/>
      <c r="E3" s="16"/>
      <c r="F3" s="17"/>
    </row>
    <row r="5" spans="2:6" x14ac:dyDescent="0.35">
      <c r="B5" s="7" t="s">
        <v>31</v>
      </c>
      <c r="C5" s="3"/>
    </row>
    <row r="6" spans="2:6" x14ac:dyDescent="0.35">
      <c r="B6" s="7" t="s">
        <v>40</v>
      </c>
      <c r="C6" t="str">
        <f>IFERROR(INDEX(MSATbl[MSA for Cost Limit], MATCH($C$5, MSATbl[County Name], 0)), "Select your county above")</f>
        <v>Select your county above</v>
      </c>
    </row>
    <row r="7" spans="2:6" x14ac:dyDescent="0.35">
      <c r="B7" s="7"/>
    </row>
    <row r="8" spans="2:6" x14ac:dyDescent="0.35">
      <c r="B8" s="7" t="s">
        <v>32</v>
      </c>
      <c r="C8" s="3"/>
    </row>
    <row r="9" spans="2:6" x14ac:dyDescent="0.35">
      <c r="B9" s="7"/>
    </row>
    <row r="10" spans="2:6" x14ac:dyDescent="0.35">
      <c r="B10" s="7" t="s">
        <v>30</v>
      </c>
      <c r="C10" s="3"/>
    </row>
    <row r="11" spans="2:6" x14ac:dyDescent="0.35">
      <c r="B11" s="7"/>
    </row>
    <row r="12" spans="2:6" x14ac:dyDescent="0.35">
      <c r="B12" s="7"/>
    </row>
    <row r="13" spans="2:6" x14ac:dyDescent="0.35">
      <c r="B13" s="7" t="s">
        <v>33</v>
      </c>
      <c r="C13" s="5" t="s">
        <v>39</v>
      </c>
      <c r="D13" s="5" t="s">
        <v>13</v>
      </c>
      <c r="E13" s="5" t="s">
        <v>14</v>
      </c>
      <c r="F13" t="s">
        <v>46</v>
      </c>
    </row>
    <row r="14" spans="2:6" x14ac:dyDescent="0.35">
      <c r="B14" s="4"/>
      <c r="C14" s="5"/>
      <c r="D14" s="5"/>
      <c r="E14" s="5"/>
    </row>
    <row r="15" spans="2:6" x14ac:dyDescent="0.35">
      <c r="B15" s="7" t="s">
        <v>12</v>
      </c>
      <c r="C15" s="6"/>
      <c r="D15" s="8">
        <f>SUMIFS(HUDTbl[0 bed TDC], HUDTbl[MSA], $C$6, HUDTbl[Type], $C$8)</f>
        <v>0</v>
      </c>
      <c r="E15" s="5">
        <f>IFERROR(INDEX(DCABoostTbl[Efficiency],MATCH($C$10,DCABoostTbl[Pool],0)),0)</f>
        <v>0</v>
      </c>
      <c r="F15" s="9">
        <f>C15*D15*E15</f>
        <v>0</v>
      </c>
    </row>
    <row r="16" spans="2:6" x14ac:dyDescent="0.35">
      <c r="B16" s="7" t="s">
        <v>34</v>
      </c>
      <c r="C16" s="6"/>
      <c r="D16" s="8">
        <f>SUMIFS(HUDTbl[1 bed TDC], HUDTbl[MSA], $C$6, HUDTbl[Type], $C$8)</f>
        <v>0</v>
      </c>
      <c r="E16" s="5">
        <f>IFERROR(INDEX(DCABoostTbl[1 bedroom], MATCH($C$10, DCABoostTbl[Pool], 0)), 0)</f>
        <v>0</v>
      </c>
      <c r="F16" s="9">
        <f t="shared" ref="F16:F19" si="0">C16*D16*E16</f>
        <v>0</v>
      </c>
    </row>
    <row r="17" spans="2:6" x14ac:dyDescent="0.35">
      <c r="B17" s="7" t="s">
        <v>35</v>
      </c>
      <c r="C17" s="6"/>
      <c r="D17" s="8">
        <f>SUMIFS(HUDTbl[2 bed TDC], HUDTbl[MSA], $C$6, HUDTbl[Type], $C$8)</f>
        <v>0</v>
      </c>
      <c r="E17" s="5">
        <f>IFERROR(INDEX(DCABoostTbl[2 bedroom], MATCH($C$10, DCABoostTbl[Pool], 0)), 0)</f>
        <v>0</v>
      </c>
      <c r="F17" s="9">
        <f t="shared" si="0"/>
        <v>0</v>
      </c>
    </row>
    <row r="18" spans="2:6" x14ac:dyDescent="0.35">
      <c r="B18" s="7" t="s">
        <v>36</v>
      </c>
      <c r="C18" s="6"/>
      <c r="D18" s="8">
        <f>SUMIFS(HUDTbl[3 bed TDC], HUDTbl[MSA], $C$6, HUDTbl[Type], $C$8)</f>
        <v>0</v>
      </c>
      <c r="E18" s="5">
        <f>IFERROR(INDEX(DCABoostTbl[3 bedroom], MATCH($C$10, DCABoostTbl[Pool], 0)), 0)</f>
        <v>0</v>
      </c>
      <c r="F18" s="9">
        <f t="shared" si="0"/>
        <v>0</v>
      </c>
    </row>
    <row r="19" spans="2:6" x14ac:dyDescent="0.35">
      <c r="B19" s="7" t="s">
        <v>37</v>
      </c>
      <c r="C19" s="6"/>
      <c r="D19" s="8">
        <f>SUMIFS(HUDTbl[4 bed TDC], HUDTbl[MSA], $C$6, HUDTbl[Type], $C$8)</f>
        <v>0</v>
      </c>
      <c r="E19" s="5">
        <f>IFERROR(INDEX(DCABoostTbl[4 bedroom], MATCH($C$10, DCABoostTbl[Pool], 0)), 0)</f>
        <v>0</v>
      </c>
      <c r="F19" s="9">
        <f t="shared" si="0"/>
        <v>0</v>
      </c>
    </row>
    <row r="20" spans="2:6" x14ac:dyDescent="0.35">
      <c r="F20" s="9"/>
    </row>
    <row r="21" spans="2:6" x14ac:dyDescent="0.35">
      <c r="F21" s="9"/>
    </row>
    <row r="22" spans="2:6" x14ac:dyDescent="0.35">
      <c r="E22" s="2" t="s">
        <v>38</v>
      </c>
      <c r="F22" s="10">
        <f>SUM($F$15:$F$19)</f>
        <v>0</v>
      </c>
    </row>
  </sheetData>
  <mergeCells count="2">
    <mergeCell ref="B2:F2"/>
    <mergeCell ref="B3:F3"/>
  </mergeCells>
  <dataValidations count="2">
    <dataValidation type="list" allowBlank="1" showErrorMessage="1" promptTitle="Select your building type here" sqref="C8 C12" xr:uid="{E9D35F2B-66C4-4A4B-B423-438794FC7061}">
      <formula1>"Detached/Semi-Detached, Row House, Walkup, Elevator"</formula1>
    </dataValidation>
    <dataValidation type="list" allowBlank="1" showInputMessage="1" showErrorMessage="1" sqref="C10:C11" xr:uid="{193E82E3-C6BB-4121-9060-05927D49027E}">
      <formula1>"Atlanta Metro Pool, Other Metro Pool, Rural Pool"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D503BED-F0AE-4140-B299-5E96EEF711FE}">
          <x14:formula1>
            <xm:f>Counties!$A$2:$A$160</xm:f>
          </x14:formula1>
          <xm:sqref>C5 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0"/>
  <sheetViews>
    <sheetView workbookViewId="0">
      <selection activeCell="K14" sqref="K14"/>
    </sheetView>
  </sheetViews>
  <sheetFormatPr defaultRowHeight="14.5" x14ac:dyDescent="0.35"/>
  <cols>
    <col min="1" max="1" width="14.81640625" bestFit="1" customWidth="1"/>
    <col min="2" max="3" width="20.1796875" bestFit="1" customWidth="1"/>
  </cols>
  <sheetData>
    <row r="1" spans="1:2" x14ac:dyDescent="0.35">
      <c r="A1" t="s">
        <v>0</v>
      </c>
      <c r="B1" t="s">
        <v>1</v>
      </c>
    </row>
    <row r="2" spans="1:2" x14ac:dyDescent="0.35">
      <c r="A2" t="s">
        <v>48</v>
      </c>
      <c r="B2" t="s">
        <v>2</v>
      </c>
    </row>
    <row r="3" spans="1:2" x14ac:dyDescent="0.35">
      <c r="A3" t="s">
        <v>52</v>
      </c>
      <c r="B3" t="s">
        <v>3</v>
      </c>
    </row>
    <row r="4" spans="1:2" x14ac:dyDescent="0.35">
      <c r="A4" t="s">
        <v>53</v>
      </c>
      <c r="B4" t="s">
        <v>3</v>
      </c>
    </row>
    <row r="5" spans="1:2" x14ac:dyDescent="0.35">
      <c r="A5" t="s">
        <v>54</v>
      </c>
      <c r="B5" t="s">
        <v>4</v>
      </c>
    </row>
    <row r="6" spans="1:2" x14ac:dyDescent="0.35">
      <c r="A6" t="s">
        <v>55</v>
      </c>
      <c r="B6" t="s">
        <v>5</v>
      </c>
    </row>
    <row r="7" spans="1:2" x14ac:dyDescent="0.35">
      <c r="A7" t="s">
        <v>45</v>
      </c>
      <c r="B7" t="s">
        <v>6</v>
      </c>
    </row>
    <row r="8" spans="1:2" x14ac:dyDescent="0.35">
      <c r="A8" t="s">
        <v>56</v>
      </c>
      <c r="B8" t="s">
        <v>7</v>
      </c>
    </row>
    <row r="9" spans="1:2" x14ac:dyDescent="0.35">
      <c r="A9" t="s">
        <v>57</v>
      </c>
      <c r="B9" t="s">
        <v>7</v>
      </c>
    </row>
    <row r="10" spans="1:2" x14ac:dyDescent="0.35">
      <c r="A10" t="s">
        <v>58</v>
      </c>
      <c r="B10" t="s">
        <v>4</v>
      </c>
    </row>
    <row r="11" spans="1:2" x14ac:dyDescent="0.35">
      <c r="A11" t="s">
        <v>59</v>
      </c>
      <c r="B11" t="s">
        <v>3</v>
      </c>
    </row>
    <row r="12" spans="1:2" x14ac:dyDescent="0.35">
      <c r="A12" t="s">
        <v>60</v>
      </c>
      <c r="B12" t="s">
        <v>5</v>
      </c>
    </row>
    <row r="13" spans="1:2" x14ac:dyDescent="0.35">
      <c r="A13" t="s">
        <v>61</v>
      </c>
      <c r="B13" t="s">
        <v>5</v>
      </c>
    </row>
    <row r="14" spans="1:2" x14ac:dyDescent="0.35">
      <c r="A14" t="s">
        <v>62</v>
      </c>
      <c r="B14" t="s">
        <v>3</v>
      </c>
    </row>
    <row r="15" spans="1:2" x14ac:dyDescent="0.35">
      <c r="A15" t="s">
        <v>63</v>
      </c>
      <c r="B15" t="s">
        <v>3</v>
      </c>
    </row>
    <row r="16" spans="1:2" x14ac:dyDescent="0.35">
      <c r="A16" t="s">
        <v>64</v>
      </c>
      <c r="B16" t="s">
        <v>2</v>
      </c>
    </row>
    <row r="17" spans="1:2" x14ac:dyDescent="0.35">
      <c r="A17" t="s">
        <v>65</v>
      </c>
      <c r="B17" t="s">
        <v>2</v>
      </c>
    </row>
    <row r="18" spans="1:2" x14ac:dyDescent="0.35">
      <c r="A18" t="s">
        <v>66</v>
      </c>
      <c r="B18" t="s">
        <v>8</v>
      </c>
    </row>
    <row r="19" spans="1:2" x14ac:dyDescent="0.35">
      <c r="A19" t="s">
        <v>67</v>
      </c>
      <c r="B19" t="s">
        <v>7</v>
      </c>
    </row>
    <row r="20" spans="1:2" x14ac:dyDescent="0.35">
      <c r="A20" t="s">
        <v>68</v>
      </c>
      <c r="B20" t="s">
        <v>4</v>
      </c>
    </row>
    <row r="21" spans="1:2" x14ac:dyDescent="0.35">
      <c r="A21" t="s">
        <v>69</v>
      </c>
      <c r="B21" t="s">
        <v>3</v>
      </c>
    </row>
    <row r="22" spans="1:2" x14ac:dyDescent="0.35">
      <c r="A22" t="s">
        <v>70</v>
      </c>
      <c r="B22" t="s">
        <v>2</v>
      </c>
    </row>
    <row r="23" spans="1:2" x14ac:dyDescent="0.35">
      <c r="A23" t="s">
        <v>71</v>
      </c>
      <c r="B23" t="s">
        <v>7</v>
      </c>
    </row>
    <row r="24" spans="1:2" x14ac:dyDescent="0.35">
      <c r="A24" t="s">
        <v>72</v>
      </c>
      <c r="B24" t="s">
        <v>9</v>
      </c>
    </row>
    <row r="25" spans="1:2" x14ac:dyDescent="0.35">
      <c r="A25" t="s">
        <v>73</v>
      </c>
      <c r="B25" t="s">
        <v>3</v>
      </c>
    </row>
    <row r="26" spans="1:2" x14ac:dyDescent="0.35">
      <c r="A26" t="s">
        <v>74</v>
      </c>
      <c r="B26" t="s">
        <v>2</v>
      </c>
    </row>
    <row r="27" spans="1:2" x14ac:dyDescent="0.35">
      <c r="A27" t="s">
        <v>75</v>
      </c>
      <c r="B27" t="s">
        <v>10</v>
      </c>
    </row>
    <row r="28" spans="1:2" x14ac:dyDescent="0.35">
      <c r="A28" t="s">
        <v>76</v>
      </c>
      <c r="B28" t="s">
        <v>9</v>
      </c>
    </row>
    <row r="29" spans="1:2" x14ac:dyDescent="0.35">
      <c r="A29" t="s">
        <v>77</v>
      </c>
      <c r="B29" t="s">
        <v>7</v>
      </c>
    </row>
    <row r="30" spans="1:2" x14ac:dyDescent="0.35">
      <c r="A30" t="s">
        <v>78</v>
      </c>
      <c r="B30" t="s">
        <v>6</v>
      </c>
    </row>
    <row r="31" spans="1:2" x14ac:dyDescent="0.35">
      <c r="A31" t="s">
        <v>79</v>
      </c>
      <c r="B31" t="s">
        <v>4</v>
      </c>
    </row>
    <row r="32" spans="1:2" x14ac:dyDescent="0.35">
      <c r="A32" t="s">
        <v>80</v>
      </c>
      <c r="B32" t="s">
        <v>7</v>
      </c>
    </row>
    <row r="33" spans="1:2" x14ac:dyDescent="0.35">
      <c r="A33" t="s">
        <v>81</v>
      </c>
      <c r="B33" t="s">
        <v>3</v>
      </c>
    </row>
    <row r="34" spans="1:2" x14ac:dyDescent="0.35">
      <c r="A34" t="s">
        <v>82</v>
      </c>
      <c r="B34" t="s">
        <v>7</v>
      </c>
    </row>
    <row r="35" spans="1:2" x14ac:dyDescent="0.35">
      <c r="A35" t="s">
        <v>83</v>
      </c>
      <c r="B35" t="s">
        <v>3</v>
      </c>
    </row>
    <row r="36" spans="1:2" x14ac:dyDescent="0.35">
      <c r="A36" t="s">
        <v>84</v>
      </c>
      <c r="B36" t="s">
        <v>4</v>
      </c>
    </row>
    <row r="37" spans="1:2" x14ac:dyDescent="0.35">
      <c r="A37" t="s">
        <v>85</v>
      </c>
      <c r="B37" t="s">
        <v>8</v>
      </c>
    </row>
    <row r="38" spans="1:2" x14ac:dyDescent="0.35">
      <c r="A38" t="s">
        <v>86</v>
      </c>
      <c r="B38" t="s">
        <v>3</v>
      </c>
    </row>
    <row r="39" spans="1:2" x14ac:dyDescent="0.35">
      <c r="A39" t="s">
        <v>87</v>
      </c>
      <c r="B39" t="s">
        <v>7</v>
      </c>
    </row>
    <row r="40" spans="1:2" x14ac:dyDescent="0.35">
      <c r="A40" t="s">
        <v>88</v>
      </c>
      <c r="B40" t="s">
        <v>5</v>
      </c>
    </row>
    <row r="41" spans="1:2" x14ac:dyDescent="0.35">
      <c r="A41" t="s">
        <v>89</v>
      </c>
      <c r="B41" t="s">
        <v>4</v>
      </c>
    </row>
    <row r="42" spans="1:2" x14ac:dyDescent="0.35">
      <c r="A42" t="s">
        <v>90</v>
      </c>
      <c r="B42" t="s">
        <v>9</v>
      </c>
    </row>
    <row r="43" spans="1:2" x14ac:dyDescent="0.35">
      <c r="A43" t="s">
        <v>91</v>
      </c>
      <c r="B43" t="s">
        <v>7</v>
      </c>
    </row>
    <row r="44" spans="1:2" x14ac:dyDescent="0.35">
      <c r="A44" t="s">
        <v>92</v>
      </c>
      <c r="B44" t="s">
        <v>4</v>
      </c>
    </row>
    <row r="45" spans="1:2" x14ac:dyDescent="0.35">
      <c r="A45" t="s">
        <v>93</v>
      </c>
      <c r="B45" t="s">
        <v>7</v>
      </c>
    </row>
    <row r="46" spans="1:2" x14ac:dyDescent="0.35">
      <c r="A46" t="s">
        <v>94</v>
      </c>
      <c r="B46" t="s">
        <v>5</v>
      </c>
    </row>
    <row r="47" spans="1:2" x14ac:dyDescent="0.35">
      <c r="A47" t="s">
        <v>95</v>
      </c>
      <c r="B47" t="s">
        <v>4</v>
      </c>
    </row>
    <row r="48" spans="1:2" x14ac:dyDescent="0.35">
      <c r="A48" t="s">
        <v>96</v>
      </c>
      <c r="B48" t="s">
        <v>4</v>
      </c>
    </row>
    <row r="49" spans="1:2" x14ac:dyDescent="0.35">
      <c r="A49" t="s">
        <v>97</v>
      </c>
      <c r="B49" t="s">
        <v>7</v>
      </c>
    </row>
    <row r="50" spans="1:2" x14ac:dyDescent="0.35">
      <c r="A50" t="s">
        <v>98</v>
      </c>
      <c r="B50" t="s">
        <v>4</v>
      </c>
    </row>
    <row r="51" spans="1:2" x14ac:dyDescent="0.35">
      <c r="A51" t="s">
        <v>99</v>
      </c>
      <c r="B51" t="s">
        <v>3</v>
      </c>
    </row>
    <row r="52" spans="1:2" x14ac:dyDescent="0.35">
      <c r="A52" t="s">
        <v>100</v>
      </c>
      <c r="B52" t="s">
        <v>2</v>
      </c>
    </row>
    <row r="53" spans="1:2" x14ac:dyDescent="0.35">
      <c r="A53" t="s">
        <v>101</v>
      </c>
      <c r="B53" t="s">
        <v>6</v>
      </c>
    </row>
    <row r="54" spans="1:2" x14ac:dyDescent="0.35">
      <c r="A54" t="s">
        <v>102</v>
      </c>
      <c r="B54" t="s">
        <v>8</v>
      </c>
    </row>
    <row r="55" spans="1:2" x14ac:dyDescent="0.35">
      <c r="A55" t="s">
        <v>103</v>
      </c>
      <c r="B55" t="s">
        <v>2</v>
      </c>
    </row>
    <row r="56" spans="1:2" x14ac:dyDescent="0.35">
      <c r="A56" t="s">
        <v>104</v>
      </c>
      <c r="B56" t="s">
        <v>7</v>
      </c>
    </row>
    <row r="57" spans="1:2" x14ac:dyDescent="0.35">
      <c r="A57" t="s">
        <v>105</v>
      </c>
      <c r="B57" t="s">
        <v>7</v>
      </c>
    </row>
    <row r="58" spans="1:2" x14ac:dyDescent="0.35">
      <c r="A58" t="s">
        <v>106</v>
      </c>
      <c r="B58" t="s">
        <v>7</v>
      </c>
    </row>
    <row r="59" spans="1:2" x14ac:dyDescent="0.35">
      <c r="A59" t="s">
        <v>107</v>
      </c>
      <c r="B59" t="s">
        <v>7</v>
      </c>
    </row>
    <row r="60" spans="1:2" x14ac:dyDescent="0.35">
      <c r="A60" t="s">
        <v>108</v>
      </c>
      <c r="B60" t="s">
        <v>6</v>
      </c>
    </row>
    <row r="61" spans="1:2" x14ac:dyDescent="0.35">
      <c r="A61" t="s">
        <v>109</v>
      </c>
      <c r="B61" t="s">
        <v>7</v>
      </c>
    </row>
    <row r="62" spans="1:2" x14ac:dyDescent="0.35">
      <c r="A62" t="s">
        <v>110</v>
      </c>
      <c r="B62" t="s">
        <v>7</v>
      </c>
    </row>
    <row r="63" spans="1:2" x14ac:dyDescent="0.35">
      <c r="A63" t="s">
        <v>111</v>
      </c>
      <c r="B63" t="s">
        <v>8</v>
      </c>
    </row>
    <row r="64" spans="1:2" x14ac:dyDescent="0.35">
      <c r="A64" t="s">
        <v>112</v>
      </c>
      <c r="B64" t="s">
        <v>2</v>
      </c>
    </row>
    <row r="65" spans="1:2" x14ac:dyDescent="0.35">
      <c r="A65" t="s">
        <v>113</v>
      </c>
      <c r="B65" t="s">
        <v>7</v>
      </c>
    </row>
    <row r="66" spans="1:2" x14ac:dyDescent="0.35">
      <c r="A66" t="s">
        <v>114</v>
      </c>
      <c r="B66" t="s">
        <v>4</v>
      </c>
    </row>
    <row r="67" spans="1:2" x14ac:dyDescent="0.35">
      <c r="A67" t="s">
        <v>115</v>
      </c>
      <c r="B67" t="s">
        <v>6</v>
      </c>
    </row>
    <row r="68" spans="1:2" x14ac:dyDescent="0.35">
      <c r="A68" t="s">
        <v>116</v>
      </c>
      <c r="B68" t="s">
        <v>7</v>
      </c>
    </row>
    <row r="69" spans="1:2" x14ac:dyDescent="0.35">
      <c r="A69" t="s">
        <v>117</v>
      </c>
      <c r="B69" t="s">
        <v>6</v>
      </c>
    </row>
    <row r="70" spans="1:2" x14ac:dyDescent="0.35">
      <c r="A70" t="s">
        <v>118</v>
      </c>
      <c r="B70" t="s">
        <v>7</v>
      </c>
    </row>
    <row r="71" spans="1:2" x14ac:dyDescent="0.35">
      <c r="A71" t="s">
        <v>119</v>
      </c>
      <c r="B71" t="s">
        <v>5</v>
      </c>
    </row>
    <row r="72" spans="1:2" x14ac:dyDescent="0.35">
      <c r="A72" t="s">
        <v>120</v>
      </c>
      <c r="B72" t="s">
        <v>7</v>
      </c>
    </row>
    <row r="73" spans="1:2" x14ac:dyDescent="0.35">
      <c r="A73" t="s">
        <v>121</v>
      </c>
      <c r="B73" t="s">
        <v>10</v>
      </c>
    </row>
    <row r="74" spans="1:2" x14ac:dyDescent="0.35">
      <c r="A74" t="s">
        <v>122</v>
      </c>
      <c r="B74" t="s">
        <v>6</v>
      </c>
    </row>
    <row r="75" spans="1:2" x14ac:dyDescent="0.35">
      <c r="A75" t="s">
        <v>123</v>
      </c>
      <c r="B75" t="s">
        <v>7</v>
      </c>
    </row>
    <row r="76" spans="1:2" x14ac:dyDescent="0.35">
      <c r="A76" t="s">
        <v>124</v>
      </c>
      <c r="B76" t="s">
        <v>7</v>
      </c>
    </row>
    <row r="77" spans="1:2" x14ac:dyDescent="0.35">
      <c r="A77" t="s">
        <v>125</v>
      </c>
      <c r="B77" t="s">
        <v>5</v>
      </c>
    </row>
    <row r="78" spans="1:2" x14ac:dyDescent="0.35">
      <c r="A78" t="s">
        <v>126</v>
      </c>
      <c r="B78" t="s">
        <v>4</v>
      </c>
    </row>
    <row r="79" spans="1:2" x14ac:dyDescent="0.35">
      <c r="A79" t="s">
        <v>127</v>
      </c>
      <c r="B79" t="s">
        <v>7</v>
      </c>
    </row>
    <row r="80" spans="1:2" x14ac:dyDescent="0.35">
      <c r="A80" t="s">
        <v>128</v>
      </c>
      <c r="B80" t="s">
        <v>7</v>
      </c>
    </row>
    <row r="81" spans="1:2" x14ac:dyDescent="0.35">
      <c r="A81" t="s">
        <v>129</v>
      </c>
      <c r="B81" t="s">
        <v>3</v>
      </c>
    </row>
    <row r="82" spans="1:2" x14ac:dyDescent="0.35">
      <c r="A82" t="s">
        <v>130</v>
      </c>
      <c r="B82" t="s">
        <v>8</v>
      </c>
    </row>
    <row r="83" spans="1:2" x14ac:dyDescent="0.35">
      <c r="A83" t="s">
        <v>131</v>
      </c>
      <c r="B83" t="s">
        <v>8</v>
      </c>
    </row>
    <row r="84" spans="1:2" x14ac:dyDescent="0.35">
      <c r="A84" t="s">
        <v>132</v>
      </c>
      <c r="B84" t="s">
        <v>5</v>
      </c>
    </row>
    <row r="85" spans="1:2" x14ac:dyDescent="0.35">
      <c r="A85" t="s">
        <v>133</v>
      </c>
      <c r="B85" t="s">
        <v>5</v>
      </c>
    </row>
    <row r="86" spans="1:2" x14ac:dyDescent="0.35">
      <c r="A86" t="s">
        <v>134</v>
      </c>
      <c r="B86" t="s">
        <v>7</v>
      </c>
    </row>
    <row r="87" spans="1:2" x14ac:dyDescent="0.35">
      <c r="A87" t="s">
        <v>135</v>
      </c>
      <c r="B87" t="s">
        <v>3</v>
      </c>
    </row>
    <row r="88" spans="1:2" x14ac:dyDescent="0.35">
      <c r="A88" t="s">
        <v>136</v>
      </c>
      <c r="B88" t="s">
        <v>5</v>
      </c>
    </row>
    <row r="89" spans="1:2" x14ac:dyDescent="0.35">
      <c r="A89" t="s">
        <v>137</v>
      </c>
      <c r="B89" t="s">
        <v>4</v>
      </c>
    </row>
    <row r="90" spans="1:2" x14ac:dyDescent="0.35">
      <c r="A90" t="s">
        <v>138</v>
      </c>
      <c r="B90" t="s">
        <v>2</v>
      </c>
    </row>
    <row r="91" spans="1:2" x14ac:dyDescent="0.35">
      <c r="A91" t="s">
        <v>139</v>
      </c>
      <c r="B91" t="s">
        <v>8</v>
      </c>
    </row>
    <row r="92" spans="1:2" x14ac:dyDescent="0.35">
      <c r="A92" t="s">
        <v>140</v>
      </c>
      <c r="B92" t="s">
        <v>2</v>
      </c>
    </row>
    <row r="93" spans="1:2" x14ac:dyDescent="0.35">
      <c r="A93" t="s">
        <v>141</v>
      </c>
      <c r="B93" t="s">
        <v>3</v>
      </c>
    </row>
    <row r="94" spans="1:2" x14ac:dyDescent="0.35">
      <c r="A94" t="s">
        <v>142</v>
      </c>
      <c r="B94" t="s">
        <v>7</v>
      </c>
    </row>
    <row r="95" spans="1:2" x14ac:dyDescent="0.35">
      <c r="A95" t="s">
        <v>143</v>
      </c>
      <c r="B95" t="s">
        <v>8</v>
      </c>
    </row>
    <row r="96" spans="1:2" x14ac:dyDescent="0.35">
      <c r="A96" t="s">
        <v>144</v>
      </c>
      <c r="B96" t="s">
        <v>2</v>
      </c>
    </row>
    <row r="97" spans="1:2" x14ac:dyDescent="0.35">
      <c r="A97" t="s">
        <v>145</v>
      </c>
      <c r="B97" t="s">
        <v>5</v>
      </c>
    </row>
    <row r="98" spans="1:2" x14ac:dyDescent="0.35">
      <c r="A98" t="s">
        <v>146</v>
      </c>
      <c r="B98" t="s">
        <v>6</v>
      </c>
    </row>
    <row r="99" spans="1:2" x14ac:dyDescent="0.35">
      <c r="A99" t="s">
        <v>147</v>
      </c>
      <c r="B99" t="s">
        <v>10</v>
      </c>
    </row>
    <row r="100" spans="1:2" x14ac:dyDescent="0.35">
      <c r="A100" t="s">
        <v>148</v>
      </c>
      <c r="B100" t="s">
        <v>7</v>
      </c>
    </row>
    <row r="101" spans="1:2" x14ac:dyDescent="0.35">
      <c r="A101" t="s">
        <v>149</v>
      </c>
      <c r="B101" t="s">
        <v>4</v>
      </c>
    </row>
    <row r="102" spans="1:2" x14ac:dyDescent="0.35">
      <c r="A102" t="s">
        <v>150</v>
      </c>
      <c r="B102" t="s">
        <v>4</v>
      </c>
    </row>
    <row r="103" spans="1:2" x14ac:dyDescent="0.35">
      <c r="A103" t="s">
        <v>151</v>
      </c>
      <c r="B103" t="s">
        <v>7</v>
      </c>
    </row>
    <row r="104" spans="1:2" x14ac:dyDescent="0.35">
      <c r="A104" t="s">
        <v>152</v>
      </c>
      <c r="B104" t="s">
        <v>2</v>
      </c>
    </row>
    <row r="105" spans="1:2" x14ac:dyDescent="0.35">
      <c r="A105" t="s">
        <v>153</v>
      </c>
      <c r="B105" t="s">
        <v>7</v>
      </c>
    </row>
    <row r="106" spans="1:2" x14ac:dyDescent="0.35">
      <c r="A106" t="s">
        <v>154</v>
      </c>
      <c r="B106" t="s">
        <v>7</v>
      </c>
    </row>
    <row r="107" spans="1:2" x14ac:dyDescent="0.35">
      <c r="A107" t="s">
        <v>155</v>
      </c>
      <c r="B107" t="s">
        <v>10</v>
      </c>
    </row>
    <row r="108" spans="1:2" x14ac:dyDescent="0.35">
      <c r="A108" t="s">
        <v>156</v>
      </c>
      <c r="B108" t="s">
        <v>7</v>
      </c>
    </row>
    <row r="109" spans="1:2" x14ac:dyDescent="0.35">
      <c r="A109" t="s">
        <v>157</v>
      </c>
      <c r="B109" t="s">
        <v>6</v>
      </c>
    </row>
    <row r="110" spans="1:2" x14ac:dyDescent="0.35">
      <c r="A110" t="s">
        <v>158</v>
      </c>
      <c r="B110" t="s">
        <v>6</v>
      </c>
    </row>
    <row r="111" spans="1:2" x14ac:dyDescent="0.35">
      <c r="A111" t="s">
        <v>159</v>
      </c>
      <c r="B111" t="s">
        <v>7</v>
      </c>
    </row>
    <row r="112" spans="1:2" x14ac:dyDescent="0.35">
      <c r="A112" t="s">
        <v>160</v>
      </c>
      <c r="B112" t="s">
        <v>5</v>
      </c>
    </row>
    <row r="113" spans="1:2" x14ac:dyDescent="0.35">
      <c r="A113" t="s">
        <v>161</v>
      </c>
      <c r="B113" t="s">
        <v>7</v>
      </c>
    </row>
    <row r="114" spans="1:2" x14ac:dyDescent="0.35">
      <c r="A114" t="s">
        <v>162</v>
      </c>
      <c r="B114" t="s">
        <v>3</v>
      </c>
    </row>
    <row r="115" spans="1:2" x14ac:dyDescent="0.35">
      <c r="A115" t="s">
        <v>163</v>
      </c>
      <c r="B115" t="s">
        <v>7</v>
      </c>
    </row>
    <row r="116" spans="1:2" x14ac:dyDescent="0.35">
      <c r="A116" t="s">
        <v>164</v>
      </c>
      <c r="B116" t="s">
        <v>7</v>
      </c>
    </row>
    <row r="117" spans="1:2" x14ac:dyDescent="0.35">
      <c r="A117" t="s">
        <v>165</v>
      </c>
      <c r="B117" t="s">
        <v>5</v>
      </c>
    </row>
    <row r="118" spans="1:2" x14ac:dyDescent="0.35">
      <c r="A118" t="s">
        <v>166</v>
      </c>
      <c r="B118" t="s">
        <v>7</v>
      </c>
    </row>
    <row r="119" spans="1:2" x14ac:dyDescent="0.35">
      <c r="A119" t="s">
        <v>167</v>
      </c>
      <c r="B119" t="s">
        <v>10</v>
      </c>
    </row>
    <row r="120" spans="1:2" x14ac:dyDescent="0.35">
      <c r="A120" t="s">
        <v>168</v>
      </c>
      <c r="B120" t="s">
        <v>6</v>
      </c>
    </row>
    <row r="121" spans="1:2" x14ac:dyDescent="0.35">
      <c r="A121" t="s">
        <v>169</v>
      </c>
      <c r="B121" t="s">
        <v>4</v>
      </c>
    </row>
    <row r="122" spans="1:2" x14ac:dyDescent="0.35">
      <c r="A122" t="s">
        <v>170</v>
      </c>
      <c r="B122" t="s">
        <v>8</v>
      </c>
    </row>
    <row r="123" spans="1:2" x14ac:dyDescent="0.35">
      <c r="A123" t="s">
        <v>171</v>
      </c>
      <c r="B123" t="s">
        <v>7</v>
      </c>
    </row>
    <row r="124" spans="1:2" x14ac:dyDescent="0.35">
      <c r="A124" t="s">
        <v>172</v>
      </c>
      <c r="B124" t="s">
        <v>10</v>
      </c>
    </row>
    <row r="125" spans="1:2" x14ac:dyDescent="0.35">
      <c r="A125" t="s">
        <v>173</v>
      </c>
      <c r="B125" t="s">
        <v>2</v>
      </c>
    </row>
    <row r="126" spans="1:2" x14ac:dyDescent="0.35">
      <c r="A126" t="s">
        <v>174</v>
      </c>
      <c r="B126" t="s">
        <v>4</v>
      </c>
    </row>
    <row r="127" spans="1:2" x14ac:dyDescent="0.35">
      <c r="A127" t="s">
        <v>175</v>
      </c>
      <c r="B127" t="s">
        <v>7</v>
      </c>
    </row>
    <row r="128" spans="1:2" x14ac:dyDescent="0.35">
      <c r="A128" t="s">
        <v>176</v>
      </c>
      <c r="B128" t="s">
        <v>6</v>
      </c>
    </row>
    <row r="129" spans="1:2" x14ac:dyDescent="0.35">
      <c r="A129" t="s">
        <v>177</v>
      </c>
      <c r="B129" t="s">
        <v>10</v>
      </c>
    </row>
    <row r="130" spans="1:2" x14ac:dyDescent="0.35">
      <c r="A130" t="s">
        <v>178</v>
      </c>
      <c r="B130" t="s">
        <v>4</v>
      </c>
    </row>
    <row r="131" spans="1:2" x14ac:dyDescent="0.35">
      <c r="A131" t="s">
        <v>179</v>
      </c>
      <c r="B131" t="s">
        <v>10</v>
      </c>
    </row>
    <row r="132" spans="1:2" x14ac:dyDescent="0.35">
      <c r="A132" t="s">
        <v>180</v>
      </c>
      <c r="B132" t="s">
        <v>6</v>
      </c>
    </row>
    <row r="133" spans="1:2" x14ac:dyDescent="0.35">
      <c r="A133" t="s">
        <v>181</v>
      </c>
      <c r="B133" t="s">
        <v>2</v>
      </c>
    </row>
    <row r="134" spans="1:2" x14ac:dyDescent="0.35">
      <c r="A134" t="s">
        <v>182</v>
      </c>
      <c r="B134" t="s">
        <v>10</v>
      </c>
    </row>
    <row r="135" spans="1:2" x14ac:dyDescent="0.35">
      <c r="A135" t="s">
        <v>183</v>
      </c>
      <c r="B135" t="s">
        <v>4</v>
      </c>
    </row>
    <row r="136" spans="1:2" x14ac:dyDescent="0.35">
      <c r="A136" t="s">
        <v>184</v>
      </c>
      <c r="B136" t="s">
        <v>4</v>
      </c>
    </row>
    <row r="137" spans="1:2" x14ac:dyDescent="0.35">
      <c r="A137" t="s">
        <v>185</v>
      </c>
      <c r="B137" t="s">
        <v>3</v>
      </c>
    </row>
    <row r="138" spans="1:2" x14ac:dyDescent="0.35">
      <c r="A138" t="s">
        <v>186</v>
      </c>
      <c r="B138" t="s">
        <v>4</v>
      </c>
    </row>
    <row r="139" spans="1:2" x14ac:dyDescent="0.35">
      <c r="A139" t="s">
        <v>187</v>
      </c>
      <c r="B139" t="s">
        <v>2</v>
      </c>
    </row>
    <row r="140" spans="1:2" x14ac:dyDescent="0.35">
      <c r="A140" t="s">
        <v>188</v>
      </c>
      <c r="B140" t="s">
        <v>6</v>
      </c>
    </row>
    <row r="141" spans="1:2" x14ac:dyDescent="0.35">
      <c r="A141" t="s">
        <v>189</v>
      </c>
      <c r="B141" t="s">
        <v>5</v>
      </c>
    </row>
    <row r="142" spans="1:2" x14ac:dyDescent="0.35">
      <c r="A142" t="s">
        <v>190</v>
      </c>
      <c r="B142" t="s">
        <v>7</v>
      </c>
    </row>
    <row r="143" spans="1:2" x14ac:dyDescent="0.35">
      <c r="A143" t="s">
        <v>191</v>
      </c>
      <c r="B143" t="s">
        <v>4</v>
      </c>
    </row>
    <row r="144" spans="1:2" x14ac:dyDescent="0.35">
      <c r="A144" t="s">
        <v>192</v>
      </c>
      <c r="B144" t="s">
        <v>5</v>
      </c>
    </row>
    <row r="145" spans="1:2" x14ac:dyDescent="0.35">
      <c r="A145" t="s">
        <v>193</v>
      </c>
      <c r="B145" t="s">
        <v>6</v>
      </c>
    </row>
    <row r="146" spans="1:2" x14ac:dyDescent="0.35">
      <c r="A146" t="s">
        <v>194</v>
      </c>
      <c r="B146" t="s">
        <v>7</v>
      </c>
    </row>
    <row r="147" spans="1:2" x14ac:dyDescent="0.35">
      <c r="A147" t="s">
        <v>195</v>
      </c>
      <c r="B147" t="s">
        <v>9</v>
      </c>
    </row>
    <row r="148" spans="1:2" x14ac:dyDescent="0.35">
      <c r="A148" t="s">
        <v>196</v>
      </c>
      <c r="B148" t="s">
        <v>7</v>
      </c>
    </row>
    <row r="149" spans="1:2" x14ac:dyDescent="0.35">
      <c r="A149" t="s">
        <v>197</v>
      </c>
      <c r="B149" t="s">
        <v>3</v>
      </c>
    </row>
    <row r="150" spans="1:2" x14ac:dyDescent="0.35">
      <c r="A150" t="s">
        <v>198</v>
      </c>
      <c r="B150" t="s">
        <v>8</v>
      </c>
    </row>
    <row r="151" spans="1:2" x14ac:dyDescent="0.35">
      <c r="A151" t="s">
        <v>199</v>
      </c>
      <c r="B151" t="s">
        <v>5</v>
      </c>
    </row>
    <row r="152" spans="1:2" x14ac:dyDescent="0.35">
      <c r="A152" t="s">
        <v>200</v>
      </c>
      <c r="B152" t="s">
        <v>2</v>
      </c>
    </row>
    <row r="153" spans="1:2" x14ac:dyDescent="0.35">
      <c r="A153" t="s">
        <v>201</v>
      </c>
      <c r="B153" t="s">
        <v>10</v>
      </c>
    </row>
    <row r="154" spans="1:2" x14ac:dyDescent="0.35">
      <c r="A154" t="s">
        <v>202</v>
      </c>
      <c r="B154" t="s">
        <v>5</v>
      </c>
    </row>
    <row r="155" spans="1:2" x14ac:dyDescent="0.35">
      <c r="A155" t="s">
        <v>203</v>
      </c>
      <c r="B155" t="s">
        <v>6</v>
      </c>
    </row>
    <row r="156" spans="1:2" x14ac:dyDescent="0.35">
      <c r="A156" t="s">
        <v>204</v>
      </c>
      <c r="B156" t="s">
        <v>9</v>
      </c>
    </row>
    <row r="157" spans="1:2" x14ac:dyDescent="0.35">
      <c r="A157" t="s">
        <v>205</v>
      </c>
      <c r="B157" t="s">
        <v>4</v>
      </c>
    </row>
    <row r="158" spans="1:2" x14ac:dyDescent="0.35">
      <c r="A158" t="s">
        <v>206</v>
      </c>
      <c r="B158" t="s">
        <v>8</v>
      </c>
    </row>
    <row r="159" spans="1:2" x14ac:dyDescent="0.35">
      <c r="A159" t="s">
        <v>207</v>
      </c>
      <c r="B159" t="s">
        <v>5</v>
      </c>
    </row>
    <row r="160" spans="1:2" x14ac:dyDescent="0.35">
      <c r="A160" t="s">
        <v>208</v>
      </c>
      <c r="B160" t="s">
        <v>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1A239-AB6E-43C6-97F0-9695AEFC44FC}">
  <dimension ref="A1:F4"/>
  <sheetViews>
    <sheetView workbookViewId="0">
      <selection activeCell="K14" sqref="K14"/>
    </sheetView>
  </sheetViews>
  <sheetFormatPr defaultRowHeight="14.5" x14ac:dyDescent="0.35"/>
  <cols>
    <col min="1" max="1" width="17.1796875" bestFit="1" customWidth="1"/>
    <col min="2" max="2" width="11.453125" bestFit="1" customWidth="1"/>
    <col min="3" max="6" width="12.36328125" bestFit="1" customWidth="1"/>
  </cols>
  <sheetData>
    <row r="1" spans="1:6" x14ac:dyDescent="0.35">
      <c r="A1" t="s">
        <v>42</v>
      </c>
      <c r="B1" t="s">
        <v>12</v>
      </c>
      <c r="C1" t="s">
        <v>34</v>
      </c>
      <c r="D1" t="s">
        <v>35</v>
      </c>
      <c r="E1" t="s">
        <v>36</v>
      </c>
      <c r="F1" t="s">
        <v>37</v>
      </c>
    </row>
    <row r="2" spans="1:6" x14ac:dyDescent="0.35">
      <c r="A2" t="s">
        <v>43</v>
      </c>
      <c r="B2">
        <v>1.6</v>
      </c>
      <c r="C2">
        <v>1.5</v>
      </c>
      <c r="D2">
        <v>1.5</v>
      </c>
      <c r="E2">
        <v>1.25</v>
      </c>
      <c r="F2">
        <v>1.2</v>
      </c>
    </row>
    <row r="3" spans="1:6" x14ac:dyDescent="0.35">
      <c r="A3" t="s">
        <v>41</v>
      </c>
      <c r="B3">
        <v>1.6</v>
      </c>
      <c r="C3">
        <v>1.5</v>
      </c>
      <c r="D3">
        <v>1.5</v>
      </c>
      <c r="E3">
        <v>1.25</v>
      </c>
      <c r="F3">
        <v>1.2</v>
      </c>
    </row>
    <row r="4" spans="1:6" x14ac:dyDescent="0.35">
      <c r="A4" t="s">
        <v>44</v>
      </c>
      <c r="B4">
        <v>1.2</v>
      </c>
      <c r="C4">
        <v>1.1499999999999999</v>
      </c>
      <c r="D4">
        <v>1.1499999999999999</v>
      </c>
      <c r="E4">
        <v>1.1000000000000001</v>
      </c>
      <c r="F4">
        <v>1.1000000000000001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76605-7A2F-46D5-8E95-9D885247FB45}">
  <dimension ref="A1:L40"/>
  <sheetViews>
    <sheetView workbookViewId="0">
      <selection activeCell="K14" sqref="K14"/>
    </sheetView>
  </sheetViews>
  <sheetFormatPr defaultRowHeight="14.5" x14ac:dyDescent="0.35"/>
  <cols>
    <col min="1" max="1" width="22.453125" customWidth="1"/>
    <col min="2" max="2" width="23.1796875" bestFit="1" customWidth="1"/>
    <col min="3" max="3" width="13.1796875" style="1" bestFit="1" customWidth="1"/>
    <col min="4" max="4" width="12.81640625" style="1" bestFit="1" customWidth="1"/>
    <col min="5" max="5" width="13.1796875" style="1" bestFit="1" customWidth="1"/>
    <col min="6" max="6" width="12.81640625" style="1" bestFit="1" customWidth="1"/>
    <col min="7" max="7" width="13.1796875" style="1" bestFit="1" customWidth="1"/>
    <col min="8" max="8" width="12.81640625" style="1" bestFit="1" customWidth="1"/>
    <col min="9" max="9" width="13.1796875" style="1" bestFit="1" customWidth="1"/>
    <col min="10" max="10" width="12.81640625" style="1" bestFit="1" customWidth="1"/>
    <col min="11" max="11" width="13.1796875" style="1" bestFit="1" customWidth="1"/>
    <col min="12" max="12" width="12.81640625" style="1" bestFit="1" customWidth="1"/>
  </cols>
  <sheetData>
    <row r="1" spans="1:12" x14ac:dyDescent="0.35">
      <c r="A1" t="s">
        <v>51</v>
      </c>
      <c r="B1" s="14" t="s">
        <v>49</v>
      </c>
    </row>
    <row r="4" spans="1:12" x14ac:dyDescent="0.35">
      <c r="A4" t="s">
        <v>15</v>
      </c>
      <c r="B4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1" t="s">
        <v>26</v>
      </c>
    </row>
    <row r="5" spans="1:12" x14ac:dyDescent="0.35">
      <c r="A5" t="s">
        <v>9</v>
      </c>
      <c r="B5" t="s">
        <v>27</v>
      </c>
      <c r="C5" s="1">
        <v>112303</v>
      </c>
      <c r="D5" s="1">
        <v>196530</v>
      </c>
      <c r="E5" s="1">
        <v>145706</v>
      </c>
      <c r="F5" s="1">
        <v>254985</v>
      </c>
      <c r="G5" s="1">
        <v>174693</v>
      </c>
      <c r="H5" s="1">
        <v>305712</v>
      </c>
      <c r="I5" s="1">
        <v>208888</v>
      </c>
      <c r="J5" s="1">
        <v>365554</v>
      </c>
      <c r="K5" s="1">
        <v>246420</v>
      </c>
      <c r="L5" s="1">
        <v>431234</v>
      </c>
    </row>
    <row r="6" spans="1:12" x14ac:dyDescent="0.35">
      <c r="A6" t="s">
        <v>9</v>
      </c>
      <c r="B6" t="s">
        <v>28</v>
      </c>
      <c r="C6" s="1">
        <v>97072</v>
      </c>
      <c r="D6" s="1">
        <v>169876</v>
      </c>
      <c r="E6" s="1">
        <v>127519</v>
      </c>
      <c r="F6" s="1">
        <v>223158</v>
      </c>
      <c r="G6" s="1">
        <v>155342</v>
      </c>
      <c r="H6" s="1">
        <v>271849</v>
      </c>
      <c r="I6" s="1">
        <v>191152</v>
      </c>
      <c r="J6" s="1">
        <v>334517</v>
      </c>
      <c r="K6" s="1">
        <v>227700</v>
      </c>
      <c r="L6" s="1">
        <v>398474</v>
      </c>
    </row>
    <row r="7" spans="1:12" x14ac:dyDescent="0.35">
      <c r="A7" t="s">
        <v>9</v>
      </c>
      <c r="B7" t="s">
        <v>29</v>
      </c>
      <c r="C7" s="1">
        <v>87680</v>
      </c>
      <c r="D7" s="1">
        <v>153439</v>
      </c>
      <c r="E7" s="1">
        <v>119131</v>
      </c>
      <c r="F7" s="1">
        <v>208479</v>
      </c>
      <c r="G7" s="1">
        <v>150496</v>
      </c>
      <c r="H7" s="1">
        <v>263368</v>
      </c>
      <c r="I7" s="1">
        <v>197980</v>
      </c>
      <c r="J7" s="1">
        <v>346466</v>
      </c>
      <c r="K7" s="1">
        <v>244962</v>
      </c>
      <c r="L7" s="1">
        <v>428683</v>
      </c>
    </row>
    <row r="8" spans="1:12" x14ac:dyDescent="0.35">
      <c r="A8" t="s">
        <v>9</v>
      </c>
      <c r="B8" t="s">
        <v>11</v>
      </c>
      <c r="C8" s="1">
        <v>99084</v>
      </c>
      <c r="D8" s="1">
        <v>158534</v>
      </c>
      <c r="E8" s="1">
        <v>138717</v>
      </c>
      <c r="F8" s="1">
        <v>221947</v>
      </c>
      <c r="G8" s="1">
        <v>178350</v>
      </c>
      <c r="H8" s="1">
        <v>285361</v>
      </c>
      <c r="I8" s="1">
        <v>237800</v>
      </c>
      <c r="J8" s="1">
        <v>380481</v>
      </c>
      <c r="K8" s="1">
        <v>297251</v>
      </c>
      <c r="L8" s="1">
        <v>475601</v>
      </c>
    </row>
    <row r="9" spans="1:12" x14ac:dyDescent="0.35">
      <c r="A9" t="s">
        <v>10</v>
      </c>
      <c r="B9" t="s">
        <v>27</v>
      </c>
      <c r="C9" s="1">
        <v>105840</v>
      </c>
      <c r="D9" s="1">
        <v>185221</v>
      </c>
      <c r="E9" s="1">
        <v>137111</v>
      </c>
      <c r="F9" s="1">
        <v>239944</v>
      </c>
      <c r="G9" s="1">
        <v>164249</v>
      </c>
      <c r="H9" s="1">
        <v>287436</v>
      </c>
      <c r="I9" s="1">
        <v>196192</v>
      </c>
      <c r="J9" s="1">
        <v>343336</v>
      </c>
      <c r="K9" s="1">
        <v>231263</v>
      </c>
      <c r="L9" s="1">
        <v>404711</v>
      </c>
    </row>
    <row r="10" spans="1:12" x14ac:dyDescent="0.35">
      <c r="A10" t="s">
        <v>10</v>
      </c>
      <c r="B10" t="s">
        <v>28</v>
      </c>
      <c r="C10" s="1">
        <v>92373</v>
      </c>
      <c r="D10" s="1">
        <v>161653</v>
      </c>
      <c r="E10" s="1">
        <v>121030</v>
      </c>
      <c r="F10" s="1">
        <v>211803</v>
      </c>
      <c r="G10" s="1">
        <v>147139</v>
      </c>
      <c r="H10" s="1">
        <v>257494</v>
      </c>
      <c r="I10" s="1">
        <v>180510</v>
      </c>
      <c r="J10" s="1">
        <v>315893</v>
      </c>
      <c r="K10" s="1">
        <v>214711</v>
      </c>
      <c r="L10" s="1">
        <v>375744</v>
      </c>
    </row>
    <row r="11" spans="1:12" x14ac:dyDescent="0.35">
      <c r="A11" t="s">
        <v>10</v>
      </c>
      <c r="B11" t="s">
        <v>29</v>
      </c>
      <c r="C11" s="1">
        <v>84462</v>
      </c>
      <c r="D11" s="1">
        <v>147808</v>
      </c>
      <c r="E11" s="1">
        <v>115045</v>
      </c>
      <c r="F11" s="1">
        <v>201328</v>
      </c>
      <c r="G11" s="1">
        <v>145552</v>
      </c>
      <c r="H11" s="1">
        <v>254716</v>
      </c>
      <c r="I11" s="1">
        <v>191699</v>
      </c>
      <c r="J11" s="1">
        <v>335473</v>
      </c>
      <c r="K11" s="1">
        <v>237401</v>
      </c>
      <c r="L11" s="1">
        <v>415451</v>
      </c>
    </row>
    <row r="12" spans="1:12" x14ac:dyDescent="0.35">
      <c r="A12" t="s">
        <v>10</v>
      </c>
      <c r="B12" t="s">
        <v>11</v>
      </c>
      <c r="C12" s="1">
        <v>93404</v>
      </c>
      <c r="D12" s="1">
        <v>149447</v>
      </c>
      <c r="E12" s="1">
        <v>130766</v>
      </c>
      <c r="F12" s="1">
        <v>209225</v>
      </c>
      <c r="G12" s="1">
        <v>168127</v>
      </c>
      <c r="H12" s="1">
        <v>269004</v>
      </c>
      <c r="I12" s="1">
        <v>224170</v>
      </c>
      <c r="J12" s="1">
        <v>358672</v>
      </c>
      <c r="K12" s="1">
        <v>280212</v>
      </c>
      <c r="L12" s="1">
        <v>448340</v>
      </c>
    </row>
    <row r="13" spans="1:12" x14ac:dyDescent="0.35">
      <c r="A13" t="s">
        <v>5</v>
      </c>
      <c r="B13" t="s">
        <v>27</v>
      </c>
      <c r="C13" s="1">
        <v>108363</v>
      </c>
      <c r="D13" s="1">
        <v>189635</v>
      </c>
      <c r="E13" s="1">
        <v>140416</v>
      </c>
      <c r="F13" s="1">
        <v>245728</v>
      </c>
      <c r="G13" s="1">
        <v>168234</v>
      </c>
      <c r="H13" s="1">
        <v>294409</v>
      </c>
      <c r="I13" s="1">
        <v>200989</v>
      </c>
      <c r="J13" s="1">
        <v>351731</v>
      </c>
      <c r="K13" s="1">
        <v>236951</v>
      </c>
      <c r="L13" s="1">
        <v>414664</v>
      </c>
    </row>
    <row r="14" spans="1:12" x14ac:dyDescent="0.35">
      <c r="A14" t="s">
        <v>5</v>
      </c>
      <c r="B14" t="s">
        <v>28</v>
      </c>
      <c r="C14" s="1">
        <v>94414</v>
      </c>
      <c r="D14" s="1">
        <v>165225</v>
      </c>
      <c r="E14" s="1">
        <v>123761</v>
      </c>
      <c r="F14" s="1">
        <v>216582</v>
      </c>
      <c r="G14" s="1">
        <v>150513</v>
      </c>
      <c r="H14" s="1">
        <v>263397</v>
      </c>
      <c r="I14" s="1">
        <v>184747</v>
      </c>
      <c r="J14" s="1">
        <v>323308</v>
      </c>
      <c r="K14" s="1">
        <v>219807</v>
      </c>
      <c r="L14" s="1">
        <v>384662</v>
      </c>
    </row>
    <row r="15" spans="1:12" x14ac:dyDescent="0.35">
      <c r="A15" t="s">
        <v>5</v>
      </c>
      <c r="B15" t="s">
        <v>29</v>
      </c>
      <c r="C15" s="1">
        <v>86145</v>
      </c>
      <c r="D15" s="1">
        <v>150753</v>
      </c>
      <c r="E15" s="1">
        <v>117287</v>
      </c>
      <c r="F15" s="1">
        <v>205252</v>
      </c>
      <c r="G15" s="1">
        <v>148350</v>
      </c>
      <c r="H15" s="1">
        <v>259613</v>
      </c>
      <c r="I15" s="1">
        <v>195345</v>
      </c>
      <c r="J15" s="1">
        <v>341853</v>
      </c>
      <c r="K15" s="1">
        <v>241879</v>
      </c>
      <c r="L15" s="1">
        <v>423288</v>
      </c>
    </row>
    <row r="16" spans="1:12" x14ac:dyDescent="0.35">
      <c r="A16" t="s">
        <v>5</v>
      </c>
      <c r="B16" t="s">
        <v>11</v>
      </c>
      <c r="C16" s="1">
        <v>95626</v>
      </c>
      <c r="D16" s="1">
        <v>153001</v>
      </c>
      <c r="E16" s="1">
        <v>133876</v>
      </c>
      <c r="F16" s="1">
        <v>214202</v>
      </c>
      <c r="G16" s="1">
        <v>172127</v>
      </c>
      <c r="H16" s="1">
        <v>275403</v>
      </c>
      <c r="I16" s="1">
        <v>229502</v>
      </c>
      <c r="J16" s="1">
        <v>367204</v>
      </c>
      <c r="K16" s="1">
        <v>286878</v>
      </c>
      <c r="L16" s="1">
        <v>459004</v>
      </c>
    </row>
    <row r="17" spans="1:12" x14ac:dyDescent="0.35">
      <c r="A17" t="s">
        <v>2</v>
      </c>
      <c r="B17" t="s">
        <v>27</v>
      </c>
      <c r="C17" s="1">
        <v>109601</v>
      </c>
      <c r="D17" s="1">
        <v>191802</v>
      </c>
      <c r="E17" s="1">
        <v>142022</v>
      </c>
      <c r="F17" s="1">
        <v>248538</v>
      </c>
      <c r="G17" s="1">
        <v>170157</v>
      </c>
      <c r="H17" s="1">
        <v>297775</v>
      </c>
      <c r="I17" s="1">
        <v>203287</v>
      </c>
      <c r="J17" s="1">
        <v>355753</v>
      </c>
      <c r="K17" s="1">
        <v>239660</v>
      </c>
      <c r="L17" s="1">
        <v>419405</v>
      </c>
    </row>
    <row r="18" spans="1:12" x14ac:dyDescent="0.35">
      <c r="A18" t="s">
        <v>2</v>
      </c>
      <c r="B18" t="s">
        <v>28</v>
      </c>
      <c r="C18" s="1">
        <v>95493</v>
      </c>
      <c r="D18" s="1">
        <v>167112</v>
      </c>
      <c r="E18" s="1">
        <v>125175</v>
      </c>
      <c r="F18" s="1">
        <v>219056</v>
      </c>
      <c r="G18" s="1">
        <v>152233</v>
      </c>
      <c r="H18" s="1">
        <v>266407</v>
      </c>
      <c r="I18" s="1">
        <v>186859</v>
      </c>
      <c r="J18" s="1">
        <v>327003</v>
      </c>
      <c r="K18" s="1">
        <v>222319</v>
      </c>
      <c r="L18" s="1">
        <v>389059</v>
      </c>
    </row>
    <row r="19" spans="1:12" x14ac:dyDescent="0.35">
      <c r="A19" t="s">
        <v>2</v>
      </c>
      <c r="B19" t="s">
        <v>29</v>
      </c>
      <c r="C19" s="1">
        <v>87127</v>
      </c>
      <c r="D19" s="1">
        <v>152473</v>
      </c>
      <c r="E19" s="1">
        <v>118625</v>
      </c>
      <c r="F19" s="1">
        <v>207593</v>
      </c>
      <c r="G19" s="1">
        <v>150042</v>
      </c>
      <c r="H19" s="1">
        <v>262574</v>
      </c>
      <c r="I19" s="1">
        <v>197573</v>
      </c>
      <c r="J19" s="1">
        <v>345752</v>
      </c>
      <c r="K19" s="1">
        <v>244637</v>
      </c>
      <c r="L19" s="1">
        <v>428115</v>
      </c>
    </row>
    <row r="20" spans="1:12" x14ac:dyDescent="0.35">
      <c r="A20" t="s">
        <v>2</v>
      </c>
      <c r="B20" t="s">
        <v>11</v>
      </c>
      <c r="C20" s="1">
        <v>96719</v>
      </c>
      <c r="D20" s="1">
        <v>154750</v>
      </c>
      <c r="E20" s="1">
        <v>135407</v>
      </c>
      <c r="F20" s="1">
        <v>216651</v>
      </c>
      <c r="G20" s="1">
        <v>174094</v>
      </c>
      <c r="H20" s="1">
        <v>278551</v>
      </c>
      <c r="I20" s="1">
        <v>232126</v>
      </c>
      <c r="J20" s="1">
        <v>371401</v>
      </c>
      <c r="K20" s="1">
        <v>290157</v>
      </c>
      <c r="L20" s="1">
        <v>464251</v>
      </c>
    </row>
    <row r="21" spans="1:12" x14ac:dyDescent="0.35">
      <c r="A21" t="s">
        <v>3</v>
      </c>
      <c r="B21" t="s">
        <v>27</v>
      </c>
      <c r="C21" s="1">
        <v>104005</v>
      </c>
      <c r="D21" s="1">
        <v>182008</v>
      </c>
      <c r="E21" s="1">
        <v>134750</v>
      </c>
      <c r="F21" s="1">
        <v>235813</v>
      </c>
      <c r="G21" s="1">
        <v>161433</v>
      </c>
      <c r="H21" s="1">
        <v>282507</v>
      </c>
      <c r="I21" s="1">
        <v>192845</v>
      </c>
      <c r="J21" s="1">
        <v>337479</v>
      </c>
      <c r="K21" s="1">
        <v>227333</v>
      </c>
      <c r="L21" s="1">
        <v>397833</v>
      </c>
    </row>
    <row r="22" spans="1:12" x14ac:dyDescent="0.35">
      <c r="A22" t="s">
        <v>3</v>
      </c>
      <c r="B22" t="s">
        <v>28</v>
      </c>
      <c r="C22" s="1">
        <v>90698</v>
      </c>
      <c r="D22" s="1">
        <v>158721</v>
      </c>
      <c r="E22" s="1">
        <v>118861</v>
      </c>
      <c r="F22" s="1">
        <v>208007</v>
      </c>
      <c r="G22" s="1">
        <v>144527</v>
      </c>
      <c r="H22" s="1">
        <v>252922</v>
      </c>
      <c r="I22" s="1">
        <v>177350</v>
      </c>
      <c r="J22" s="1">
        <v>310363</v>
      </c>
      <c r="K22" s="1">
        <v>210978</v>
      </c>
      <c r="L22" s="1">
        <v>369211</v>
      </c>
    </row>
    <row r="23" spans="1:12" x14ac:dyDescent="0.35">
      <c r="A23" t="s">
        <v>3</v>
      </c>
      <c r="B23" t="s">
        <v>29</v>
      </c>
      <c r="C23" s="1">
        <v>82846</v>
      </c>
      <c r="D23" s="1">
        <v>144980</v>
      </c>
      <c r="E23" s="1">
        <v>112821</v>
      </c>
      <c r="F23" s="1">
        <v>197437</v>
      </c>
      <c r="G23" s="1">
        <v>142721</v>
      </c>
      <c r="H23" s="1">
        <v>249762</v>
      </c>
      <c r="I23" s="1">
        <v>187952</v>
      </c>
      <c r="J23" s="1">
        <v>328916</v>
      </c>
      <c r="K23" s="1">
        <v>232744</v>
      </c>
      <c r="L23" s="1">
        <v>407302</v>
      </c>
    </row>
    <row r="24" spans="1:12" x14ac:dyDescent="0.35">
      <c r="A24" t="s">
        <v>3</v>
      </c>
      <c r="B24" t="s">
        <v>11</v>
      </c>
      <c r="C24" s="1">
        <v>91782</v>
      </c>
      <c r="D24" s="1">
        <v>146852</v>
      </c>
      <c r="E24" s="1">
        <v>128495</v>
      </c>
      <c r="F24" s="1">
        <v>205592</v>
      </c>
      <c r="G24" s="1">
        <v>165208</v>
      </c>
      <c r="H24" s="1">
        <v>264333</v>
      </c>
      <c r="I24" s="1">
        <v>220278</v>
      </c>
      <c r="J24" s="1">
        <v>352444</v>
      </c>
      <c r="K24" s="1">
        <v>275347</v>
      </c>
      <c r="L24" s="1">
        <v>440555</v>
      </c>
    </row>
    <row r="25" spans="1:12" x14ac:dyDescent="0.35">
      <c r="A25" t="s">
        <v>4</v>
      </c>
      <c r="B25" t="s">
        <v>27</v>
      </c>
      <c r="C25" s="1">
        <v>105840</v>
      </c>
      <c r="D25" s="1">
        <v>185221</v>
      </c>
      <c r="E25" s="1">
        <v>137111</v>
      </c>
      <c r="F25" s="1">
        <v>239944</v>
      </c>
      <c r="G25" s="1">
        <v>164249</v>
      </c>
      <c r="H25" s="1">
        <v>287436</v>
      </c>
      <c r="I25" s="1">
        <v>196192</v>
      </c>
      <c r="J25" s="1">
        <v>343336</v>
      </c>
      <c r="K25" s="1">
        <v>231263</v>
      </c>
      <c r="L25" s="1">
        <v>404711</v>
      </c>
    </row>
    <row r="26" spans="1:12" x14ac:dyDescent="0.35">
      <c r="A26" t="s">
        <v>4</v>
      </c>
      <c r="B26" t="s">
        <v>28</v>
      </c>
      <c r="C26" s="1">
        <v>92373</v>
      </c>
      <c r="D26" s="1">
        <v>161653</v>
      </c>
      <c r="E26" s="1">
        <v>121030</v>
      </c>
      <c r="F26" s="1">
        <v>211803</v>
      </c>
      <c r="G26" s="1">
        <v>147139</v>
      </c>
      <c r="H26" s="1">
        <v>257494</v>
      </c>
      <c r="I26" s="1">
        <v>180510</v>
      </c>
      <c r="J26" s="1">
        <v>315893</v>
      </c>
      <c r="K26" s="1">
        <v>214711</v>
      </c>
      <c r="L26" s="1">
        <v>375744</v>
      </c>
    </row>
    <row r="27" spans="1:12" x14ac:dyDescent="0.35">
      <c r="A27" t="s">
        <v>4</v>
      </c>
      <c r="B27" t="s">
        <v>29</v>
      </c>
      <c r="C27" s="1">
        <v>84462</v>
      </c>
      <c r="D27" s="1">
        <v>147808</v>
      </c>
      <c r="E27" s="1">
        <v>115045</v>
      </c>
      <c r="F27" s="1">
        <v>201328</v>
      </c>
      <c r="G27" s="1">
        <v>145552</v>
      </c>
      <c r="H27" s="1">
        <v>254716</v>
      </c>
      <c r="I27" s="1">
        <v>191699</v>
      </c>
      <c r="J27" s="1">
        <v>335473</v>
      </c>
      <c r="K27" s="1">
        <v>237401</v>
      </c>
      <c r="L27" s="1">
        <v>415451</v>
      </c>
    </row>
    <row r="28" spans="1:12" x14ac:dyDescent="0.35">
      <c r="A28" t="s">
        <v>4</v>
      </c>
      <c r="B28" t="s">
        <v>11</v>
      </c>
      <c r="C28" s="1">
        <v>93404</v>
      </c>
      <c r="D28" s="1">
        <v>149447</v>
      </c>
      <c r="E28" s="1">
        <v>130766</v>
      </c>
      <c r="F28" s="1">
        <v>209225</v>
      </c>
      <c r="G28" s="1">
        <v>168127</v>
      </c>
      <c r="H28" s="1">
        <v>269004</v>
      </c>
      <c r="I28" s="1">
        <v>224170</v>
      </c>
      <c r="J28" s="1">
        <v>358672</v>
      </c>
      <c r="K28" s="1">
        <v>280212</v>
      </c>
      <c r="L28" s="1">
        <v>448340</v>
      </c>
    </row>
    <row r="29" spans="1:12" x14ac:dyDescent="0.35">
      <c r="A29" t="s">
        <v>6</v>
      </c>
      <c r="B29" t="s">
        <v>27</v>
      </c>
      <c r="C29" s="1">
        <v>107214</v>
      </c>
      <c r="D29" s="1">
        <v>187624</v>
      </c>
      <c r="E29" s="1">
        <v>139000</v>
      </c>
      <c r="F29" s="1">
        <v>243251</v>
      </c>
      <c r="G29" s="1">
        <v>166586</v>
      </c>
      <c r="H29" s="1">
        <v>291525</v>
      </c>
      <c r="I29" s="1">
        <v>199093</v>
      </c>
      <c r="J29" s="1">
        <v>348412</v>
      </c>
      <c r="K29" s="1">
        <v>234777</v>
      </c>
      <c r="L29" s="1">
        <v>410860</v>
      </c>
    </row>
    <row r="30" spans="1:12" x14ac:dyDescent="0.35">
      <c r="A30" t="s">
        <v>6</v>
      </c>
      <c r="B30" t="s">
        <v>28</v>
      </c>
      <c r="C30" s="1">
        <v>93105</v>
      </c>
      <c r="D30" s="1">
        <v>162934</v>
      </c>
      <c r="E30" s="1">
        <v>122154</v>
      </c>
      <c r="F30" s="1">
        <v>213769</v>
      </c>
      <c r="G30" s="1">
        <v>148661</v>
      </c>
      <c r="H30" s="1">
        <v>260157</v>
      </c>
      <c r="I30" s="1">
        <v>182664</v>
      </c>
      <c r="J30" s="1">
        <v>319662</v>
      </c>
      <c r="K30" s="1">
        <v>217437</v>
      </c>
      <c r="L30" s="1">
        <v>380514</v>
      </c>
    </row>
    <row r="31" spans="1:12" x14ac:dyDescent="0.35">
      <c r="A31" t="s">
        <v>6</v>
      </c>
      <c r="B31" t="s">
        <v>29</v>
      </c>
      <c r="C31" s="1">
        <v>84596</v>
      </c>
      <c r="D31" s="1">
        <v>148043</v>
      </c>
      <c r="E31" s="1">
        <v>115081</v>
      </c>
      <c r="F31" s="1">
        <v>201392</v>
      </c>
      <c r="G31" s="1">
        <v>145486</v>
      </c>
      <c r="H31" s="1">
        <v>254601</v>
      </c>
      <c r="I31" s="1">
        <v>191498</v>
      </c>
      <c r="J31" s="1">
        <v>335121</v>
      </c>
      <c r="K31" s="1">
        <v>237044</v>
      </c>
      <c r="L31" s="1">
        <v>414826</v>
      </c>
    </row>
    <row r="32" spans="1:12" x14ac:dyDescent="0.35">
      <c r="A32" t="s">
        <v>6</v>
      </c>
      <c r="B32" t="s">
        <v>11</v>
      </c>
      <c r="C32" s="1">
        <v>94604</v>
      </c>
      <c r="D32" s="1">
        <v>151367</v>
      </c>
      <c r="E32" s="1">
        <v>132446</v>
      </c>
      <c r="F32" s="1">
        <v>211913</v>
      </c>
      <c r="G32" s="1">
        <v>170288</v>
      </c>
      <c r="H32" s="1">
        <v>272460</v>
      </c>
      <c r="I32" s="1">
        <v>227050</v>
      </c>
      <c r="J32" s="1">
        <v>363280</v>
      </c>
      <c r="K32" s="1">
        <v>283813</v>
      </c>
      <c r="L32" s="1">
        <v>454100</v>
      </c>
    </row>
    <row r="33" spans="1:12" x14ac:dyDescent="0.35">
      <c r="A33" t="s">
        <v>7</v>
      </c>
      <c r="B33" t="s">
        <v>27</v>
      </c>
      <c r="C33" s="1">
        <v>115884</v>
      </c>
      <c r="D33" s="1">
        <v>202798</v>
      </c>
      <c r="E33" s="1">
        <v>150237</v>
      </c>
      <c r="F33" s="1">
        <v>262916</v>
      </c>
      <c r="G33" s="1">
        <v>180050</v>
      </c>
      <c r="H33" s="1">
        <v>315087</v>
      </c>
      <c r="I33" s="1">
        <v>215180</v>
      </c>
      <c r="J33" s="1">
        <v>376565</v>
      </c>
      <c r="K33" s="1">
        <v>253744</v>
      </c>
      <c r="L33" s="1">
        <v>444052</v>
      </c>
    </row>
    <row r="34" spans="1:12" x14ac:dyDescent="0.35">
      <c r="A34" t="s">
        <v>7</v>
      </c>
      <c r="B34" t="s">
        <v>28</v>
      </c>
      <c r="C34" s="1">
        <v>100654</v>
      </c>
      <c r="D34" s="1">
        <v>176144</v>
      </c>
      <c r="E34" s="1">
        <v>132051</v>
      </c>
      <c r="F34" s="1">
        <v>231089</v>
      </c>
      <c r="G34" s="1">
        <v>160699</v>
      </c>
      <c r="H34" s="1">
        <v>281224</v>
      </c>
      <c r="I34" s="1">
        <v>197444</v>
      </c>
      <c r="J34" s="1">
        <v>345528</v>
      </c>
      <c r="K34" s="1">
        <v>235024</v>
      </c>
      <c r="L34" s="1">
        <v>411292</v>
      </c>
    </row>
    <row r="35" spans="1:12" x14ac:dyDescent="0.35">
      <c r="A35" t="s">
        <v>7</v>
      </c>
      <c r="B35" t="s">
        <v>29</v>
      </c>
      <c r="C35" s="1">
        <v>91476</v>
      </c>
      <c r="D35" s="1">
        <v>160084</v>
      </c>
      <c r="E35" s="1">
        <v>124447</v>
      </c>
      <c r="F35" s="1">
        <v>217781</v>
      </c>
      <c r="G35" s="1">
        <v>157331</v>
      </c>
      <c r="H35" s="1">
        <v>275329</v>
      </c>
      <c r="I35" s="1">
        <v>207093</v>
      </c>
      <c r="J35" s="1">
        <v>362412</v>
      </c>
      <c r="K35" s="1">
        <v>256352</v>
      </c>
      <c r="L35" s="1">
        <v>448617</v>
      </c>
    </row>
    <row r="36" spans="1:12" x14ac:dyDescent="0.35">
      <c r="A36" t="s">
        <v>7</v>
      </c>
      <c r="B36" t="s">
        <v>11</v>
      </c>
      <c r="C36" s="1">
        <v>102256</v>
      </c>
      <c r="D36" s="1">
        <v>163609</v>
      </c>
      <c r="E36" s="1">
        <v>143158</v>
      </c>
      <c r="F36" s="1">
        <v>229053</v>
      </c>
      <c r="G36" s="1">
        <v>184060</v>
      </c>
      <c r="H36" s="1">
        <v>294496</v>
      </c>
      <c r="I36" s="1">
        <v>245414</v>
      </c>
      <c r="J36" s="1">
        <v>392662</v>
      </c>
      <c r="K36" s="1">
        <v>306767</v>
      </c>
      <c r="L36" s="1">
        <v>490827</v>
      </c>
    </row>
    <row r="37" spans="1:12" x14ac:dyDescent="0.35">
      <c r="A37" t="s">
        <v>8</v>
      </c>
      <c r="B37" t="s">
        <v>27</v>
      </c>
      <c r="C37" s="1">
        <v>106393</v>
      </c>
      <c r="D37" s="1">
        <v>186187</v>
      </c>
      <c r="E37" s="1">
        <v>137772</v>
      </c>
      <c r="F37" s="1">
        <v>241100</v>
      </c>
      <c r="G37" s="1">
        <v>165004</v>
      </c>
      <c r="H37" s="1">
        <v>288758</v>
      </c>
      <c r="I37" s="1">
        <v>197040</v>
      </c>
      <c r="J37" s="1">
        <v>344820</v>
      </c>
      <c r="K37" s="1">
        <v>232216</v>
      </c>
      <c r="L37" s="1">
        <v>406378</v>
      </c>
    </row>
    <row r="38" spans="1:12" x14ac:dyDescent="0.35">
      <c r="A38" t="s">
        <v>8</v>
      </c>
      <c r="B38" t="s">
        <v>28</v>
      </c>
      <c r="C38" s="1">
        <v>93086</v>
      </c>
      <c r="D38" s="1">
        <v>162900</v>
      </c>
      <c r="E38" s="1">
        <v>121882</v>
      </c>
      <c r="F38" s="1">
        <v>213294</v>
      </c>
      <c r="G38" s="1">
        <v>148098</v>
      </c>
      <c r="H38" s="1">
        <v>259172</v>
      </c>
      <c r="I38" s="1">
        <v>181545</v>
      </c>
      <c r="J38" s="1">
        <v>317703</v>
      </c>
      <c r="K38" s="1">
        <v>215861</v>
      </c>
      <c r="L38" s="1">
        <v>377756</v>
      </c>
    </row>
    <row r="39" spans="1:12" x14ac:dyDescent="0.35">
      <c r="A39" t="s">
        <v>8</v>
      </c>
      <c r="B39" t="s">
        <v>29</v>
      </c>
      <c r="C39" s="1">
        <v>85377</v>
      </c>
      <c r="D39" s="1">
        <v>149410</v>
      </c>
      <c r="E39" s="1">
        <v>116365</v>
      </c>
      <c r="F39" s="1">
        <v>203638</v>
      </c>
      <c r="G39" s="1">
        <v>147277</v>
      </c>
      <c r="H39" s="1">
        <v>257735</v>
      </c>
      <c r="I39" s="1">
        <v>194027</v>
      </c>
      <c r="J39" s="1">
        <v>339547</v>
      </c>
      <c r="K39" s="1">
        <v>240338</v>
      </c>
      <c r="L39" s="1">
        <v>420591</v>
      </c>
    </row>
    <row r="40" spans="1:12" x14ac:dyDescent="0.35">
      <c r="A40" t="s">
        <v>8</v>
      </c>
      <c r="B40" t="s">
        <v>11</v>
      </c>
      <c r="C40" s="1">
        <v>93897</v>
      </c>
      <c r="D40" s="1">
        <v>150235</v>
      </c>
      <c r="E40" s="1">
        <v>131456</v>
      </c>
      <c r="F40" s="1">
        <v>210330</v>
      </c>
      <c r="G40" s="1">
        <v>169015</v>
      </c>
      <c r="H40" s="1">
        <v>270424</v>
      </c>
      <c r="I40" s="1">
        <v>225353</v>
      </c>
      <c r="J40" s="1">
        <v>360565</v>
      </c>
      <c r="K40" s="1">
        <v>281691</v>
      </c>
      <c r="L40" s="1">
        <v>450706</v>
      </c>
    </row>
  </sheetData>
  <hyperlinks>
    <hyperlink ref="B1" r:id="rId1" xr:uid="{4C1C895A-1C2A-41F0-A9D7-58A8BA122684}"/>
  </hyperlinks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A2A25E5621E4FB01A6656374D9759" ma:contentTypeVersion="31" ma:contentTypeDescription="Create a new document." ma:contentTypeScope="" ma:versionID="f6fb48a4149fe22d4b77faa516de3eb7">
  <xsd:schema xmlns:xsd="http://www.w3.org/2001/XMLSchema" xmlns:xs="http://www.w3.org/2001/XMLSchema" xmlns:p="http://schemas.microsoft.com/office/2006/metadata/properties" xmlns:ns2="431100d4-4470-42c1-96bc-46686c1829ae" xmlns:ns3="07da3740-463b-4cf7-bfb8-6875f2c449a4" targetNamespace="http://schemas.microsoft.com/office/2006/metadata/properties" ma:root="true" ma:fieldsID="7529bac738a126986c7073a2a36467df" ns2:_="" ns3:_="">
    <xsd:import namespace="431100d4-4470-42c1-96bc-46686c1829ae"/>
    <xsd:import namespace="07da3740-463b-4cf7-bfb8-6875f2c449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9e4df687-44af-4f4f-83ce-cc549dc79046}" ma:internalName="TaxCatchAll" ma:showField="CatchAllData" ma:web="431100d4-4470-42c1-96bc-46686c1829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a3740-463b-4cf7-bfb8-6875f2c449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e84caa5-4932-4209-ae5a-cc2c42c66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1100d4-4470-42c1-96bc-46686c1829ae" xsi:nil="true"/>
    <lcf76f155ced4ddcb4097134ff3c332f xmlns="07da3740-463b-4cf7-bfb8-6875f2c449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48DF28-9FCD-424F-9C97-CE84E923A6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100d4-4470-42c1-96bc-46686c1829ae"/>
    <ds:schemaRef ds:uri="07da3740-463b-4cf7-bfb8-6875f2c449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FAF300-82D1-46AC-84C7-B617D582E0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1D4B67-DF35-4229-A3D8-9F2F680E8805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07da3740-463b-4cf7-bfb8-6875f2c449a4"/>
    <ds:schemaRef ds:uri="http://schemas.microsoft.com/office/2006/metadata/properties"/>
    <ds:schemaRef ds:uri="431100d4-4470-42c1-96bc-46686c1829ae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Cost Limits</vt:lpstr>
      <vt:lpstr>Counties</vt:lpstr>
      <vt:lpstr>DCA Boost</vt:lpstr>
      <vt:lpstr>HUD Limits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Megan Conville</cp:lastModifiedBy>
  <cp:revision/>
  <dcterms:created xsi:type="dcterms:W3CDTF">2025-08-14T14:29:05Z</dcterms:created>
  <dcterms:modified xsi:type="dcterms:W3CDTF">2025-08-14T19:22:26Z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0x0101008D9A2A25E5621E4FB01A6656374D9759</vt:lpwstr>
  </property>
  <property fmtid="{D5CDD505-2E9C-101B-9397-08002B2CF9AE}" pid="3" name="MediaServiceImageTags">
    <vt:lpwstr/>
  </property>
</Properties>
</file>