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PreApp\"/>
    </mc:Choice>
  </mc:AlternateContent>
  <xr:revisionPtr revIDLastSave="0" documentId="13_ncr:1_{1910D300-93BC-46E8-9B5F-B90884027821}" xr6:coauthVersionLast="45" xr6:coauthVersionMax="45" xr10:uidLastSave="{00000000-0000-0000-0000-000000000000}"/>
  <bookViews>
    <workbookView xWindow="-120" yWindow="-120" windowWidth="29040" windowHeight="15840" tabRatio="876" xr2:uid="{00000000-000D-0000-FFFF-FFFF00000000}"/>
  </bookViews>
  <sheets>
    <sheet name="INSTRUCTIONS" sheetId="14" r:id="rId1"/>
    <sheet name="Submission Form and Checklist" sheetId="1" r:id="rId2"/>
    <sheet name="Project Narrative" sheetId="4" r:id="rId3"/>
    <sheet name="2020 Rent Schedule and Summary" sheetId="11" state="hidden" r:id="rId4"/>
    <sheet name="Proforma" sheetId="16" state="hidden" r:id="rId5"/>
    <sheet name="Rent Schedule &amp; Summary" sheetId="17" r:id="rId6"/>
    <sheet name="HOME Consent" sheetId="3" r:id="rId7"/>
    <sheet name="DCA_SBarrett_Only" sheetId="15" state="hidden" r:id="rId8"/>
    <sheet name="Rural HOME Preservatn Set Aside" sheetId="10" state="hidden" r:id="rId9"/>
    <sheet name="General Set Aside Request" sheetId="9" state="hidden" r:id="rId10"/>
  </sheets>
  <externalReferences>
    <externalReference r:id="rId11"/>
    <externalReference r:id="rId12"/>
  </externalReferences>
  <definedNames>
    <definedName name="Address">'[1]Selection of Method'!$D$5</definedName>
    <definedName name="Name">'[1]Selection of Method'!$D$4</definedName>
    <definedName name="_xlnm.Print_Area" localSheetId="3">'2020 Rent Schedule and Summary'!$A$1:$P$161</definedName>
    <definedName name="_xlnm.Print_Area" localSheetId="9">'General Set Aside Request'!$A$1:$W$133</definedName>
    <definedName name="_xlnm.Print_Area" localSheetId="6">'HOME Consent'!$A$1:$W$105</definedName>
    <definedName name="_xlnm.Print_Area" localSheetId="0">INSTRUCTIONS!$A$5:$AC$117</definedName>
    <definedName name="_xlnm.Print_Area" localSheetId="2">'Project Narrative'!$A$1:$A$24</definedName>
    <definedName name="_xlnm.Print_Area" localSheetId="5">'Rent Schedule &amp; Summary'!$A$1:$Q$177</definedName>
    <definedName name="_xlnm.Print_Area" localSheetId="8">'Rural HOME Preservatn Set Aside'!$A$1:$W$74</definedName>
    <definedName name="_xlnm.Print_Area" localSheetId="1">'Submission Form and Checklist'!$A$1:$Q$83</definedName>
    <definedName name="_xlnm.Print_Titles" localSheetId="3">'2020 Rent Schedule and Summary'!$1:$2</definedName>
    <definedName name="_xlnm.Print_Titles" localSheetId="9">'General Set Aside Request'!$1:$2</definedName>
    <definedName name="_xlnm.Print_Titles" localSheetId="6">'HOME Consent'!$1:$2</definedName>
    <definedName name="_xlnm.Print_Titles" localSheetId="0">INSTRUCTIONS!$1:$2</definedName>
    <definedName name="_xlnm.Print_Titles" localSheetId="2">'Project Narrative'!$1:$5</definedName>
    <definedName name="_xlnm.Print_Titles" localSheetId="5">'Rent Schedule &amp; Summary'!$1:$2</definedName>
    <definedName name="_xlnm.Print_Titles" localSheetId="8">'Rural HOME Preservatn Set Aside'!$1:$5</definedName>
    <definedName name="_xlnm.Print_Titles" localSheetId="1">'Submission Form and Checklist'!$1:$13</definedName>
    <definedName name="ReviewDate">'[1]Selection of Method'!$D$6</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8" i="15" l="1"/>
  <c r="S294" i="15" l="1"/>
  <c r="S22" i="3"/>
  <c r="M19" i="1"/>
  <c r="K113" i="17"/>
  <c r="A348" i="15"/>
  <c r="Q335" i="15"/>
  <c r="Q324" i="15"/>
  <c r="Q309" i="15"/>
  <c r="B346" i="15"/>
  <c r="B341" i="15"/>
  <c r="B339" i="15"/>
  <c r="B335" i="15"/>
  <c r="B332" i="15"/>
  <c r="B330" i="15"/>
  <c r="B328" i="15"/>
  <c r="B324" i="15"/>
  <c r="B317" i="15"/>
  <c r="B307" i="15"/>
  <c r="Q305" i="15"/>
  <c r="L291" i="15"/>
  <c r="L215" i="15"/>
  <c r="M215" i="15"/>
  <c r="N215" i="15"/>
  <c r="O215" i="15"/>
  <c r="L216" i="15"/>
  <c r="M216" i="15"/>
  <c r="N216" i="15"/>
  <c r="O216" i="15"/>
  <c r="K216" i="15"/>
  <c r="K215" i="15"/>
  <c r="U299" i="15"/>
  <c r="T299" i="15"/>
  <c r="S299" i="15"/>
  <c r="R299" i="15"/>
  <c r="Q299" i="15"/>
  <c r="L299" i="15"/>
  <c r="G299" i="15"/>
  <c r="L298" i="15"/>
  <c r="K298" i="15"/>
  <c r="G298" i="15"/>
  <c r="S297" i="15"/>
  <c r="R297" i="15"/>
  <c r="Q297" i="15"/>
  <c r="G297" i="15"/>
  <c r="V296" i="15"/>
  <c r="U296" i="15"/>
  <c r="G296" i="15"/>
  <c r="V295" i="15"/>
  <c r="U295" i="15"/>
  <c r="S295" i="15"/>
  <c r="R295" i="15"/>
  <c r="Q295" i="15"/>
  <c r="T295" i="15" s="1"/>
  <c r="G295" i="15"/>
  <c r="V294" i="15"/>
  <c r="U294" i="15"/>
  <c r="R294" i="15"/>
  <c r="R296" i="15" s="1"/>
  <c r="Q294" i="15"/>
  <c r="G294" i="15"/>
  <c r="G293" i="15"/>
  <c r="M292" i="15"/>
  <c r="H292" i="15"/>
  <c r="V290" i="15"/>
  <c r="L290" i="15"/>
  <c r="G290" i="15"/>
  <c r="V289" i="15"/>
  <c r="Q289" i="15"/>
  <c r="J289" i="15"/>
  <c r="G289" i="15"/>
  <c r="V288" i="15"/>
  <c r="Q288" i="15"/>
  <c r="G288" i="15"/>
  <c r="V287" i="15"/>
  <c r="Q287" i="15"/>
  <c r="G287" i="15"/>
  <c r="V286" i="15"/>
  <c r="Q286" i="15"/>
  <c r="G286" i="15"/>
  <c r="V284" i="15"/>
  <c r="M284" i="15"/>
  <c r="J284" i="15"/>
  <c r="U283" i="15"/>
  <c r="Q283" i="15"/>
  <c r="G283" i="15"/>
  <c r="Q282" i="15"/>
  <c r="H282" i="15"/>
  <c r="K281" i="15"/>
  <c r="Q280" i="15"/>
  <c r="H280" i="15"/>
  <c r="V278" i="15"/>
  <c r="M20" i="3"/>
  <c r="H20" i="3"/>
  <c r="V12" i="3"/>
  <c r="M12" i="3"/>
  <c r="J12" i="3"/>
  <c r="U297" i="15" l="1"/>
  <c r="V297" i="15"/>
  <c r="Q296" i="15"/>
  <c r="V299" i="15"/>
  <c r="S296" i="15"/>
  <c r="T296" i="15" s="1"/>
  <c r="T297" i="15" s="1"/>
  <c r="X299" i="15" s="1"/>
  <c r="T294" i="15"/>
  <c r="A270" i="15" l="1"/>
  <c r="Q140" i="15"/>
  <c r="P140" i="15"/>
  <c r="O140" i="15"/>
  <c r="N140" i="15"/>
  <c r="MH140" i="15" s="1"/>
  <c r="Q139" i="15"/>
  <c r="P139" i="15"/>
  <c r="O139" i="15"/>
  <c r="N139" i="15"/>
  <c r="Q138" i="15"/>
  <c r="P138" i="15"/>
  <c r="O138" i="15"/>
  <c r="N138" i="15"/>
  <c r="Q137" i="15"/>
  <c r="P137" i="15"/>
  <c r="O137" i="15"/>
  <c r="N137" i="15"/>
  <c r="Q136" i="15"/>
  <c r="P136" i="15"/>
  <c r="O136" i="15"/>
  <c r="N136" i="15"/>
  <c r="MN136" i="15" s="1"/>
  <c r="Q135" i="15"/>
  <c r="P135" i="15"/>
  <c r="O135" i="15"/>
  <c r="N135" i="15"/>
  <c r="Q134" i="15"/>
  <c r="P134" i="15"/>
  <c r="O134" i="15"/>
  <c r="N134" i="15"/>
  <c r="Q133" i="15"/>
  <c r="P133" i="15"/>
  <c r="O133" i="15"/>
  <c r="N133" i="15"/>
  <c r="Q132" i="15"/>
  <c r="P132" i="15"/>
  <c r="O132" i="15"/>
  <c r="N132" i="15"/>
  <c r="Q131" i="15"/>
  <c r="P131" i="15"/>
  <c r="O131" i="15"/>
  <c r="N131" i="15"/>
  <c r="Q130" i="15"/>
  <c r="P130" i="15"/>
  <c r="O130" i="15"/>
  <c r="N130" i="15"/>
  <c r="Q129" i="15"/>
  <c r="P129" i="15"/>
  <c r="O129" i="15"/>
  <c r="N129" i="15"/>
  <c r="Q128" i="15"/>
  <c r="P128" i="15"/>
  <c r="O128" i="15"/>
  <c r="N128" i="15"/>
  <c r="Q127" i="15"/>
  <c r="P127" i="15"/>
  <c r="O127" i="15"/>
  <c r="N127" i="15"/>
  <c r="Q126" i="15"/>
  <c r="P126" i="15"/>
  <c r="O126" i="15"/>
  <c r="N126" i="15"/>
  <c r="Q125" i="15"/>
  <c r="P125" i="15"/>
  <c r="O125" i="15"/>
  <c r="N125" i="15"/>
  <c r="Q124" i="15"/>
  <c r="P124" i="15"/>
  <c r="O124" i="15"/>
  <c r="N124" i="15"/>
  <c r="Q123" i="15"/>
  <c r="P123" i="15"/>
  <c r="O123" i="15"/>
  <c r="N123" i="15"/>
  <c r="Q122" i="15"/>
  <c r="P122" i="15"/>
  <c r="O122" i="15"/>
  <c r="N122" i="15"/>
  <c r="Q121" i="15"/>
  <c r="P121" i="15"/>
  <c r="O121" i="15"/>
  <c r="N121" i="15"/>
  <c r="Q120" i="15"/>
  <c r="P120" i="15"/>
  <c r="O120" i="15"/>
  <c r="N120" i="15"/>
  <c r="Q119" i="15"/>
  <c r="P119" i="15"/>
  <c r="O119" i="15"/>
  <c r="N119" i="15"/>
  <c r="Q118" i="15"/>
  <c r="P118" i="15"/>
  <c r="O118" i="15"/>
  <c r="N118" i="15"/>
  <c r="Q117" i="15"/>
  <c r="P117" i="15"/>
  <c r="O117" i="15"/>
  <c r="N117" i="15"/>
  <c r="Q116" i="15"/>
  <c r="P116" i="15"/>
  <c r="O116" i="15"/>
  <c r="N116" i="15"/>
  <c r="Q115" i="15"/>
  <c r="P115" i="15"/>
  <c r="O115" i="15"/>
  <c r="N115" i="15"/>
  <c r="Q114" i="15"/>
  <c r="P114" i="15"/>
  <c r="O114" i="15"/>
  <c r="N114" i="15"/>
  <c r="Q113" i="15"/>
  <c r="P113" i="15"/>
  <c r="O113" i="15"/>
  <c r="N113" i="15"/>
  <c r="Q112" i="15"/>
  <c r="P112" i="15"/>
  <c r="O112" i="15"/>
  <c r="N112" i="15"/>
  <c r="Q111" i="15"/>
  <c r="P111" i="15"/>
  <c r="O111" i="15"/>
  <c r="N111" i="15"/>
  <c r="Q110" i="15"/>
  <c r="P110" i="15"/>
  <c r="O110" i="15"/>
  <c r="N110" i="15"/>
  <c r="Q109" i="15"/>
  <c r="P109" i="15"/>
  <c r="O109" i="15"/>
  <c r="N109" i="15"/>
  <c r="Q108" i="15"/>
  <c r="P108" i="15"/>
  <c r="O108" i="15"/>
  <c r="N108" i="15"/>
  <c r="Q107" i="15"/>
  <c r="KK107" i="15" s="1"/>
  <c r="P107" i="15"/>
  <c r="O107" i="15"/>
  <c r="N107" i="15"/>
  <c r="Q106" i="15"/>
  <c r="P106" i="15"/>
  <c r="O106" i="15"/>
  <c r="N106" i="15"/>
  <c r="Q105" i="15"/>
  <c r="MZ105" i="15" s="1"/>
  <c r="P105" i="15"/>
  <c r="O105" i="15"/>
  <c r="N105" i="15"/>
  <c r="Q104" i="15"/>
  <c r="P104" i="15"/>
  <c r="O104" i="15"/>
  <c r="N104" i="15"/>
  <c r="Q103" i="15"/>
  <c r="LI103" i="15" s="1"/>
  <c r="O103" i="15"/>
  <c r="N103" i="15"/>
  <c r="P103" i="15"/>
  <c r="K140" i="15"/>
  <c r="I140" i="15"/>
  <c r="H140" i="15"/>
  <c r="G140" i="15"/>
  <c r="F140" i="15"/>
  <c r="E140" i="15"/>
  <c r="D140" i="15"/>
  <c r="C140" i="15"/>
  <c r="B140" i="15"/>
  <c r="K139" i="15"/>
  <c r="I139" i="15"/>
  <c r="H139" i="15"/>
  <c r="G139" i="15"/>
  <c r="F139" i="15"/>
  <c r="E139" i="15"/>
  <c r="D139" i="15"/>
  <c r="C139" i="15"/>
  <c r="B139" i="15"/>
  <c r="DT139" i="15" s="1"/>
  <c r="K138" i="15"/>
  <c r="I138" i="15"/>
  <c r="H138" i="15"/>
  <c r="G138" i="15"/>
  <c r="F138" i="15"/>
  <c r="E138" i="15"/>
  <c r="D138" i="15"/>
  <c r="C138" i="15"/>
  <c r="B138" i="15"/>
  <c r="K137" i="15"/>
  <c r="I137" i="15"/>
  <c r="H137" i="15"/>
  <c r="G137" i="15"/>
  <c r="F137" i="15"/>
  <c r="E137" i="15"/>
  <c r="D137" i="15"/>
  <c r="C137" i="15"/>
  <c r="B137" i="15"/>
  <c r="MH137" i="15" s="1"/>
  <c r="K136" i="15"/>
  <c r="I136" i="15"/>
  <c r="H136" i="15"/>
  <c r="G136" i="15"/>
  <c r="A136" i="15" s="1"/>
  <c r="F136" i="15"/>
  <c r="E136" i="15"/>
  <c r="D136" i="15"/>
  <c r="C136" i="15"/>
  <c r="B136" i="15"/>
  <c r="K135" i="15"/>
  <c r="I135" i="15"/>
  <c r="H135" i="15"/>
  <c r="G135" i="15"/>
  <c r="F135" i="15"/>
  <c r="E135" i="15"/>
  <c r="D135" i="15"/>
  <c r="C135" i="15"/>
  <c r="B135" i="15"/>
  <c r="K134" i="15"/>
  <c r="I134" i="15"/>
  <c r="H134" i="15"/>
  <c r="G134" i="15"/>
  <c r="F134" i="15"/>
  <c r="E134" i="15"/>
  <c r="D134" i="15"/>
  <c r="C134" i="15"/>
  <c r="B134" i="15"/>
  <c r="K133" i="15"/>
  <c r="I133" i="15"/>
  <c r="H133" i="15"/>
  <c r="G133" i="15"/>
  <c r="F133" i="15"/>
  <c r="E133" i="15"/>
  <c r="D133" i="15"/>
  <c r="C133" i="15"/>
  <c r="B133" i="15"/>
  <c r="MM133" i="15" s="1"/>
  <c r="K132" i="15"/>
  <c r="I132" i="15"/>
  <c r="H132" i="15"/>
  <c r="G132" i="15"/>
  <c r="F132" i="15"/>
  <c r="E132" i="15"/>
  <c r="D132" i="15"/>
  <c r="C132" i="15"/>
  <c r="B132" i="15"/>
  <c r="K131" i="15"/>
  <c r="I131" i="15"/>
  <c r="H131" i="15"/>
  <c r="G131" i="15"/>
  <c r="F131" i="15"/>
  <c r="E131" i="15"/>
  <c r="D131" i="15"/>
  <c r="C131" i="15"/>
  <c r="B131" i="15"/>
  <c r="K130" i="15"/>
  <c r="I130" i="15"/>
  <c r="H130" i="15"/>
  <c r="G130" i="15"/>
  <c r="F130" i="15"/>
  <c r="E130" i="15"/>
  <c r="D130" i="15"/>
  <c r="C130" i="15"/>
  <c r="B130" i="15"/>
  <c r="K129" i="15"/>
  <c r="I129" i="15"/>
  <c r="H129" i="15"/>
  <c r="G129" i="15"/>
  <c r="F129" i="15"/>
  <c r="E129" i="15"/>
  <c r="D129" i="15"/>
  <c r="C129" i="15"/>
  <c r="B129" i="15"/>
  <c r="K128" i="15"/>
  <c r="I128" i="15"/>
  <c r="H128" i="15"/>
  <c r="G128" i="15"/>
  <c r="F128" i="15"/>
  <c r="E128" i="15"/>
  <c r="D128" i="15"/>
  <c r="C128" i="15"/>
  <c r="B128" i="15"/>
  <c r="K127" i="15"/>
  <c r="I127" i="15"/>
  <c r="H127" i="15"/>
  <c r="G127" i="15"/>
  <c r="F127" i="15"/>
  <c r="E127" i="15"/>
  <c r="D127" i="15"/>
  <c r="C127" i="15"/>
  <c r="B127" i="15"/>
  <c r="K126" i="15"/>
  <c r="I126" i="15"/>
  <c r="H126" i="15"/>
  <c r="G126" i="15"/>
  <c r="F126" i="15"/>
  <c r="E126" i="15"/>
  <c r="D126" i="15"/>
  <c r="C126" i="15"/>
  <c r="B126" i="15"/>
  <c r="K125" i="15"/>
  <c r="I125" i="15"/>
  <c r="H125" i="15"/>
  <c r="G125" i="15"/>
  <c r="F125" i="15"/>
  <c r="E125" i="15"/>
  <c r="D125" i="15"/>
  <c r="C125" i="15"/>
  <c r="B125" i="15"/>
  <c r="K124" i="15"/>
  <c r="I124" i="15"/>
  <c r="H124" i="15"/>
  <c r="G124" i="15"/>
  <c r="F124" i="15"/>
  <c r="E124" i="15"/>
  <c r="D124" i="15"/>
  <c r="C124" i="15"/>
  <c r="B124" i="15"/>
  <c r="K123" i="15"/>
  <c r="I123" i="15"/>
  <c r="H123" i="15"/>
  <c r="G123" i="15"/>
  <c r="F123" i="15"/>
  <c r="E123" i="15"/>
  <c r="D123" i="15"/>
  <c r="C123" i="15"/>
  <c r="B123" i="15"/>
  <c r="K122" i="15"/>
  <c r="I122" i="15"/>
  <c r="H122" i="15"/>
  <c r="G122" i="15"/>
  <c r="F122" i="15"/>
  <c r="E122" i="15"/>
  <c r="D122" i="15"/>
  <c r="C122" i="15"/>
  <c r="B122" i="15"/>
  <c r="K121" i="15"/>
  <c r="I121" i="15"/>
  <c r="H121" i="15"/>
  <c r="G121" i="15"/>
  <c r="F121" i="15"/>
  <c r="E121" i="15"/>
  <c r="D121" i="15"/>
  <c r="C121" i="15"/>
  <c r="B121" i="15"/>
  <c r="K120" i="15"/>
  <c r="I120" i="15"/>
  <c r="H120" i="15"/>
  <c r="G120" i="15"/>
  <c r="F120" i="15"/>
  <c r="E120" i="15"/>
  <c r="D120" i="15"/>
  <c r="C120" i="15"/>
  <c r="B120" i="15"/>
  <c r="K119" i="15"/>
  <c r="I119" i="15"/>
  <c r="A119" i="15" s="1"/>
  <c r="H119" i="15"/>
  <c r="G119" i="15"/>
  <c r="F119" i="15"/>
  <c r="E119" i="15"/>
  <c r="D119" i="15"/>
  <c r="C119" i="15"/>
  <c r="B119" i="15"/>
  <c r="K118" i="15"/>
  <c r="I118" i="15"/>
  <c r="H118" i="15"/>
  <c r="G118" i="15"/>
  <c r="F118" i="15"/>
  <c r="E118" i="15"/>
  <c r="D118" i="15"/>
  <c r="C118" i="15"/>
  <c r="B118" i="15"/>
  <c r="K117" i="15"/>
  <c r="I117" i="15"/>
  <c r="H117" i="15"/>
  <c r="G117" i="15"/>
  <c r="F117" i="15"/>
  <c r="E117" i="15"/>
  <c r="D117" i="15"/>
  <c r="C117" i="15"/>
  <c r="B117" i="15"/>
  <c r="K116" i="15"/>
  <c r="I116" i="15"/>
  <c r="H116" i="15"/>
  <c r="G116" i="15"/>
  <c r="F116" i="15"/>
  <c r="E116" i="15"/>
  <c r="D116" i="15"/>
  <c r="C116" i="15"/>
  <c r="B116" i="15"/>
  <c r="K115" i="15"/>
  <c r="I115" i="15"/>
  <c r="H115" i="15"/>
  <c r="G115" i="15"/>
  <c r="F115" i="15"/>
  <c r="E115" i="15"/>
  <c r="D115" i="15"/>
  <c r="C115" i="15"/>
  <c r="B115" i="15"/>
  <c r="K114" i="15"/>
  <c r="I114" i="15"/>
  <c r="H114" i="15"/>
  <c r="G114" i="15"/>
  <c r="F114" i="15"/>
  <c r="E114" i="15"/>
  <c r="D114" i="15"/>
  <c r="C114" i="15"/>
  <c r="B114" i="15"/>
  <c r="K113" i="15"/>
  <c r="I113" i="15"/>
  <c r="H113" i="15"/>
  <c r="G113" i="15"/>
  <c r="F113" i="15"/>
  <c r="E113" i="15"/>
  <c r="D113" i="15"/>
  <c r="C113" i="15"/>
  <c r="B113" i="15"/>
  <c r="K112" i="15"/>
  <c r="I112" i="15"/>
  <c r="H112" i="15"/>
  <c r="G112" i="15"/>
  <c r="F112" i="15"/>
  <c r="E112" i="15"/>
  <c r="D112" i="15"/>
  <c r="C112" i="15"/>
  <c r="B112" i="15"/>
  <c r="K111" i="15"/>
  <c r="I111" i="15"/>
  <c r="H111" i="15"/>
  <c r="G111" i="15"/>
  <c r="F111" i="15"/>
  <c r="E111" i="15"/>
  <c r="D111" i="15"/>
  <c r="C111" i="15"/>
  <c r="B111" i="15"/>
  <c r="K110" i="15"/>
  <c r="I110" i="15"/>
  <c r="H110" i="15"/>
  <c r="G110" i="15"/>
  <c r="F110" i="15"/>
  <c r="E110" i="15"/>
  <c r="D110" i="15"/>
  <c r="C110" i="15"/>
  <c r="B110" i="15"/>
  <c r="B104" i="15"/>
  <c r="C104" i="15"/>
  <c r="D104" i="15"/>
  <c r="E104" i="15"/>
  <c r="F104" i="15"/>
  <c r="G104" i="15"/>
  <c r="H104" i="15"/>
  <c r="L104" i="15" s="1"/>
  <c r="M104" i="15" s="1"/>
  <c r="I104" i="15"/>
  <c r="J104" i="15"/>
  <c r="K104" i="15"/>
  <c r="B105" i="15"/>
  <c r="C105" i="15"/>
  <c r="D105" i="15"/>
  <c r="E105" i="15"/>
  <c r="F105" i="15"/>
  <c r="G105" i="15"/>
  <c r="H105" i="15"/>
  <c r="I105" i="15"/>
  <c r="J105" i="15"/>
  <c r="K105" i="15"/>
  <c r="B106" i="15"/>
  <c r="C106" i="15"/>
  <c r="D106" i="15"/>
  <c r="E106" i="15"/>
  <c r="F106" i="15"/>
  <c r="G106" i="15"/>
  <c r="H106" i="15"/>
  <c r="I106" i="15"/>
  <c r="J106" i="15"/>
  <c r="K106" i="15"/>
  <c r="B107" i="15"/>
  <c r="C107" i="15"/>
  <c r="D107" i="15"/>
  <c r="E107" i="15"/>
  <c r="F107" i="15"/>
  <c r="G107" i="15"/>
  <c r="H107" i="15"/>
  <c r="I107" i="15"/>
  <c r="J107" i="15"/>
  <c r="L107" i="15" s="1"/>
  <c r="M107" i="15" s="1"/>
  <c r="K107" i="15"/>
  <c r="B108" i="15"/>
  <c r="C108" i="15"/>
  <c r="D108" i="15"/>
  <c r="E108" i="15"/>
  <c r="F108" i="15"/>
  <c r="G108" i="15"/>
  <c r="H108" i="15"/>
  <c r="I108" i="15"/>
  <c r="J108" i="15"/>
  <c r="K108" i="15"/>
  <c r="B109" i="15"/>
  <c r="C109" i="15"/>
  <c r="D109" i="15"/>
  <c r="E109" i="15"/>
  <c r="F109" i="15"/>
  <c r="G109" i="15"/>
  <c r="H109" i="15"/>
  <c r="I109" i="15"/>
  <c r="J109" i="15"/>
  <c r="K109" i="15"/>
  <c r="K103" i="15"/>
  <c r="J103" i="15"/>
  <c r="I103" i="15"/>
  <c r="L103" i="15" s="1"/>
  <c r="M103" i="15" s="1"/>
  <c r="H103" i="15"/>
  <c r="G103" i="15"/>
  <c r="F103" i="15"/>
  <c r="E103" i="15"/>
  <c r="D103" i="15"/>
  <c r="C103" i="15"/>
  <c r="B103" i="15"/>
  <c r="P100" i="15"/>
  <c r="P99" i="15"/>
  <c r="P98" i="15"/>
  <c r="G99" i="15"/>
  <c r="G98" i="15"/>
  <c r="S251" i="15"/>
  <c r="S241" i="15"/>
  <c r="S240" i="15"/>
  <c r="L240" i="15"/>
  <c r="S219" i="15"/>
  <c r="P216" i="15"/>
  <c r="A216" i="15" s="1"/>
  <c r="P215" i="15"/>
  <c r="S205" i="15"/>
  <c r="S196" i="15"/>
  <c r="S195" i="15"/>
  <c r="L195" i="15"/>
  <c r="S185" i="15"/>
  <c r="S162" i="15"/>
  <c r="S146" i="15"/>
  <c r="L146" i="15"/>
  <c r="NE141" i="15"/>
  <c r="ND140" i="15"/>
  <c r="NB140" i="15"/>
  <c r="NA140" i="15"/>
  <c r="MX140" i="15"/>
  <c r="MV140" i="15"/>
  <c r="MT140" i="15"/>
  <c r="MS140" i="15"/>
  <c r="MP140" i="15"/>
  <c r="ML140" i="15"/>
  <c r="MK140" i="15"/>
  <c r="MF140" i="15"/>
  <c r="LY140" i="15"/>
  <c r="LX140" i="15"/>
  <c r="LR140" i="15"/>
  <c r="LP140" i="15"/>
  <c r="LO140" i="15"/>
  <c r="LN140" i="15"/>
  <c r="LM140" i="15"/>
  <c r="LL140" i="15"/>
  <c r="LK140" i="15"/>
  <c r="LJ140" i="15"/>
  <c r="LI140" i="15"/>
  <c r="LH140" i="15"/>
  <c r="LG140" i="15"/>
  <c r="LF140" i="15"/>
  <c r="LE140" i="15"/>
  <c r="LD140" i="15"/>
  <c r="LC140" i="15"/>
  <c r="LB140" i="15"/>
  <c r="LA140" i="15"/>
  <c r="KZ140" i="15"/>
  <c r="KY140" i="15"/>
  <c r="KX140" i="15"/>
  <c r="KW140" i="15"/>
  <c r="KV140" i="15"/>
  <c r="KU140" i="15"/>
  <c r="KT140" i="15"/>
  <c r="KS140" i="15"/>
  <c r="KR140" i="15"/>
  <c r="KQ140" i="15"/>
  <c r="KP140" i="15"/>
  <c r="KO140" i="15"/>
  <c r="KN140" i="15"/>
  <c r="KM140" i="15"/>
  <c r="KL140" i="15"/>
  <c r="KK140" i="15"/>
  <c r="KJ140" i="15"/>
  <c r="KI140" i="15"/>
  <c r="KH140" i="15"/>
  <c r="KG140" i="15"/>
  <c r="KF140" i="15"/>
  <c r="KE140" i="15"/>
  <c r="KD140" i="15"/>
  <c r="KC140" i="15"/>
  <c r="KB140" i="15"/>
  <c r="KA140" i="15"/>
  <c r="JZ140" i="15"/>
  <c r="JY140" i="15"/>
  <c r="JX140" i="15"/>
  <c r="JW140" i="15"/>
  <c r="JV140" i="15"/>
  <c r="JU140" i="15"/>
  <c r="JT140" i="15"/>
  <c r="JS140" i="15"/>
  <c r="JR140" i="15"/>
  <c r="JQ140" i="15"/>
  <c r="JP140" i="15"/>
  <c r="JO140" i="15"/>
  <c r="JN140" i="15"/>
  <c r="JM140" i="15"/>
  <c r="JL140" i="15"/>
  <c r="JK140" i="15"/>
  <c r="JJ140" i="15"/>
  <c r="JI140" i="15"/>
  <c r="JH140" i="15"/>
  <c r="JG140" i="15"/>
  <c r="JF140" i="15"/>
  <c r="JE140" i="15"/>
  <c r="JD140" i="15"/>
  <c r="JC140" i="15"/>
  <c r="JB140" i="15"/>
  <c r="JA140" i="15"/>
  <c r="IZ140" i="15"/>
  <c r="IY140" i="15"/>
  <c r="IX140" i="15"/>
  <c r="IW140" i="15"/>
  <c r="IV140" i="15"/>
  <c r="IU140" i="15"/>
  <c r="IT140" i="15"/>
  <c r="IS140" i="15"/>
  <c r="IR140" i="15"/>
  <c r="IQ140" i="15"/>
  <c r="IP140" i="15"/>
  <c r="IO140" i="15"/>
  <c r="IN140" i="15"/>
  <c r="IM140" i="15"/>
  <c r="IL140" i="15"/>
  <c r="IK140" i="15"/>
  <c r="IJ140" i="15"/>
  <c r="II140" i="15"/>
  <c r="IH140" i="15"/>
  <c r="IG140" i="15"/>
  <c r="IF140" i="15"/>
  <c r="IE140" i="15"/>
  <c r="ID140" i="15"/>
  <c r="IC140" i="15"/>
  <c r="IB140" i="15"/>
  <c r="IA140" i="15"/>
  <c r="HZ140" i="15"/>
  <c r="HV140" i="15"/>
  <c r="HU140" i="15"/>
  <c r="HR140" i="15"/>
  <c r="HN140" i="15"/>
  <c r="HM140" i="15"/>
  <c r="HJ140" i="15"/>
  <c r="HF140" i="15"/>
  <c r="HE140" i="15"/>
  <c r="HB140" i="15"/>
  <c r="GX140" i="15"/>
  <c r="GW140" i="15"/>
  <c r="GT140" i="15"/>
  <c r="GP140" i="15"/>
  <c r="GO140" i="15"/>
  <c r="GL140" i="15"/>
  <c r="GH140" i="15"/>
  <c r="GG140" i="15"/>
  <c r="GD140" i="15"/>
  <c r="FZ140" i="15"/>
  <c r="FY140" i="15"/>
  <c r="FV140" i="15"/>
  <c r="FR140" i="15"/>
  <c r="FQ140" i="15"/>
  <c r="FN140" i="15"/>
  <c r="FJ140" i="15"/>
  <c r="FI140" i="15"/>
  <c r="FF140" i="15"/>
  <c r="FB140" i="15"/>
  <c r="FA140" i="15"/>
  <c r="EX140" i="15"/>
  <c r="ET140" i="15"/>
  <c r="ES140" i="15"/>
  <c r="EP140" i="15"/>
  <c r="EL140" i="15"/>
  <c r="EK140" i="15"/>
  <c r="EH140" i="15"/>
  <c r="ED140" i="15"/>
  <c r="EC140" i="15"/>
  <c r="DZ140" i="15"/>
  <c r="DV140" i="15"/>
  <c r="DU140" i="15"/>
  <c r="DR140" i="15"/>
  <c r="DN140" i="15"/>
  <c r="DM140" i="15"/>
  <c r="DJ140" i="15"/>
  <c r="DF140" i="15"/>
  <c r="DE140" i="15"/>
  <c r="DB140" i="15"/>
  <c r="CX140" i="15"/>
  <c r="CW140" i="15"/>
  <c r="CT140" i="15"/>
  <c r="CP140" i="15"/>
  <c r="CO140" i="15"/>
  <c r="CL140" i="15"/>
  <c r="CH140" i="15"/>
  <c r="CG140" i="15"/>
  <c r="CD140" i="15"/>
  <c r="BZ140" i="15"/>
  <c r="BY140" i="15"/>
  <c r="BV140" i="15"/>
  <c r="BR140" i="15"/>
  <c r="BQ140" i="15"/>
  <c r="BN140" i="15"/>
  <c r="BJ140" i="15"/>
  <c r="BI140" i="15"/>
  <c r="BF140" i="15"/>
  <c r="BB140" i="15"/>
  <c r="BA140" i="15"/>
  <c r="AX140" i="15"/>
  <c r="AT140" i="15"/>
  <c r="AS140" i="15"/>
  <c r="AP140" i="15"/>
  <c r="AL140" i="15"/>
  <c r="AK140" i="15"/>
  <c r="AH140" i="15"/>
  <c r="AD140" i="15"/>
  <c r="AC140" i="15"/>
  <c r="Z140" i="15"/>
  <c r="MY139" i="15"/>
  <c r="MX139" i="15"/>
  <c r="MW139" i="15"/>
  <c r="MV139" i="15"/>
  <c r="MU139" i="15"/>
  <c r="ID139" i="15"/>
  <c r="IC139" i="15"/>
  <c r="IB139" i="15"/>
  <c r="IA139" i="15"/>
  <c r="HZ139" i="15"/>
  <c r="GV139" i="15"/>
  <c r="GN139" i="15"/>
  <c r="GF139" i="15"/>
  <c r="FX139" i="15"/>
  <c r="FP139" i="15"/>
  <c r="EJ139" i="15"/>
  <c r="EB139" i="15"/>
  <c r="DD139" i="15"/>
  <c r="BX139" i="15"/>
  <c r="BP139" i="15"/>
  <c r="AR139" i="15"/>
  <c r="LS137" i="15"/>
  <c r="ID137" i="15"/>
  <c r="IC137" i="15"/>
  <c r="IB137" i="15"/>
  <c r="IA137" i="15"/>
  <c r="HZ137" i="15"/>
  <c r="HS137" i="15"/>
  <c r="GC137" i="15"/>
  <c r="FG137" i="15"/>
  <c r="ED137" i="15"/>
  <c r="BW137" i="15"/>
  <c r="ND136" i="15"/>
  <c r="NC136" i="15"/>
  <c r="NB136" i="15"/>
  <c r="NA136" i="15"/>
  <c r="MZ136" i="15"/>
  <c r="MY136" i="15"/>
  <c r="MX136" i="15"/>
  <c r="MW136" i="15"/>
  <c r="MV136" i="15"/>
  <c r="MU136" i="15"/>
  <c r="MT136" i="15"/>
  <c r="MS136" i="15"/>
  <c r="MR136" i="15"/>
  <c r="MQ136" i="15"/>
  <c r="MP136" i="15"/>
  <c r="MO136" i="15"/>
  <c r="ML136" i="15"/>
  <c r="MH136" i="15"/>
  <c r="MG136" i="15"/>
  <c r="MD136" i="15"/>
  <c r="LZ136" i="15"/>
  <c r="LY136" i="15"/>
  <c r="LV136" i="15"/>
  <c r="LR136" i="15"/>
  <c r="LQ136" i="15"/>
  <c r="LP136" i="15"/>
  <c r="LO136" i="15"/>
  <c r="LN136" i="15"/>
  <c r="LM136" i="15"/>
  <c r="LL136" i="15"/>
  <c r="LK136" i="15"/>
  <c r="LJ136" i="15"/>
  <c r="LI136" i="15"/>
  <c r="LH136" i="15"/>
  <c r="LG136" i="15"/>
  <c r="LF136" i="15"/>
  <c r="LE136" i="15"/>
  <c r="LD136" i="15"/>
  <c r="LC136" i="15"/>
  <c r="LB136" i="15"/>
  <c r="LA136" i="15"/>
  <c r="KZ136" i="15"/>
  <c r="KY136" i="15"/>
  <c r="KX136" i="15"/>
  <c r="KW136" i="15"/>
  <c r="KV136" i="15"/>
  <c r="KU136" i="15"/>
  <c r="KT136" i="15"/>
  <c r="KS136" i="15"/>
  <c r="KR136" i="15"/>
  <c r="KQ136" i="15"/>
  <c r="KP136" i="15"/>
  <c r="KO136" i="15"/>
  <c r="KN136" i="15"/>
  <c r="KM136" i="15"/>
  <c r="KL136" i="15"/>
  <c r="KK136" i="15"/>
  <c r="KJ136" i="15"/>
  <c r="KI136" i="15"/>
  <c r="KH136" i="15"/>
  <c r="KG136" i="15"/>
  <c r="KF136" i="15"/>
  <c r="KE136" i="15"/>
  <c r="KD136" i="15"/>
  <c r="KC136" i="15"/>
  <c r="KB136" i="15"/>
  <c r="KA136" i="15"/>
  <c r="JZ136" i="15"/>
  <c r="JY136" i="15"/>
  <c r="JX136" i="15"/>
  <c r="JW136" i="15"/>
  <c r="JV136" i="15"/>
  <c r="JU136" i="15"/>
  <c r="JT136" i="15"/>
  <c r="JS136" i="15"/>
  <c r="JR136" i="15"/>
  <c r="JQ136" i="15"/>
  <c r="JP136" i="15"/>
  <c r="JO136" i="15"/>
  <c r="JN136" i="15"/>
  <c r="JM136" i="15"/>
  <c r="JL136" i="15"/>
  <c r="JK136" i="15"/>
  <c r="JJ136" i="15"/>
  <c r="JI136" i="15"/>
  <c r="JH136" i="15"/>
  <c r="JG136" i="15"/>
  <c r="JF136" i="15"/>
  <c r="JE136" i="15"/>
  <c r="JD136" i="15"/>
  <c r="JC136" i="15"/>
  <c r="JB136" i="15"/>
  <c r="JA136" i="15"/>
  <c r="IZ136" i="15"/>
  <c r="IY136" i="15"/>
  <c r="IX136" i="15"/>
  <c r="IW136" i="15"/>
  <c r="IV136" i="15"/>
  <c r="IU136" i="15"/>
  <c r="IT136" i="15"/>
  <c r="IS136" i="15"/>
  <c r="IR136" i="15"/>
  <c r="IQ136" i="15"/>
  <c r="IP136" i="15"/>
  <c r="IO136" i="15"/>
  <c r="IN136" i="15"/>
  <c r="IM136" i="15"/>
  <c r="IL136" i="15"/>
  <c r="IK136" i="15"/>
  <c r="IJ136" i="15"/>
  <c r="II136" i="15"/>
  <c r="IH136" i="15"/>
  <c r="IG136" i="15"/>
  <c r="IF136" i="15"/>
  <c r="IE136" i="15"/>
  <c r="ID136" i="15"/>
  <c r="IC136" i="15"/>
  <c r="IB136" i="15"/>
  <c r="IA136" i="15"/>
  <c r="HZ136" i="15"/>
  <c r="HY136" i="15"/>
  <c r="HV136" i="15"/>
  <c r="HU136" i="15"/>
  <c r="HR136" i="15"/>
  <c r="HQ136" i="15"/>
  <c r="HN136" i="15"/>
  <c r="HM136" i="15"/>
  <c r="HJ136" i="15"/>
  <c r="HI136" i="15"/>
  <c r="HF136" i="15"/>
  <c r="HE136" i="15"/>
  <c r="HC136" i="15"/>
  <c r="HB136" i="15"/>
  <c r="HA136" i="15"/>
  <c r="GX136" i="15"/>
  <c r="GW136" i="15"/>
  <c r="GU136" i="15"/>
  <c r="GT136" i="15"/>
  <c r="GS136" i="15"/>
  <c r="GP136" i="15"/>
  <c r="GO136" i="15"/>
  <c r="GM136" i="15"/>
  <c r="GL136" i="15"/>
  <c r="GK136" i="15"/>
  <c r="GI136" i="15"/>
  <c r="GH136" i="15"/>
  <c r="GG136" i="15"/>
  <c r="GF136" i="15"/>
  <c r="GE136" i="15"/>
  <c r="GD136" i="15"/>
  <c r="GC136" i="15"/>
  <c r="GA136" i="15"/>
  <c r="FZ136" i="15"/>
  <c r="FY136" i="15"/>
  <c r="FX136" i="15"/>
  <c r="FW136" i="15"/>
  <c r="FV136" i="15"/>
  <c r="FU136" i="15"/>
  <c r="FS136" i="15"/>
  <c r="FR136" i="15"/>
  <c r="FQ136" i="15"/>
  <c r="FP136" i="15"/>
  <c r="FO136" i="15"/>
  <c r="FN136" i="15"/>
  <c r="FM136" i="15"/>
  <c r="FL136" i="15"/>
  <c r="FK136" i="15"/>
  <c r="FJ136" i="15"/>
  <c r="FI136" i="15"/>
  <c r="FH136" i="15"/>
  <c r="FG136" i="15"/>
  <c r="FF136" i="15"/>
  <c r="FE136" i="15"/>
  <c r="FD136" i="15"/>
  <c r="FC136" i="15"/>
  <c r="FB136" i="15"/>
  <c r="FA136" i="15"/>
  <c r="EZ136" i="15"/>
  <c r="EY136" i="15"/>
  <c r="EX136" i="15"/>
  <c r="EW136" i="15"/>
  <c r="EV136" i="15"/>
  <c r="EU136" i="15"/>
  <c r="ET136" i="15"/>
  <c r="ES136" i="15"/>
  <c r="ER136" i="15"/>
  <c r="EQ136" i="15"/>
  <c r="EP136" i="15"/>
  <c r="EO136" i="15"/>
  <c r="EN136" i="15"/>
  <c r="EM136" i="15"/>
  <c r="EL136" i="15"/>
  <c r="EK136" i="15"/>
  <c r="EJ136" i="15"/>
  <c r="EI136" i="15"/>
  <c r="EH136" i="15"/>
  <c r="EG136" i="15"/>
  <c r="EF136" i="15"/>
  <c r="EE136" i="15"/>
  <c r="ED136" i="15"/>
  <c r="EC136" i="15"/>
  <c r="EB136" i="15"/>
  <c r="EA136" i="15"/>
  <c r="DZ136" i="15"/>
  <c r="DY136" i="15"/>
  <c r="DX136" i="15"/>
  <c r="DW136" i="15"/>
  <c r="DV136" i="15"/>
  <c r="DU136" i="15"/>
  <c r="DT136" i="15"/>
  <c r="DS136" i="15"/>
  <c r="DR136" i="15"/>
  <c r="DQ136" i="15"/>
  <c r="DP136" i="15"/>
  <c r="DO136" i="15"/>
  <c r="DN136" i="15"/>
  <c r="DM136" i="15"/>
  <c r="DL136" i="15"/>
  <c r="DK136" i="15"/>
  <c r="DJ136" i="15"/>
  <c r="DI136" i="15"/>
  <c r="DH136" i="15"/>
  <c r="DG136" i="15"/>
  <c r="DF136" i="15"/>
  <c r="DE136" i="15"/>
  <c r="DD136" i="15"/>
  <c r="DC136" i="15"/>
  <c r="DB136" i="15"/>
  <c r="DA136" i="15"/>
  <c r="CZ136" i="15"/>
  <c r="CY136" i="15"/>
  <c r="CX136" i="15"/>
  <c r="CW136" i="15"/>
  <c r="CV136" i="15"/>
  <c r="CU136" i="15"/>
  <c r="CT136" i="15"/>
  <c r="CS136" i="15"/>
  <c r="CR136" i="15"/>
  <c r="CQ136" i="15"/>
  <c r="CP136" i="15"/>
  <c r="CO136" i="15"/>
  <c r="CN136" i="15"/>
  <c r="CM136" i="15"/>
  <c r="CL136" i="15"/>
  <c r="CK136" i="15"/>
  <c r="CJ136" i="15"/>
  <c r="CI136" i="15"/>
  <c r="CH136" i="15"/>
  <c r="CG136" i="15"/>
  <c r="CF136" i="15"/>
  <c r="CE136" i="15"/>
  <c r="CD136" i="15"/>
  <c r="CC136" i="15"/>
  <c r="CB136" i="15"/>
  <c r="CA136" i="15"/>
  <c r="BZ136" i="15"/>
  <c r="BY136" i="15"/>
  <c r="BX136" i="15"/>
  <c r="BW136" i="15"/>
  <c r="BV136" i="15"/>
  <c r="BU136" i="15"/>
  <c r="BT136" i="15"/>
  <c r="BS136" i="15"/>
  <c r="BR136" i="15"/>
  <c r="BQ136" i="15"/>
  <c r="BP136" i="15"/>
  <c r="BO136" i="15"/>
  <c r="BN136" i="15"/>
  <c r="BM136" i="15"/>
  <c r="BL136" i="15"/>
  <c r="BK136" i="15"/>
  <c r="BJ136" i="15"/>
  <c r="BI136" i="15"/>
  <c r="BH136" i="15"/>
  <c r="BG136" i="15"/>
  <c r="BF136" i="15"/>
  <c r="BE136" i="15"/>
  <c r="BD136" i="15"/>
  <c r="BC136" i="15"/>
  <c r="BB136" i="15"/>
  <c r="BA136" i="15"/>
  <c r="AZ136" i="15"/>
  <c r="AY136" i="15"/>
  <c r="AX136" i="15"/>
  <c r="AW136" i="15"/>
  <c r="AV136" i="15"/>
  <c r="AU136" i="15"/>
  <c r="AT136" i="15"/>
  <c r="AS136" i="15"/>
  <c r="AR136" i="15"/>
  <c r="AQ136" i="15"/>
  <c r="AP136" i="15"/>
  <c r="AO136" i="15"/>
  <c r="AN136" i="15"/>
  <c r="AM136" i="15"/>
  <c r="AL136" i="15"/>
  <c r="AK136" i="15"/>
  <c r="AJ136" i="15"/>
  <c r="AI136" i="15"/>
  <c r="AH136" i="15"/>
  <c r="AG136" i="15"/>
  <c r="AF136" i="15"/>
  <c r="AE136" i="15"/>
  <c r="AD136" i="15"/>
  <c r="AC136" i="15"/>
  <c r="AB136" i="15"/>
  <c r="AA136" i="15"/>
  <c r="Z136" i="15"/>
  <c r="Y136" i="15"/>
  <c r="X136" i="15"/>
  <c r="MY135" i="15"/>
  <c r="MX135" i="15"/>
  <c r="MW135" i="15"/>
  <c r="MV135" i="15"/>
  <c r="MU135" i="15"/>
  <c r="MM135" i="15"/>
  <c r="MH135" i="15"/>
  <c r="ME135" i="15"/>
  <c r="LZ135" i="15"/>
  <c r="LW135" i="15"/>
  <c r="LR135" i="15"/>
  <c r="ID135" i="15"/>
  <c r="IC135" i="15"/>
  <c r="IB135" i="15"/>
  <c r="IA135" i="15"/>
  <c r="HZ135" i="15"/>
  <c r="HW135" i="15"/>
  <c r="HR135" i="15"/>
  <c r="HO135" i="15"/>
  <c r="HJ135" i="15"/>
  <c r="HG135" i="15"/>
  <c r="HB135" i="15"/>
  <c r="GY135" i="15"/>
  <c r="GT135" i="15"/>
  <c r="GQ135" i="15"/>
  <c r="GL135" i="15"/>
  <c r="GI135" i="15"/>
  <c r="GD135" i="15"/>
  <c r="GA135" i="15"/>
  <c r="FV135" i="15"/>
  <c r="FS135" i="15"/>
  <c r="FN135" i="15"/>
  <c r="FK135" i="15"/>
  <c r="FF135" i="15"/>
  <c r="FC135" i="15"/>
  <c r="EX135" i="15"/>
  <c r="EU135" i="15"/>
  <c r="EP135" i="15"/>
  <c r="EM135" i="15"/>
  <c r="EH135" i="15"/>
  <c r="EE135" i="15"/>
  <c r="DZ135" i="15"/>
  <c r="DW135" i="15"/>
  <c r="DR135" i="15"/>
  <c r="DO135" i="15"/>
  <c r="DJ135" i="15"/>
  <c r="DG135" i="15"/>
  <c r="DB135" i="15"/>
  <c r="CY135" i="15"/>
  <c r="CT135" i="15"/>
  <c r="CQ135" i="15"/>
  <c r="CL135" i="15"/>
  <c r="CI135" i="15"/>
  <c r="CD135" i="15"/>
  <c r="CA135" i="15"/>
  <c r="BV135" i="15"/>
  <c r="BS135" i="15"/>
  <c r="BN135" i="15"/>
  <c r="BK135" i="15"/>
  <c r="BF135" i="15"/>
  <c r="BC135" i="15"/>
  <c r="AX135" i="15"/>
  <c r="AU135" i="15"/>
  <c r="AP135" i="15"/>
  <c r="AM135" i="15"/>
  <c r="AH135" i="15"/>
  <c r="AE135" i="15"/>
  <c r="Z135" i="15"/>
  <c r="ID133" i="15"/>
  <c r="IC133" i="15"/>
  <c r="IB133" i="15"/>
  <c r="IA133" i="15"/>
  <c r="HZ133" i="15"/>
  <c r="ND132" i="15"/>
  <c r="NC132" i="15"/>
  <c r="NB132" i="15"/>
  <c r="NA132" i="15"/>
  <c r="MZ132" i="15"/>
  <c r="MY132" i="15"/>
  <c r="MX132" i="15"/>
  <c r="MW132" i="15"/>
  <c r="MV132" i="15"/>
  <c r="MU132" i="15"/>
  <c r="MT132" i="15"/>
  <c r="MS132" i="15"/>
  <c r="MR132" i="15"/>
  <c r="MQ132" i="15"/>
  <c r="MP132" i="15"/>
  <c r="MO132" i="15"/>
  <c r="MN132" i="15"/>
  <c r="MM132" i="15"/>
  <c r="ML132" i="15"/>
  <c r="MK132" i="15"/>
  <c r="MJ132" i="15"/>
  <c r="MI132" i="15"/>
  <c r="MH132" i="15"/>
  <c r="MG132" i="15"/>
  <c r="MF132" i="15"/>
  <c r="ME132" i="15"/>
  <c r="MD132" i="15"/>
  <c r="MC132" i="15"/>
  <c r="MB132" i="15"/>
  <c r="MA132" i="15"/>
  <c r="LZ132" i="15"/>
  <c r="LY132" i="15"/>
  <c r="LX132" i="15"/>
  <c r="LW132" i="15"/>
  <c r="LV132" i="15"/>
  <c r="LU132" i="15"/>
  <c r="LT132" i="15"/>
  <c r="LS132" i="15"/>
  <c r="LR132" i="15"/>
  <c r="LQ132" i="15"/>
  <c r="LP132" i="15"/>
  <c r="LO132" i="15"/>
  <c r="LN132" i="15"/>
  <c r="LM132" i="15"/>
  <c r="LL132" i="15"/>
  <c r="LK132" i="15"/>
  <c r="LJ132" i="15"/>
  <c r="LI132" i="15"/>
  <c r="LH132" i="15"/>
  <c r="LG132" i="15"/>
  <c r="LF132" i="15"/>
  <c r="LE132" i="15"/>
  <c r="LD132" i="15"/>
  <c r="LC132" i="15"/>
  <c r="LB132" i="15"/>
  <c r="LA132" i="15"/>
  <c r="KZ132" i="15"/>
  <c r="KY132" i="15"/>
  <c r="KX132" i="15"/>
  <c r="KW132" i="15"/>
  <c r="KV132" i="15"/>
  <c r="KU132" i="15"/>
  <c r="KT132" i="15"/>
  <c r="KS132" i="15"/>
  <c r="KR132" i="15"/>
  <c r="KQ132" i="15"/>
  <c r="KP132" i="15"/>
  <c r="KO132" i="15"/>
  <c r="KN132" i="15"/>
  <c r="KM132" i="15"/>
  <c r="KL132" i="15"/>
  <c r="KK132" i="15"/>
  <c r="KJ132" i="15"/>
  <c r="KI132" i="15"/>
  <c r="KH132" i="15"/>
  <c r="KG132" i="15"/>
  <c r="KF132" i="15"/>
  <c r="KE132" i="15"/>
  <c r="KD132" i="15"/>
  <c r="KC132" i="15"/>
  <c r="KB132" i="15"/>
  <c r="KA132" i="15"/>
  <c r="JZ132" i="15"/>
  <c r="JY132" i="15"/>
  <c r="JX132" i="15"/>
  <c r="JW132" i="15"/>
  <c r="JV132" i="15"/>
  <c r="JU132" i="15"/>
  <c r="JT132" i="15"/>
  <c r="JS132" i="15"/>
  <c r="JR132" i="15"/>
  <c r="JQ132" i="15"/>
  <c r="JP132" i="15"/>
  <c r="JO132" i="15"/>
  <c r="JN132" i="15"/>
  <c r="JM132" i="15"/>
  <c r="JL132" i="15"/>
  <c r="JK132" i="15"/>
  <c r="JJ132" i="15"/>
  <c r="JI132" i="15"/>
  <c r="JH132" i="15"/>
  <c r="JG132" i="15"/>
  <c r="JF132" i="15"/>
  <c r="JE132" i="15"/>
  <c r="JD132" i="15"/>
  <c r="JC132" i="15"/>
  <c r="JB132" i="15"/>
  <c r="JA132" i="15"/>
  <c r="IZ132" i="15"/>
  <c r="IY132" i="15"/>
  <c r="IX132" i="15"/>
  <c r="IW132" i="15"/>
  <c r="IV132" i="15"/>
  <c r="IU132" i="15"/>
  <c r="IT132" i="15"/>
  <c r="IS132" i="15"/>
  <c r="IR132" i="15"/>
  <c r="IQ132" i="15"/>
  <c r="IP132" i="15"/>
  <c r="IO132" i="15"/>
  <c r="IN132" i="15"/>
  <c r="IM132" i="15"/>
  <c r="IL132" i="15"/>
  <c r="IK132" i="15"/>
  <c r="IJ132" i="15"/>
  <c r="II132" i="15"/>
  <c r="IH132" i="15"/>
  <c r="IG132" i="15"/>
  <c r="IF132" i="15"/>
  <c r="IE132" i="15"/>
  <c r="ID132" i="15"/>
  <c r="IC132" i="15"/>
  <c r="IB132" i="15"/>
  <c r="IA132" i="15"/>
  <c r="HZ132" i="15"/>
  <c r="HY132" i="15"/>
  <c r="HX132" i="15"/>
  <c r="HW132" i="15"/>
  <c r="HV132" i="15"/>
  <c r="HU132" i="15"/>
  <c r="HT132" i="15"/>
  <c r="HS132" i="15"/>
  <c r="HR132" i="15"/>
  <c r="HQ132" i="15"/>
  <c r="HP132" i="15"/>
  <c r="HO132" i="15"/>
  <c r="HN132" i="15"/>
  <c r="HM132" i="15"/>
  <c r="HL132" i="15"/>
  <c r="HK132" i="15"/>
  <c r="HJ132" i="15"/>
  <c r="HI132" i="15"/>
  <c r="HH132" i="15"/>
  <c r="HG132" i="15"/>
  <c r="HF132" i="15"/>
  <c r="HE132" i="15"/>
  <c r="HD132" i="15"/>
  <c r="HC132" i="15"/>
  <c r="HB132" i="15"/>
  <c r="HA132" i="15"/>
  <c r="GZ132" i="15"/>
  <c r="GY132" i="15"/>
  <c r="GX132" i="15"/>
  <c r="GW132" i="15"/>
  <c r="GV132" i="15"/>
  <c r="GU132" i="15"/>
  <c r="GT132" i="15"/>
  <c r="GS132" i="15"/>
  <c r="GR132" i="15"/>
  <c r="GQ132" i="15"/>
  <c r="GP132" i="15"/>
  <c r="GO132" i="15"/>
  <c r="GN132" i="15"/>
  <c r="GM132" i="15"/>
  <c r="GL132" i="15"/>
  <c r="GK132" i="15"/>
  <c r="GJ132" i="15"/>
  <c r="GI132" i="15"/>
  <c r="GH132" i="15"/>
  <c r="GG132" i="15"/>
  <c r="GF132" i="15"/>
  <c r="GE132" i="15"/>
  <c r="GD132" i="15"/>
  <c r="GC132" i="15"/>
  <c r="GB132" i="15"/>
  <c r="GA132" i="15"/>
  <c r="FZ132" i="15"/>
  <c r="FY132" i="15"/>
  <c r="FX132" i="15"/>
  <c r="FW132" i="15"/>
  <c r="FV132" i="15"/>
  <c r="FU132" i="15"/>
  <c r="FT132" i="15"/>
  <c r="FS132" i="15"/>
  <c r="FR132" i="15"/>
  <c r="FQ132" i="15"/>
  <c r="FP132" i="15"/>
  <c r="FO132" i="15"/>
  <c r="FN132" i="15"/>
  <c r="FM132" i="15"/>
  <c r="FL132" i="15"/>
  <c r="FK132" i="15"/>
  <c r="FJ132" i="15"/>
  <c r="FI132" i="15"/>
  <c r="FH132" i="15"/>
  <c r="FG132" i="15"/>
  <c r="FF132" i="15"/>
  <c r="FE132" i="15"/>
  <c r="FD132" i="15"/>
  <c r="FC132" i="15"/>
  <c r="FB132" i="15"/>
  <c r="FA132" i="15"/>
  <c r="EZ132" i="15"/>
  <c r="EY132" i="15"/>
  <c r="EX132" i="15"/>
  <c r="EW132" i="15"/>
  <c r="EV132" i="15"/>
  <c r="EU132" i="15"/>
  <c r="ET132" i="15"/>
  <c r="ES132" i="15"/>
  <c r="ER132" i="15"/>
  <c r="EQ132" i="15"/>
  <c r="EP132" i="15"/>
  <c r="EO132" i="15"/>
  <c r="EN132" i="15"/>
  <c r="EM132" i="15"/>
  <c r="EL132" i="15"/>
  <c r="EK132" i="15"/>
  <c r="EJ132" i="15"/>
  <c r="EI132" i="15"/>
  <c r="EH132" i="15"/>
  <c r="EG132" i="15"/>
  <c r="EF132" i="15"/>
  <c r="EE132" i="15"/>
  <c r="ED132" i="15"/>
  <c r="EC132" i="15"/>
  <c r="EB132" i="15"/>
  <c r="EA132" i="15"/>
  <c r="DZ132" i="15"/>
  <c r="DY132" i="15"/>
  <c r="DX132" i="15"/>
  <c r="DW132" i="15"/>
  <c r="DV132" i="15"/>
  <c r="DU132" i="15"/>
  <c r="DT132" i="15"/>
  <c r="DS132" i="15"/>
  <c r="DR132" i="15"/>
  <c r="DQ132" i="15"/>
  <c r="DP132" i="15"/>
  <c r="DO132" i="15"/>
  <c r="DN132" i="15"/>
  <c r="DM132" i="15"/>
  <c r="DL132" i="15"/>
  <c r="DK132" i="15"/>
  <c r="DJ132" i="15"/>
  <c r="DI132" i="15"/>
  <c r="DH132" i="15"/>
  <c r="DG132" i="15"/>
  <c r="DF132" i="15"/>
  <c r="DE132" i="15"/>
  <c r="DD132" i="15"/>
  <c r="DC132" i="15"/>
  <c r="DB132" i="15"/>
  <c r="DA132" i="15"/>
  <c r="CZ132" i="15"/>
  <c r="CY132" i="15"/>
  <c r="CX132" i="15"/>
  <c r="CW132" i="15"/>
  <c r="CV132" i="15"/>
  <c r="CU132" i="15"/>
  <c r="CT132" i="15"/>
  <c r="CS132" i="15"/>
  <c r="CR132" i="15"/>
  <c r="CQ132" i="15"/>
  <c r="CP132" i="15"/>
  <c r="CO132" i="15"/>
  <c r="CN132" i="15"/>
  <c r="CM132" i="15"/>
  <c r="CL132" i="15"/>
  <c r="CK132" i="15"/>
  <c r="CJ132" i="15"/>
  <c r="CI132" i="15"/>
  <c r="CH132" i="15"/>
  <c r="CG132" i="15"/>
  <c r="CF132" i="15"/>
  <c r="CE132" i="15"/>
  <c r="CD132" i="15"/>
  <c r="CC132" i="15"/>
  <c r="CB132" i="15"/>
  <c r="CA132" i="15"/>
  <c r="BZ132" i="15"/>
  <c r="BY132" i="15"/>
  <c r="BX132" i="15"/>
  <c r="BW132" i="15"/>
  <c r="BV132" i="15"/>
  <c r="BU132" i="15"/>
  <c r="BT132" i="15"/>
  <c r="BS132" i="15"/>
  <c r="BR132" i="15"/>
  <c r="BQ132" i="15"/>
  <c r="BP132" i="15"/>
  <c r="BO132" i="15"/>
  <c r="BN132" i="15"/>
  <c r="BM132" i="15"/>
  <c r="BL132" i="15"/>
  <c r="BK132" i="15"/>
  <c r="BJ132" i="15"/>
  <c r="BI132" i="15"/>
  <c r="BH132" i="15"/>
  <c r="BG132" i="15"/>
  <c r="BF132" i="15"/>
  <c r="BE132" i="15"/>
  <c r="BD132" i="15"/>
  <c r="BC132"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AD132" i="15"/>
  <c r="AC132" i="15"/>
  <c r="AB132" i="15"/>
  <c r="AA132" i="15"/>
  <c r="Z132" i="15"/>
  <c r="Y132" i="15"/>
  <c r="X132" i="15"/>
  <c r="MY131" i="15"/>
  <c r="MX131" i="15"/>
  <c r="MW131" i="15"/>
  <c r="MV131" i="15"/>
  <c r="MU131" i="15"/>
  <c r="ID131" i="15"/>
  <c r="IC131" i="15"/>
  <c r="IB131" i="15"/>
  <c r="IA131" i="15"/>
  <c r="HZ131" i="15"/>
  <c r="GJ131" i="15"/>
  <c r="DX131" i="15"/>
  <c r="BL131" i="15"/>
  <c r="MK129" i="15"/>
  <c r="ID129" i="15"/>
  <c r="IC129" i="15"/>
  <c r="IB129" i="15"/>
  <c r="IA129" i="15"/>
  <c r="HZ129" i="15"/>
  <c r="FY129" i="15"/>
  <c r="DM129" i="15"/>
  <c r="BA129" i="15"/>
  <c r="ND128" i="15"/>
  <c r="NC128" i="15"/>
  <c r="NB128" i="15"/>
  <c r="NA128" i="15"/>
  <c r="MZ128" i="15"/>
  <c r="MY128" i="15"/>
  <c r="MX128" i="15"/>
  <c r="MW128" i="15"/>
  <c r="MV128" i="15"/>
  <c r="MU128" i="15"/>
  <c r="MT128" i="15"/>
  <c r="MS128" i="15"/>
  <c r="MR128" i="15"/>
  <c r="MQ128" i="15"/>
  <c r="MP128" i="15"/>
  <c r="MO128" i="15"/>
  <c r="MN128" i="15"/>
  <c r="MM128" i="15"/>
  <c r="ML128" i="15"/>
  <c r="MK128" i="15"/>
  <c r="MJ128" i="15"/>
  <c r="MI128" i="15"/>
  <c r="MH128" i="15"/>
  <c r="MG128" i="15"/>
  <c r="MF128" i="15"/>
  <c r="ME128" i="15"/>
  <c r="MD128" i="15"/>
  <c r="MC128" i="15"/>
  <c r="MB128" i="15"/>
  <c r="MA128" i="15"/>
  <c r="LZ128" i="15"/>
  <c r="LY128" i="15"/>
  <c r="LX128" i="15"/>
  <c r="LW128" i="15"/>
  <c r="LV128" i="15"/>
  <c r="LU128" i="15"/>
  <c r="LT128" i="15"/>
  <c r="LS128" i="15"/>
  <c r="LR128" i="15"/>
  <c r="LQ128" i="15"/>
  <c r="LP128" i="15"/>
  <c r="LO128" i="15"/>
  <c r="LN128" i="15"/>
  <c r="LM128" i="15"/>
  <c r="LL128" i="15"/>
  <c r="LK128" i="15"/>
  <c r="LJ128" i="15"/>
  <c r="LI128" i="15"/>
  <c r="LH128" i="15"/>
  <c r="LG128" i="15"/>
  <c r="LF128" i="15"/>
  <c r="LE128" i="15"/>
  <c r="LD128" i="15"/>
  <c r="LC128" i="15"/>
  <c r="LB128" i="15"/>
  <c r="LA128" i="15"/>
  <c r="KZ128" i="15"/>
  <c r="KY128" i="15"/>
  <c r="KX128" i="15"/>
  <c r="KW128" i="15"/>
  <c r="KV128" i="15"/>
  <c r="KU128" i="15"/>
  <c r="KT128" i="15"/>
  <c r="KS128" i="15"/>
  <c r="KR128" i="15"/>
  <c r="KQ128" i="15"/>
  <c r="KP128" i="15"/>
  <c r="KO128" i="15"/>
  <c r="KN128" i="15"/>
  <c r="KM128" i="15"/>
  <c r="KL128" i="15"/>
  <c r="KK128" i="15"/>
  <c r="KJ128" i="15"/>
  <c r="KI128" i="15"/>
  <c r="KH128" i="15"/>
  <c r="KG128" i="15"/>
  <c r="KF128" i="15"/>
  <c r="KE128" i="15"/>
  <c r="KD128" i="15"/>
  <c r="KC128" i="15"/>
  <c r="KB128" i="15"/>
  <c r="KA128" i="15"/>
  <c r="JZ128" i="15"/>
  <c r="JY128" i="15"/>
  <c r="JX128" i="15"/>
  <c r="JW128" i="15"/>
  <c r="JV128" i="15"/>
  <c r="JU128" i="15"/>
  <c r="JT128" i="15"/>
  <c r="JS128" i="15"/>
  <c r="JR128" i="15"/>
  <c r="JQ128" i="15"/>
  <c r="JP128" i="15"/>
  <c r="JO128" i="15"/>
  <c r="JN128" i="15"/>
  <c r="JM128" i="15"/>
  <c r="JL128" i="15"/>
  <c r="JK128" i="15"/>
  <c r="JJ128" i="15"/>
  <c r="JI128" i="15"/>
  <c r="JH128" i="15"/>
  <c r="JG128" i="15"/>
  <c r="JF128" i="15"/>
  <c r="JE128" i="15"/>
  <c r="JD128" i="15"/>
  <c r="JC128" i="15"/>
  <c r="JB128" i="15"/>
  <c r="JA128" i="15"/>
  <c r="IZ128" i="15"/>
  <c r="IY128" i="15"/>
  <c r="IX128" i="15"/>
  <c r="IW128" i="15"/>
  <c r="IV128" i="15"/>
  <c r="IU128" i="15"/>
  <c r="IT128" i="15"/>
  <c r="IS128" i="15"/>
  <c r="IR128" i="15"/>
  <c r="IQ128" i="15"/>
  <c r="IP128" i="15"/>
  <c r="IO128" i="15"/>
  <c r="IN128" i="15"/>
  <c r="IM128" i="15"/>
  <c r="IL128" i="15"/>
  <c r="IK128" i="15"/>
  <c r="IJ128" i="15"/>
  <c r="II128" i="15"/>
  <c r="IH128" i="15"/>
  <c r="IG128" i="15"/>
  <c r="IF128" i="15"/>
  <c r="IE128" i="15"/>
  <c r="ID128" i="15"/>
  <c r="IC128" i="15"/>
  <c r="IB128" i="15"/>
  <c r="IA128" i="15"/>
  <c r="HZ128" i="15"/>
  <c r="HY128" i="15"/>
  <c r="HX128" i="15"/>
  <c r="HW128" i="15"/>
  <c r="HV128" i="15"/>
  <c r="HU128" i="15"/>
  <c r="HT128" i="15"/>
  <c r="HS128" i="15"/>
  <c r="HR128" i="15"/>
  <c r="HQ128" i="15"/>
  <c r="HP128" i="15"/>
  <c r="HO128" i="15"/>
  <c r="HN128" i="15"/>
  <c r="HM128" i="15"/>
  <c r="HL128" i="15"/>
  <c r="HK128" i="15"/>
  <c r="HJ128" i="15"/>
  <c r="HI128" i="15"/>
  <c r="HH128" i="15"/>
  <c r="HG128" i="15"/>
  <c r="HF128" i="15"/>
  <c r="HE128" i="15"/>
  <c r="HD128" i="15"/>
  <c r="HC128" i="15"/>
  <c r="HB128" i="15"/>
  <c r="HA128" i="15"/>
  <c r="GZ128" i="15"/>
  <c r="GY128" i="15"/>
  <c r="GX128" i="15"/>
  <c r="GW128" i="15"/>
  <c r="GV128" i="15"/>
  <c r="GU128" i="15"/>
  <c r="GT128" i="15"/>
  <c r="GS128" i="15"/>
  <c r="GR128" i="15"/>
  <c r="GQ128" i="15"/>
  <c r="GP128" i="15"/>
  <c r="GO128" i="15"/>
  <c r="GN128" i="15"/>
  <c r="GM128" i="15"/>
  <c r="GL128" i="15"/>
  <c r="GK128" i="15"/>
  <c r="GJ128" i="15"/>
  <c r="GI128" i="15"/>
  <c r="GH128" i="15"/>
  <c r="GG128" i="15"/>
  <c r="GF128" i="15"/>
  <c r="GE128" i="15"/>
  <c r="GD128" i="15"/>
  <c r="GC128" i="15"/>
  <c r="GB128" i="15"/>
  <c r="GA128" i="15"/>
  <c r="FZ128" i="15"/>
  <c r="FY128" i="15"/>
  <c r="FX128" i="15"/>
  <c r="FW128" i="15"/>
  <c r="FV128" i="15"/>
  <c r="FU128" i="15"/>
  <c r="FT128" i="15"/>
  <c r="FS128" i="15"/>
  <c r="FR128" i="15"/>
  <c r="FQ128" i="15"/>
  <c r="FP128" i="15"/>
  <c r="FO128" i="15"/>
  <c r="FN128" i="15"/>
  <c r="FM128" i="15"/>
  <c r="FL128" i="15"/>
  <c r="FK128" i="15"/>
  <c r="FJ128" i="15"/>
  <c r="FI128" i="15"/>
  <c r="FH128" i="15"/>
  <c r="FG128" i="15"/>
  <c r="FF128" i="15"/>
  <c r="FE128" i="15"/>
  <c r="FD128" i="15"/>
  <c r="FC128" i="15"/>
  <c r="FB128" i="15"/>
  <c r="FA128" i="15"/>
  <c r="EZ128" i="15"/>
  <c r="EY128" i="15"/>
  <c r="EX128" i="15"/>
  <c r="EW128" i="15"/>
  <c r="EV128" i="15"/>
  <c r="EU128" i="15"/>
  <c r="ET128" i="15"/>
  <c r="ES128" i="15"/>
  <c r="ER128" i="15"/>
  <c r="EQ128" i="15"/>
  <c r="EP128" i="15"/>
  <c r="EO128" i="15"/>
  <c r="EN128" i="15"/>
  <c r="EM128" i="15"/>
  <c r="EL128" i="15"/>
  <c r="EK128" i="15"/>
  <c r="EJ128" i="15"/>
  <c r="EI128" i="15"/>
  <c r="EH128" i="15"/>
  <c r="EG128" i="15"/>
  <c r="EF128" i="15"/>
  <c r="EE128" i="15"/>
  <c r="ED128" i="15"/>
  <c r="EC128" i="15"/>
  <c r="EB128" i="15"/>
  <c r="EA128" i="15"/>
  <c r="DZ128" i="15"/>
  <c r="DY128" i="15"/>
  <c r="DX128" i="15"/>
  <c r="DW128" i="15"/>
  <c r="DV128" i="15"/>
  <c r="DU128" i="15"/>
  <c r="DT128" i="15"/>
  <c r="DS128" i="15"/>
  <c r="DR128" i="15"/>
  <c r="DQ128" i="15"/>
  <c r="DP128" i="15"/>
  <c r="DO128" i="15"/>
  <c r="DN128" i="15"/>
  <c r="DM128" i="15"/>
  <c r="DL128" i="15"/>
  <c r="DK128" i="15"/>
  <c r="DJ128" i="15"/>
  <c r="DI128" i="15"/>
  <c r="DH128" i="15"/>
  <c r="DG128" i="15"/>
  <c r="DF128" i="15"/>
  <c r="DE128" i="15"/>
  <c r="DD128" i="15"/>
  <c r="DC128" i="15"/>
  <c r="DB128" i="15"/>
  <c r="DA128" i="15"/>
  <c r="CZ128" i="15"/>
  <c r="CY128" i="15"/>
  <c r="CX128" i="15"/>
  <c r="CW128" i="15"/>
  <c r="CV128" i="15"/>
  <c r="CU128" i="15"/>
  <c r="CT128" i="15"/>
  <c r="CS128" i="15"/>
  <c r="CR128" i="15"/>
  <c r="CQ128" i="15"/>
  <c r="CP128" i="15"/>
  <c r="CO128" i="15"/>
  <c r="CN128" i="15"/>
  <c r="CM128" i="15"/>
  <c r="CL128" i="15"/>
  <c r="CK128" i="15"/>
  <c r="CJ128" i="15"/>
  <c r="CI128" i="15"/>
  <c r="CH128" i="15"/>
  <c r="CG128" i="15"/>
  <c r="CF128" i="15"/>
  <c r="CE128" i="15"/>
  <c r="CD128" i="15"/>
  <c r="CC128" i="15"/>
  <c r="CB128" i="15"/>
  <c r="CA128" i="15"/>
  <c r="BZ128" i="15"/>
  <c r="BY128" i="15"/>
  <c r="BX128" i="15"/>
  <c r="BW128" i="15"/>
  <c r="BV128" i="15"/>
  <c r="BU128" i="15"/>
  <c r="BT128" i="15"/>
  <c r="BS128" i="15"/>
  <c r="BR128" i="15"/>
  <c r="BQ128" i="15"/>
  <c r="BP128" i="15"/>
  <c r="BO128" i="15"/>
  <c r="BN128" i="15"/>
  <c r="BM128" i="15"/>
  <c r="BL128" i="15"/>
  <c r="BK128" i="15"/>
  <c r="BJ128" i="15"/>
  <c r="BI128" i="15"/>
  <c r="BH128" i="15"/>
  <c r="BG128" i="15"/>
  <c r="BF128" i="15"/>
  <c r="BE128" i="15"/>
  <c r="BD128" i="15"/>
  <c r="BC128" i="15"/>
  <c r="BB128" i="15"/>
  <c r="BA128" i="15"/>
  <c r="AZ128" i="15"/>
  <c r="AY128" i="15"/>
  <c r="AX128" i="15"/>
  <c r="AW128" i="15"/>
  <c r="AV128" i="15"/>
  <c r="AU128" i="15"/>
  <c r="AT128" i="15"/>
  <c r="AS128" i="15"/>
  <c r="AR128" i="15"/>
  <c r="AQ128" i="15"/>
  <c r="AP128" i="15"/>
  <c r="AO128" i="15"/>
  <c r="AN128" i="15"/>
  <c r="AM128" i="15"/>
  <c r="AL128" i="15"/>
  <c r="AK128" i="15"/>
  <c r="AJ128" i="15"/>
  <c r="AI128" i="15"/>
  <c r="AH128" i="15"/>
  <c r="AG128" i="15"/>
  <c r="AF128" i="15"/>
  <c r="AE128" i="15"/>
  <c r="AD128" i="15"/>
  <c r="AC128" i="15"/>
  <c r="AB128" i="15"/>
  <c r="AA128" i="15"/>
  <c r="Z128" i="15"/>
  <c r="Y128" i="15"/>
  <c r="X128" i="15"/>
  <c r="MY127" i="15"/>
  <c r="MX127" i="15"/>
  <c r="MW127" i="15"/>
  <c r="MV127" i="15"/>
  <c r="MU127" i="15"/>
  <c r="ID127" i="15"/>
  <c r="IC127" i="15"/>
  <c r="IB127" i="15"/>
  <c r="IA127" i="15"/>
  <c r="HZ127" i="15"/>
  <c r="MI125" i="15"/>
  <c r="ID125" i="15"/>
  <c r="IC125" i="15"/>
  <c r="IB125" i="15"/>
  <c r="IA125" i="15"/>
  <c r="HZ125" i="15"/>
  <c r="HL125" i="15"/>
  <c r="GV125" i="15"/>
  <c r="GJ125" i="15"/>
  <c r="FZ125" i="15"/>
  <c r="FO125" i="15"/>
  <c r="FD125" i="15"/>
  <c r="ET125" i="15"/>
  <c r="EI125" i="15"/>
  <c r="DX125" i="15"/>
  <c r="DN125" i="15"/>
  <c r="DD125" i="15"/>
  <c r="CV125" i="15"/>
  <c r="CN125" i="15"/>
  <c r="CF125" i="15"/>
  <c r="BX125" i="15"/>
  <c r="BP125" i="15"/>
  <c r="BH125" i="15"/>
  <c r="AZ125" i="15"/>
  <c r="AR125" i="15"/>
  <c r="AJ125" i="15"/>
  <c r="AB125" i="15"/>
  <c r="ND124" i="15"/>
  <c r="NC124" i="15"/>
  <c r="NB124" i="15"/>
  <c r="NA124" i="15"/>
  <c r="MZ124" i="15"/>
  <c r="MY124" i="15"/>
  <c r="MX124" i="15"/>
  <c r="MW124" i="15"/>
  <c r="MV124" i="15"/>
  <c r="MU124" i="15"/>
  <c r="MT124" i="15"/>
  <c r="MS124" i="15"/>
  <c r="MR124" i="15"/>
  <c r="MQ124" i="15"/>
  <c r="MP124" i="15"/>
  <c r="MO124" i="15"/>
  <c r="MN124" i="15"/>
  <c r="MM124" i="15"/>
  <c r="ML124" i="15"/>
  <c r="MK124" i="15"/>
  <c r="MJ124" i="15"/>
  <c r="MI124" i="15"/>
  <c r="MH124" i="15"/>
  <c r="MG124" i="15"/>
  <c r="MF124" i="15"/>
  <c r="ME124" i="15"/>
  <c r="MD124" i="15"/>
  <c r="MC124" i="15"/>
  <c r="MB124" i="15"/>
  <c r="MA124" i="15"/>
  <c r="LZ124" i="15"/>
  <c r="LY124" i="15"/>
  <c r="LX124" i="15"/>
  <c r="LW124" i="15"/>
  <c r="LV124" i="15"/>
  <c r="LU124" i="15"/>
  <c r="LT124" i="15"/>
  <c r="LS124" i="15"/>
  <c r="LR124" i="15"/>
  <c r="LQ124" i="15"/>
  <c r="LP124" i="15"/>
  <c r="LO124" i="15"/>
  <c r="LN124" i="15"/>
  <c r="LM124" i="15"/>
  <c r="LL124" i="15"/>
  <c r="LK124" i="15"/>
  <c r="LJ124" i="15"/>
  <c r="LI124" i="15"/>
  <c r="LH124" i="15"/>
  <c r="LG124" i="15"/>
  <c r="LF124" i="15"/>
  <c r="LE124" i="15"/>
  <c r="LD124" i="15"/>
  <c r="LC124" i="15"/>
  <c r="LB124" i="15"/>
  <c r="LA124" i="15"/>
  <c r="KZ124" i="15"/>
  <c r="KY124" i="15"/>
  <c r="KX124" i="15"/>
  <c r="KW124" i="15"/>
  <c r="KV124" i="15"/>
  <c r="KU124" i="15"/>
  <c r="KT124" i="15"/>
  <c r="KS124" i="15"/>
  <c r="KR124" i="15"/>
  <c r="KQ124" i="15"/>
  <c r="KP124" i="15"/>
  <c r="KO124" i="15"/>
  <c r="KN124" i="15"/>
  <c r="KM124" i="15"/>
  <c r="KL124" i="15"/>
  <c r="KK124" i="15"/>
  <c r="KJ124" i="15"/>
  <c r="KI124" i="15"/>
  <c r="KH124" i="15"/>
  <c r="KG124" i="15"/>
  <c r="KF124" i="15"/>
  <c r="KE124" i="15"/>
  <c r="KD124" i="15"/>
  <c r="KC124" i="15"/>
  <c r="KB124" i="15"/>
  <c r="KA124" i="15"/>
  <c r="JZ124" i="15"/>
  <c r="JY124" i="15"/>
  <c r="JX124" i="15"/>
  <c r="JW124" i="15"/>
  <c r="JV124" i="15"/>
  <c r="JU124" i="15"/>
  <c r="JT124" i="15"/>
  <c r="JS124" i="15"/>
  <c r="JR124" i="15"/>
  <c r="JQ124" i="15"/>
  <c r="JP124" i="15"/>
  <c r="JO124" i="15"/>
  <c r="JN124" i="15"/>
  <c r="JM124" i="15"/>
  <c r="JL124" i="15"/>
  <c r="JK124" i="15"/>
  <c r="JJ124" i="15"/>
  <c r="JI124" i="15"/>
  <c r="JH124" i="15"/>
  <c r="JG124" i="15"/>
  <c r="JF124" i="15"/>
  <c r="JE124" i="15"/>
  <c r="JD124" i="15"/>
  <c r="JC124" i="15"/>
  <c r="JB124" i="15"/>
  <c r="JA124" i="15"/>
  <c r="IZ124" i="15"/>
  <c r="IY124" i="15"/>
  <c r="IX124" i="15"/>
  <c r="IW124" i="15"/>
  <c r="IV124" i="15"/>
  <c r="IU124" i="15"/>
  <c r="IT124" i="15"/>
  <c r="IS124" i="15"/>
  <c r="IR124" i="15"/>
  <c r="IQ124" i="15"/>
  <c r="IP124" i="15"/>
  <c r="IO124" i="15"/>
  <c r="IN124" i="15"/>
  <c r="IM124" i="15"/>
  <c r="IL124" i="15"/>
  <c r="IK124" i="15"/>
  <c r="IJ124" i="15"/>
  <c r="II124" i="15"/>
  <c r="IH124" i="15"/>
  <c r="IG124" i="15"/>
  <c r="IF124" i="15"/>
  <c r="IE124" i="15"/>
  <c r="ID124" i="15"/>
  <c r="IC124" i="15"/>
  <c r="IB124" i="15"/>
  <c r="IA124" i="15"/>
  <c r="HZ124" i="15"/>
  <c r="HY124" i="15"/>
  <c r="HX124" i="15"/>
  <c r="HW124" i="15"/>
  <c r="HV124" i="15"/>
  <c r="HU124" i="15"/>
  <c r="HT124" i="15"/>
  <c r="HS124" i="15"/>
  <c r="HR124" i="15"/>
  <c r="HQ124" i="15"/>
  <c r="HP124" i="15"/>
  <c r="HO124" i="15"/>
  <c r="HN124" i="15"/>
  <c r="HM124" i="15"/>
  <c r="HL124" i="15"/>
  <c r="HK124" i="15"/>
  <c r="HJ124" i="15"/>
  <c r="HI124" i="15"/>
  <c r="HH124" i="15"/>
  <c r="HG124" i="15"/>
  <c r="HF124" i="15"/>
  <c r="HE124" i="15"/>
  <c r="HD124" i="15"/>
  <c r="HC124" i="15"/>
  <c r="HB124" i="15"/>
  <c r="HA124" i="15"/>
  <c r="GZ124" i="15"/>
  <c r="GY124" i="15"/>
  <c r="GX124" i="15"/>
  <c r="GW124" i="15"/>
  <c r="GV124" i="15"/>
  <c r="GU124" i="15"/>
  <c r="GT124" i="15"/>
  <c r="GS124" i="15"/>
  <c r="GR124" i="15"/>
  <c r="GQ124" i="15"/>
  <c r="GP124" i="15"/>
  <c r="GO124" i="15"/>
  <c r="GN124" i="15"/>
  <c r="GM124" i="15"/>
  <c r="GL124" i="15"/>
  <c r="GK124" i="15"/>
  <c r="GJ124" i="15"/>
  <c r="GI124" i="15"/>
  <c r="GH124" i="15"/>
  <c r="GG124" i="15"/>
  <c r="GF124" i="15"/>
  <c r="GE124" i="15"/>
  <c r="GD124" i="15"/>
  <c r="GC124" i="15"/>
  <c r="GB124" i="15"/>
  <c r="GA124" i="15"/>
  <c r="FZ124" i="15"/>
  <c r="FY124" i="15"/>
  <c r="FX124" i="15"/>
  <c r="FW124" i="15"/>
  <c r="FV124" i="15"/>
  <c r="FU124" i="15"/>
  <c r="FT124" i="15"/>
  <c r="FS124" i="15"/>
  <c r="FR124" i="15"/>
  <c r="FQ124" i="15"/>
  <c r="FP124" i="15"/>
  <c r="FO124" i="15"/>
  <c r="FN124" i="15"/>
  <c r="FM124" i="15"/>
  <c r="FL124" i="15"/>
  <c r="FK124" i="15"/>
  <c r="FJ124" i="15"/>
  <c r="FI124" i="15"/>
  <c r="FH124" i="15"/>
  <c r="FG124" i="15"/>
  <c r="FF124" i="15"/>
  <c r="FE124" i="15"/>
  <c r="FD124" i="15"/>
  <c r="FC124" i="15"/>
  <c r="FB124" i="15"/>
  <c r="FA124" i="15"/>
  <c r="EZ124" i="15"/>
  <c r="EY124" i="15"/>
  <c r="EX124" i="15"/>
  <c r="EW124" i="15"/>
  <c r="EV124" i="15"/>
  <c r="EU124" i="15"/>
  <c r="ET124" i="15"/>
  <c r="ES124" i="15"/>
  <c r="ER124" i="15"/>
  <c r="EQ124" i="15"/>
  <c r="EP124" i="15"/>
  <c r="EO124" i="15"/>
  <c r="EN124" i="15"/>
  <c r="EM124" i="15"/>
  <c r="EL124" i="15"/>
  <c r="EK124" i="15"/>
  <c r="EJ124" i="15"/>
  <c r="EI124" i="15"/>
  <c r="EH124" i="15"/>
  <c r="EG124" i="15"/>
  <c r="EF124" i="15"/>
  <c r="EE124" i="15"/>
  <c r="ED124" i="15"/>
  <c r="EC124" i="15"/>
  <c r="EB124" i="15"/>
  <c r="EA124" i="15"/>
  <c r="DZ124" i="15"/>
  <c r="DY124" i="15"/>
  <c r="DX124" i="15"/>
  <c r="DW124" i="15"/>
  <c r="DV124" i="15"/>
  <c r="DU124" i="15"/>
  <c r="DT124" i="15"/>
  <c r="DS124" i="15"/>
  <c r="DR124" i="15"/>
  <c r="DQ124" i="15"/>
  <c r="DP124" i="15"/>
  <c r="DO124" i="15"/>
  <c r="DN124" i="15"/>
  <c r="DM124" i="15"/>
  <c r="DL124" i="15"/>
  <c r="DK124" i="15"/>
  <c r="DJ124" i="15"/>
  <c r="DI124" i="15"/>
  <c r="DH124" i="15"/>
  <c r="DG124" i="15"/>
  <c r="DF124" i="15"/>
  <c r="DE124" i="15"/>
  <c r="DD124" i="15"/>
  <c r="DC124" i="15"/>
  <c r="DB124" i="15"/>
  <c r="DA124" i="15"/>
  <c r="CZ124" i="15"/>
  <c r="CY124" i="15"/>
  <c r="CX124" i="15"/>
  <c r="CW124" i="15"/>
  <c r="CV124" i="15"/>
  <c r="CU124" i="15"/>
  <c r="CT124" i="15"/>
  <c r="CS124" i="15"/>
  <c r="CR124" i="15"/>
  <c r="CQ124" i="15"/>
  <c r="CP124" i="15"/>
  <c r="CO124" i="15"/>
  <c r="CN124" i="15"/>
  <c r="CM124" i="15"/>
  <c r="CL124" i="15"/>
  <c r="CK124" i="15"/>
  <c r="CJ124" i="15"/>
  <c r="CI124" i="15"/>
  <c r="CH124" i="15"/>
  <c r="CG124" i="15"/>
  <c r="CF124" i="15"/>
  <c r="CE124" i="15"/>
  <c r="CD124" i="15"/>
  <c r="CC124" i="15"/>
  <c r="CB124" i="15"/>
  <c r="CA124" i="15"/>
  <c r="BZ124" i="15"/>
  <c r="BY124" i="15"/>
  <c r="BX124" i="15"/>
  <c r="BW124" i="15"/>
  <c r="BV124" i="15"/>
  <c r="BU124" i="15"/>
  <c r="BT124" i="15"/>
  <c r="BS124" i="15"/>
  <c r="BR124" i="15"/>
  <c r="BQ124" i="15"/>
  <c r="BP124" i="15"/>
  <c r="BO124" i="15"/>
  <c r="BN124" i="15"/>
  <c r="BM124" i="15"/>
  <c r="BL124" i="15"/>
  <c r="BK124" i="15"/>
  <c r="BJ124" i="15"/>
  <c r="BI124" i="15"/>
  <c r="BH124" i="15"/>
  <c r="BG124" i="15"/>
  <c r="BF124" i="15"/>
  <c r="BE124" i="15"/>
  <c r="BD124" i="15"/>
  <c r="BC124" i="15"/>
  <c r="BB124" i="15"/>
  <c r="BA124" i="15"/>
  <c r="AZ124" i="15"/>
  <c r="AY124" i="15"/>
  <c r="AX124" i="15"/>
  <c r="AW124" i="15"/>
  <c r="AV124" i="15"/>
  <c r="AU124" i="15"/>
  <c r="AT124" i="15"/>
  <c r="AS124" i="15"/>
  <c r="AR124" i="15"/>
  <c r="AQ124" i="15"/>
  <c r="AP124" i="15"/>
  <c r="AO124" i="15"/>
  <c r="AN124" i="15"/>
  <c r="AM124" i="15"/>
  <c r="AL124" i="15"/>
  <c r="AK124" i="15"/>
  <c r="AJ124" i="15"/>
  <c r="AI124" i="15"/>
  <c r="AH124" i="15"/>
  <c r="AG124" i="15"/>
  <c r="AF124" i="15"/>
  <c r="AE124" i="15"/>
  <c r="AD124" i="15"/>
  <c r="AC124" i="15"/>
  <c r="AB124" i="15"/>
  <c r="AA124" i="15"/>
  <c r="Z124" i="15"/>
  <c r="Y124" i="15"/>
  <c r="X124" i="15"/>
  <c r="MY123" i="15"/>
  <c r="MX123" i="15"/>
  <c r="MW123" i="15"/>
  <c r="MV123" i="15"/>
  <c r="MU123" i="15"/>
  <c r="ID123" i="15"/>
  <c r="IC123" i="15"/>
  <c r="IB123" i="15"/>
  <c r="IA123" i="15"/>
  <c r="HZ123" i="15"/>
  <c r="GD123" i="15"/>
  <c r="ET123" i="15"/>
  <c r="MH121" i="15"/>
  <c r="LZ121" i="15"/>
  <c r="LR121" i="15"/>
  <c r="ID121" i="15"/>
  <c r="IC121" i="15"/>
  <c r="IB121" i="15"/>
  <c r="IA121" i="15"/>
  <c r="HZ121" i="15"/>
  <c r="HR121" i="15"/>
  <c r="HJ121" i="15"/>
  <c r="HB121" i="15"/>
  <c r="GT121" i="15"/>
  <c r="GL121" i="15"/>
  <c r="GD121" i="15"/>
  <c r="FV121" i="15"/>
  <c r="FN121" i="15"/>
  <c r="FF121" i="15"/>
  <c r="EX121" i="15"/>
  <c r="EP121" i="15"/>
  <c r="EH121" i="15"/>
  <c r="DZ121" i="15"/>
  <c r="DR121" i="15"/>
  <c r="DJ121" i="15"/>
  <c r="DB121" i="15"/>
  <c r="CT121" i="15"/>
  <c r="CL121" i="15"/>
  <c r="CD121" i="15"/>
  <c r="BV121" i="15"/>
  <c r="BN121" i="15"/>
  <c r="BF121" i="15"/>
  <c r="AX121" i="15"/>
  <c r="AP121" i="15"/>
  <c r="AH121" i="15"/>
  <c r="Z121" i="15"/>
  <c r="ND120" i="15"/>
  <c r="NC120" i="15"/>
  <c r="NB120" i="15"/>
  <c r="NA120" i="15"/>
  <c r="MZ120" i="15"/>
  <c r="MY120" i="15"/>
  <c r="MX120" i="15"/>
  <c r="MW120" i="15"/>
  <c r="MV120" i="15"/>
  <c r="MU120" i="15"/>
  <c r="MT120" i="15"/>
  <c r="MS120" i="15"/>
  <c r="MR120" i="15"/>
  <c r="MQ120" i="15"/>
  <c r="MP120" i="15"/>
  <c r="MO120" i="15"/>
  <c r="MN120" i="15"/>
  <c r="MM120" i="15"/>
  <c r="ML120" i="15"/>
  <c r="MK120" i="15"/>
  <c r="MJ120" i="15"/>
  <c r="MI120" i="15"/>
  <c r="MH120" i="15"/>
  <c r="MG120" i="15"/>
  <c r="MF120" i="15"/>
  <c r="ME120" i="15"/>
  <c r="MD120" i="15"/>
  <c r="MC120" i="15"/>
  <c r="MB120" i="15"/>
  <c r="MA120" i="15"/>
  <c r="LZ120" i="15"/>
  <c r="LY120" i="15"/>
  <c r="LX120" i="15"/>
  <c r="LW120" i="15"/>
  <c r="LV120" i="15"/>
  <c r="LU120" i="15"/>
  <c r="LT120" i="15"/>
  <c r="LS120" i="15"/>
  <c r="LR120" i="15"/>
  <c r="LQ120" i="15"/>
  <c r="LP120" i="15"/>
  <c r="LO120" i="15"/>
  <c r="LN120" i="15"/>
  <c r="LM120" i="15"/>
  <c r="LL120" i="15"/>
  <c r="LK120" i="15"/>
  <c r="LJ120" i="15"/>
  <c r="LI120" i="15"/>
  <c r="LH120" i="15"/>
  <c r="LG120" i="15"/>
  <c r="LF120" i="15"/>
  <c r="LE120" i="15"/>
  <c r="LD120" i="15"/>
  <c r="LC120" i="15"/>
  <c r="LB120" i="15"/>
  <c r="LA120" i="15"/>
  <c r="KZ120" i="15"/>
  <c r="KY120" i="15"/>
  <c r="KX120" i="15"/>
  <c r="KW120" i="15"/>
  <c r="KV120" i="15"/>
  <c r="KU120" i="15"/>
  <c r="KT120" i="15"/>
  <c r="KS120" i="15"/>
  <c r="KR120" i="15"/>
  <c r="KQ120" i="15"/>
  <c r="KP120" i="15"/>
  <c r="KO120" i="15"/>
  <c r="KN120" i="15"/>
  <c r="KM120" i="15"/>
  <c r="KL120" i="15"/>
  <c r="KK120" i="15"/>
  <c r="KJ120" i="15"/>
  <c r="KI120" i="15"/>
  <c r="KH120" i="15"/>
  <c r="KG120" i="15"/>
  <c r="KF120" i="15"/>
  <c r="KE120" i="15"/>
  <c r="KD120" i="15"/>
  <c r="KC120" i="15"/>
  <c r="KB120" i="15"/>
  <c r="KA120" i="15"/>
  <c r="JZ120" i="15"/>
  <c r="JY120" i="15"/>
  <c r="JX120" i="15"/>
  <c r="JW120" i="15"/>
  <c r="JV120" i="15"/>
  <c r="JU120" i="15"/>
  <c r="JT120" i="15"/>
  <c r="JS120" i="15"/>
  <c r="JR120" i="15"/>
  <c r="JQ120" i="15"/>
  <c r="JP120" i="15"/>
  <c r="JO120" i="15"/>
  <c r="JN120" i="15"/>
  <c r="JM120" i="15"/>
  <c r="JL120" i="15"/>
  <c r="JK120" i="15"/>
  <c r="JJ120" i="15"/>
  <c r="JI120" i="15"/>
  <c r="JH120" i="15"/>
  <c r="JG120" i="15"/>
  <c r="JF120" i="15"/>
  <c r="JE120" i="15"/>
  <c r="JD120" i="15"/>
  <c r="JC120" i="15"/>
  <c r="JB120" i="15"/>
  <c r="JA120" i="15"/>
  <c r="IZ120" i="15"/>
  <c r="IY120" i="15"/>
  <c r="IX120" i="15"/>
  <c r="IW120" i="15"/>
  <c r="IV120" i="15"/>
  <c r="IU120" i="15"/>
  <c r="IT120" i="15"/>
  <c r="IS120" i="15"/>
  <c r="IR120" i="15"/>
  <c r="IQ120" i="15"/>
  <c r="IP120" i="15"/>
  <c r="IO120" i="15"/>
  <c r="IN120" i="15"/>
  <c r="IM120" i="15"/>
  <c r="IL120" i="15"/>
  <c r="IK120" i="15"/>
  <c r="IJ120" i="15"/>
  <c r="II120" i="15"/>
  <c r="IH120" i="15"/>
  <c r="IG120" i="15"/>
  <c r="IF120" i="15"/>
  <c r="IE120" i="15"/>
  <c r="ID120" i="15"/>
  <c r="IC120" i="15"/>
  <c r="IB120" i="15"/>
  <c r="IA120" i="15"/>
  <c r="HZ120" i="15"/>
  <c r="HY120" i="15"/>
  <c r="HX120" i="15"/>
  <c r="HW120" i="15"/>
  <c r="HV120" i="15"/>
  <c r="HU120" i="15"/>
  <c r="HT120" i="15"/>
  <c r="HS120" i="15"/>
  <c r="HR120" i="15"/>
  <c r="HQ120" i="15"/>
  <c r="HP120" i="15"/>
  <c r="HO120" i="15"/>
  <c r="HN120" i="15"/>
  <c r="HM120" i="15"/>
  <c r="HL120" i="15"/>
  <c r="HK120" i="15"/>
  <c r="HJ120" i="15"/>
  <c r="HI120" i="15"/>
  <c r="HH120" i="15"/>
  <c r="HG120" i="15"/>
  <c r="HF120" i="15"/>
  <c r="HE120" i="15"/>
  <c r="HD120" i="15"/>
  <c r="HC120" i="15"/>
  <c r="HB120" i="15"/>
  <c r="HA120" i="15"/>
  <c r="GZ120" i="15"/>
  <c r="GY120" i="15"/>
  <c r="GX120" i="15"/>
  <c r="GW120" i="15"/>
  <c r="GV120" i="15"/>
  <c r="GU120" i="15"/>
  <c r="GT120" i="15"/>
  <c r="GS120" i="15"/>
  <c r="GR120" i="15"/>
  <c r="GQ120" i="15"/>
  <c r="GP120" i="15"/>
  <c r="GO120" i="15"/>
  <c r="GN120" i="15"/>
  <c r="GM120" i="15"/>
  <c r="GL120" i="15"/>
  <c r="GK120" i="15"/>
  <c r="GJ120" i="15"/>
  <c r="GI120" i="15"/>
  <c r="GH120" i="15"/>
  <c r="GG120" i="15"/>
  <c r="GF120" i="15"/>
  <c r="GE120" i="15"/>
  <c r="GD120" i="15"/>
  <c r="GC120" i="15"/>
  <c r="GB120" i="15"/>
  <c r="GA120" i="15"/>
  <c r="FZ120" i="15"/>
  <c r="FY120" i="15"/>
  <c r="FX120" i="15"/>
  <c r="FW120" i="15"/>
  <c r="FV120" i="15"/>
  <c r="FU120" i="15"/>
  <c r="FT120" i="15"/>
  <c r="FS120" i="15"/>
  <c r="FR120" i="15"/>
  <c r="FQ120" i="15"/>
  <c r="FP120" i="15"/>
  <c r="FO120" i="15"/>
  <c r="FN120" i="15"/>
  <c r="FM120" i="15"/>
  <c r="FL120" i="15"/>
  <c r="FK120" i="15"/>
  <c r="FJ120" i="15"/>
  <c r="FI120" i="15"/>
  <c r="FH120" i="15"/>
  <c r="FG120" i="15"/>
  <c r="FF120" i="15"/>
  <c r="FE120" i="15"/>
  <c r="FD120" i="15"/>
  <c r="FC120" i="15"/>
  <c r="FB120" i="15"/>
  <c r="FA120" i="15"/>
  <c r="EZ120" i="15"/>
  <c r="EY120" i="15"/>
  <c r="EX120" i="15"/>
  <c r="EW120" i="15"/>
  <c r="EV120" i="15"/>
  <c r="EU120" i="15"/>
  <c r="ET120" i="15"/>
  <c r="ES120" i="15"/>
  <c r="ER120" i="15"/>
  <c r="EQ120" i="15"/>
  <c r="EP120" i="15"/>
  <c r="EO120" i="15"/>
  <c r="EN120" i="15"/>
  <c r="EM120" i="15"/>
  <c r="EL120" i="15"/>
  <c r="EK120" i="15"/>
  <c r="EJ120" i="15"/>
  <c r="EI120" i="15"/>
  <c r="EH120" i="15"/>
  <c r="EG120" i="15"/>
  <c r="EF120" i="15"/>
  <c r="EE120" i="15"/>
  <c r="ED120" i="15"/>
  <c r="EC120" i="15"/>
  <c r="EB120" i="15"/>
  <c r="EA120" i="15"/>
  <c r="DZ120" i="15"/>
  <c r="DY120" i="15"/>
  <c r="DX120" i="15"/>
  <c r="DW120" i="15"/>
  <c r="DV120" i="15"/>
  <c r="DU120" i="15"/>
  <c r="DT120" i="15"/>
  <c r="DS120" i="15"/>
  <c r="DR120" i="15"/>
  <c r="DQ120" i="15"/>
  <c r="DP120" i="15"/>
  <c r="DO120" i="15"/>
  <c r="DN120" i="15"/>
  <c r="DM120" i="15"/>
  <c r="DL120" i="15"/>
  <c r="DK120" i="15"/>
  <c r="DJ120" i="15"/>
  <c r="DI120" i="15"/>
  <c r="DH120" i="15"/>
  <c r="DG120" i="15"/>
  <c r="DF120" i="15"/>
  <c r="DE120" i="15"/>
  <c r="DD120" i="15"/>
  <c r="DC120" i="15"/>
  <c r="DB120" i="15"/>
  <c r="DA120" i="15"/>
  <c r="CZ120" i="15"/>
  <c r="CY120" i="15"/>
  <c r="CX120" i="15"/>
  <c r="CW120" i="15"/>
  <c r="CV120" i="15"/>
  <c r="CU120" i="15"/>
  <c r="CT120" i="15"/>
  <c r="CS120" i="15"/>
  <c r="CR120" i="15"/>
  <c r="CQ120" i="15"/>
  <c r="CP120" i="15"/>
  <c r="CO120" i="15"/>
  <c r="CN120" i="15"/>
  <c r="CM120" i="15"/>
  <c r="CL120" i="15"/>
  <c r="CK120" i="15"/>
  <c r="CJ120" i="15"/>
  <c r="CI120" i="15"/>
  <c r="CH120" i="15"/>
  <c r="CG120" i="15"/>
  <c r="CF120" i="15"/>
  <c r="CE120" i="15"/>
  <c r="CD120" i="15"/>
  <c r="CC120" i="15"/>
  <c r="CB120" i="15"/>
  <c r="CA120" i="15"/>
  <c r="BZ120" i="15"/>
  <c r="BY120" i="15"/>
  <c r="BX120" i="15"/>
  <c r="BW120" i="15"/>
  <c r="BV120" i="15"/>
  <c r="BU120" i="15"/>
  <c r="BT120" i="15"/>
  <c r="BS120" i="15"/>
  <c r="BR120" i="15"/>
  <c r="BQ120" i="15"/>
  <c r="BP120" i="15"/>
  <c r="BO120" i="15"/>
  <c r="BN120" i="15"/>
  <c r="BM120" i="15"/>
  <c r="BL120" i="15"/>
  <c r="BK120" i="15"/>
  <c r="BJ120" i="15"/>
  <c r="BI120" i="15"/>
  <c r="BH120" i="15"/>
  <c r="BG120" i="15"/>
  <c r="BF120" i="15"/>
  <c r="BE120" i="15"/>
  <c r="BD120" i="15"/>
  <c r="BC120" i="15"/>
  <c r="BB120" i="15"/>
  <c r="BA120" i="15"/>
  <c r="AZ120" i="15"/>
  <c r="AY120" i="15"/>
  <c r="AX120" i="15"/>
  <c r="AW120" i="15"/>
  <c r="AV120" i="15"/>
  <c r="AU120" i="15"/>
  <c r="AT120" i="15"/>
  <c r="AS120" i="15"/>
  <c r="AR120" i="15"/>
  <c r="AQ120" i="15"/>
  <c r="AP120" i="15"/>
  <c r="AO120" i="15"/>
  <c r="AN120" i="15"/>
  <c r="AM120" i="15"/>
  <c r="AL120" i="15"/>
  <c r="AK120" i="15"/>
  <c r="AJ120" i="15"/>
  <c r="AI120" i="15"/>
  <c r="AH120" i="15"/>
  <c r="AG120" i="15"/>
  <c r="AF120" i="15"/>
  <c r="AE120" i="15"/>
  <c r="AD120" i="15"/>
  <c r="AC120" i="15"/>
  <c r="AB120" i="15"/>
  <c r="AA120" i="15"/>
  <c r="Z120" i="15"/>
  <c r="Y120" i="15"/>
  <c r="X120" i="15"/>
  <c r="MY119" i="15"/>
  <c r="MX119" i="15"/>
  <c r="MW119" i="15"/>
  <c r="MV119" i="15"/>
  <c r="MU119" i="15"/>
  <c r="ID119" i="15"/>
  <c r="IC119" i="15"/>
  <c r="IB119" i="15"/>
  <c r="IA119" i="15"/>
  <c r="HZ119" i="15"/>
  <c r="GL119" i="15"/>
  <c r="GE119" i="15"/>
  <c r="FY119" i="15"/>
  <c r="FW119" i="15"/>
  <c r="EE119" i="15"/>
  <c r="DZ119" i="15"/>
  <c r="BQ119" i="15"/>
  <c r="BC119" i="15"/>
  <c r="EK118" i="15"/>
  <c r="MN117" i="15"/>
  <c r="MF117" i="15"/>
  <c r="LX117" i="15"/>
  <c r="ID117" i="15"/>
  <c r="IC117" i="15"/>
  <c r="IB117" i="15"/>
  <c r="IA117" i="15"/>
  <c r="HZ117" i="15"/>
  <c r="HX117" i="15"/>
  <c r="HP117" i="15"/>
  <c r="HH117" i="15"/>
  <c r="GZ117" i="15"/>
  <c r="GR117" i="15"/>
  <c r="GJ117" i="15"/>
  <c r="GB117" i="15"/>
  <c r="FT117" i="15"/>
  <c r="FL117" i="15"/>
  <c r="FD117" i="15"/>
  <c r="EV117" i="15"/>
  <c r="EN117" i="15"/>
  <c r="EF117" i="15"/>
  <c r="DX117" i="15"/>
  <c r="DP117" i="15"/>
  <c r="DH117" i="15"/>
  <c r="CZ117" i="15"/>
  <c r="CR117" i="15"/>
  <c r="CJ117" i="15"/>
  <c r="CB117" i="15"/>
  <c r="BT117" i="15"/>
  <c r="BL117" i="15"/>
  <c r="BD117" i="15"/>
  <c r="AV117" i="15"/>
  <c r="AN117" i="15"/>
  <c r="AF117" i="15"/>
  <c r="X117" i="15"/>
  <c r="ND116" i="15"/>
  <c r="NC116" i="15"/>
  <c r="NB116" i="15"/>
  <c r="NA116" i="15"/>
  <c r="MZ116" i="15"/>
  <c r="MY116" i="15"/>
  <c r="MX116" i="15"/>
  <c r="MW116" i="15"/>
  <c r="MV116" i="15"/>
  <c r="MU116" i="15"/>
  <c r="MT116" i="15"/>
  <c r="MS116" i="15"/>
  <c r="MR116" i="15"/>
  <c r="MQ116" i="15"/>
  <c r="MP116" i="15"/>
  <c r="MO116" i="15"/>
  <c r="MN116" i="15"/>
  <c r="MM116" i="15"/>
  <c r="ML116" i="15"/>
  <c r="MK116" i="15"/>
  <c r="MJ116" i="15"/>
  <c r="MI116" i="15"/>
  <c r="MH116" i="15"/>
  <c r="MG116" i="15"/>
  <c r="MF116" i="15"/>
  <c r="ME116" i="15"/>
  <c r="MD116" i="15"/>
  <c r="MC116" i="15"/>
  <c r="MB116" i="15"/>
  <c r="MA116" i="15"/>
  <c r="LZ116" i="15"/>
  <c r="LY116" i="15"/>
  <c r="LX116" i="15"/>
  <c r="LW116" i="15"/>
  <c r="LV116" i="15"/>
  <c r="LU116" i="15"/>
  <c r="LT116" i="15"/>
  <c r="LS116" i="15"/>
  <c r="LR116" i="15"/>
  <c r="LQ116" i="15"/>
  <c r="LP116" i="15"/>
  <c r="LO116" i="15"/>
  <c r="LN116" i="15"/>
  <c r="LM116" i="15"/>
  <c r="LL116" i="15"/>
  <c r="LK116" i="15"/>
  <c r="LJ116" i="15"/>
  <c r="LI116" i="15"/>
  <c r="LH116" i="15"/>
  <c r="LG116" i="15"/>
  <c r="LF116" i="15"/>
  <c r="LE116" i="15"/>
  <c r="LD116" i="15"/>
  <c r="LC116" i="15"/>
  <c r="LB116" i="15"/>
  <c r="LA116" i="15"/>
  <c r="KZ116" i="15"/>
  <c r="KY116" i="15"/>
  <c r="KX116" i="15"/>
  <c r="KW116" i="15"/>
  <c r="KV116" i="15"/>
  <c r="KU116" i="15"/>
  <c r="KT116" i="15"/>
  <c r="KS116" i="15"/>
  <c r="KR116" i="15"/>
  <c r="KQ116" i="15"/>
  <c r="KP116" i="15"/>
  <c r="KO116" i="15"/>
  <c r="KN116" i="15"/>
  <c r="KM116" i="15"/>
  <c r="KL116" i="15"/>
  <c r="KK116" i="15"/>
  <c r="KJ116" i="15"/>
  <c r="KI116" i="15"/>
  <c r="KH116" i="15"/>
  <c r="KG116" i="15"/>
  <c r="KF116" i="15"/>
  <c r="KE116" i="15"/>
  <c r="KD116" i="15"/>
  <c r="KC116" i="15"/>
  <c r="KB116" i="15"/>
  <c r="KA116" i="15"/>
  <c r="JZ116" i="15"/>
  <c r="JY116" i="15"/>
  <c r="JX116" i="15"/>
  <c r="JW116" i="15"/>
  <c r="JV116" i="15"/>
  <c r="JU116" i="15"/>
  <c r="JT116" i="15"/>
  <c r="JS116" i="15"/>
  <c r="JR116" i="15"/>
  <c r="JQ116" i="15"/>
  <c r="JP116" i="15"/>
  <c r="JO116" i="15"/>
  <c r="JN116" i="15"/>
  <c r="JM116" i="15"/>
  <c r="JL116" i="15"/>
  <c r="JK116" i="15"/>
  <c r="JJ116" i="15"/>
  <c r="JI116" i="15"/>
  <c r="JH116" i="15"/>
  <c r="JG116" i="15"/>
  <c r="JF116" i="15"/>
  <c r="JE116" i="15"/>
  <c r="JD116" i="15"/>
  <c r="JC116" i="15"/>
  <c r="JB116" i="15"/>
  <c r="JA116" i="15"/>
  <c r="IZ116" i="15"/>
  <c r="IY116" i="15"/>
  <c r="IX116" i="15"/>
  <c r="IW116" i="15"/>
  <c r="IV116" i="15"/>
  <c r="IU116" i="15"/>
  <c r="IT116" i="15"/>
  <c r="IS116" i="15"/>
  <c r="IR116" i="15"/>
  <c r="IQ116" i="15"/>
  <c r="IP116" i="15"/>
  <c r="IO116" i="15"/>
  <c r="IN116" i="15"/>
  <c r="IM116" i="15"/>
  <c r="IL116" i="15"/>
  <c r="IK116" i="15"/>
  <c r="IJ116" i="15"/>
  <c r="II116" i="15"/>
  <c r="IH116" i="15"/>
  <c r="IG116" i="15"/>
  <c r="IF116" i="15"/>
  <c r="IE116" i="15"/>
  <c r="ID116" i="15"/>
  <c r="IC116" i="15"/>
  <c r="IB116" i="15"/>
  <c r="IA116" i="15"/>
  <c r="HZ116" i="15"/>
  <c r="HY116" i="15"/>
  <c r="HX116" i="15"/>
  <c r="HW116" i="15"/>
  <c r="HV116" i="15"/>
  <c r="HU116" i="15"/>
  <c r="HT116" i="15"/>
  <c r="HS116" i="15"/>
  <c r="HR116" i="15"/>
  <c r="HQ116" i="15"/>
  <c r="HP116" i="15"/>
  <c r="HO116" i="15"/>
  <c r="HN116" i="15"/>
  <c r="HM116" i="15"/>
  <c r="HL116" i="15"/>
  <c r="HK116" i="15"/>
  <c r="HJ116" i="15"/>
  <c r="HI116" i="15"/>
  <c r="HH116" i="15"/>
  <c r="HG116" i="15"/>
  <c r="HF116" i="15"/>
  <c r="HE116" i="15"/>
  <c r="HD116" i="15"/>
  <c r="HC116" i="15"/>
  <c r="HB116" i="15"/>
  <c r="HA116" i="15"/>
  <c r="GZ116" i="15"/>
  <c r="GY116" i="15"/>
  <c r="GX116" i="15"/>
  <c r="GW116" i="15"/>
  <c r="GV116" i="15"/>
  <c r="GU116" i="15"/>
  <c r="GT116" i="15"/>
  <c r="GS116" i="15"/>
  <c r="GR116" i="15"/>
  <c r="GQ116" i="15"/>
  <c r="GP116" i="15"/>
  <c r="GO116" i="15"/>
  <c r="GN116" i="15"/>
  <c r="GM116" i="15"/>
  <c r="GL116" i="15"/>
  <c r="GK116" i="15"/>
  <c r="GJ116" i="15"/>
  <c r="GI116" i="15"/>
  <c r="GH116" i="15"/>
  <c r="GG116" i="15"/>
  <c r="GF116" i="15"/>
  <c r="GE116" i="15"/>
  <c r="GD116" i="15"/>
  <c r="GC116" i="15"/>
  <c r="GB116" i="15"/>
  <c r="GA116" i="15"/>
  <c r="FZ116" i="15"/>
  <c r="FY116" i="15"/>
  <c r="FX116" i="15"/>
  <c r="FW116" i="15"/>
  <c r="FV116" i="15"/>
  <c r="FU116" i="15"/>
  <c r="FT116" i="15"/>
  <c r="FS116" i="15"/>
  <c r="FR116" i="15"/>
  <c r="FQ116" i="15"/>
  <c r="FP116" i="15"/>
  <c r="FO116" i="15"/>
  <c r="FN116" i="15"/>
  <c r="FM116" i="15"/>
  <c r="FL116" i="15"/>
  <c r="FK116" i="15"/>
  <c r="FJ116" i="15"/>
  <c r="FI116" i="15"/>
  <c r="FH116" i="15"/>
  <c r="FG116" i="15"/>
  <c r="FF116" i="15"/>
  <c r="FE116" i="15"/>
  <c r="FD116" i="15"/>
  <c r="FC116" i="15"/>
  <c r="FB116" i="15"/>
  <c r="FA116" i="15"/>
  <c r="EZ116" i="15"/>
  <c r="EY116" i="15"/>
  <c r="EX116" i="15"/>
  <c r="EW116" i="15"/>
  <c r="EV116" i="15"/>
  <c r="EU116" i="15"/>
  <c r="ET116" i="15"/>
  <c r="ES116" i="15"/>
  <c r="ER116" i="15"/>
  <c r="EQ116" i="15"/>
  <c r="EP116" i="15"/>
  <c r="EO116" i="15"/>
  <c r="EN116" i="15"/>
  <c r="EM116" i="15"/>
  <c r="EL116" i="15"/>
  <c r="EK116" i="15"/>
  <c r="EJ116" i="15"/>
  <c r="EI116" i="15"/>
  <c r="EH116" i="15"/>
  <c r="EG116" i="15"/>
  <c r="EF116" i="15"/>
  <c r="EE116" i="15"/>
  <c r="ED116" i="15"/>
  <c r="EC116" i="15"/>
  <c r="EB116" i="15"/>
  <c r="EA116" i="15"/>
  <c r="DZ116" i="15"/>
  <c r="DY116" i="15"/>
  <c r="DX116" i="15"/>
  <c r="DW116" i="15"/>
  <c r="DV116" i="15"/>
  <c r="DU116" i="15"/>
  <c r="DT116" i="15"/>
  <c r="DS116" i="15"/>
  <c r="DR116" i="15"/>
  <c r="DQ116" i="15"/>
  <c r="DP116" i="15"/>
  <c r="DO116" i="15"/>
  <c r="DN116" i="15"/>
  <c r="DM116" i="15"/>
  <c r="DL116" i="15"/>
  <c r="DK116" i="15"/>
  <c r="DJ116" i="15"/>
  <c r="DI116" i="15"/>
  <c r="DH116" i="15"/>
  <c r="DG116" i="15"/>
  <c r="DF116" i="15"/>
  <c r="DE116" i="15"/>
  <c r="DD116" i="15"/>
  <c r="DC116" i="15"/>
  <c r="DB116" i="15"/>
  <c r="DA116" i="15"/>
  <c r="CZ116" i="15"/>
  <c r="CY116" i="15"/>
  <c r="CX116" i="15"/>
  <c r="CW116" i="15"/>
  <c r="CV116" i="15"/>
  <c r="CU116" i="15"/>
  <c r="CT116" i="15"/>
  <c r="CS116" i="15"/>
  <c r="CR116" i="15"/>
  <c r="CQ116" i="15"/>
  <c r="CP116" i="15"/>
  <c r="CO116" i="15"/>
  <c r="CN116" i="15"/>
  <c r="CM116" i="15"/>
  <c r="CL116" i="15"/>
  <c r="CK116" i="15"/>
  <c r="CJ116" i="15"/>
  <c r="CI116" i="15"/>
  <c r="CH116" i="15"/>
  <c r="CG116" i="15"/>
  <c r="CF116" i="15"/>
  <c r="CE116" i="15"/>
  <c r="CD116" i="15"/>
  <c r="CC116" i="15"/>
  <c r="CB116" i="15"/>
  <c r="CA116" i="15"/>
  <c r="BZ116" i="15"/>
  <c r="BY116" i="15"/>
  <c r="BX116" i="15"/>
  <c r="BW116" i="15"/>
  <c r="BV116" i="15"/>
  <c r="BU116" i="15"/>
  <c r="BT116" i="15"/>
  <c r="BS116" i="15"/>
  <c r="BR116" i="15"/>
  <c r="BQ116" i="15"/>
  <c r="BP116" i="15"/>
  <c r="BO116" i="15"/>
  <c r="BN116" i="15"/>
  <c r="BM116" i="15"/>
  <c r="BL116" i="15"/>
  <c r="BK116" i="15"/>
  <c r="BJ116" i="15"/>
  <c r="BI116" i="15"/>
  <c r="BH116" i="15"/>
  <c r="BG116" i="15"/>
  <c r="BF116" i="15"/>
  <c r="BE116" i="15"/>
  <c r="BD116" i="15"/>
  <c r="BC116"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D116" i="15"/>
  <c r="AC116" i="15"/>
  <c r="AB116" i="15"/>
  <c r="AA116" i="15"/>
  <c r="Z116" i="15"/>
  <c r="Y116" i="15"/>
  <c r="X116" i="15"/>
  <c r="MV115" i="15"/>
  <c r="LX115" i="15"/>
  <c r="GZ115" i="15"/>
  <c r="EN115" i="15"/>
  <c r="CB115" i="15"/>
  <c r="ML114" i="15"/>
  <c r="IF114" i="15"/>
  <c r="EH114" i="15"/>
  <c r="AI114" i="15"/>
  <c r="ML113" i="15"/>
  <c r="MD113" i="15"/>
  <c r="LV113" i="15"/>
  <c r="KL113" i="15"/>
  <c r="ID113" i="15"/>
  <c r="IC113" i="15"/>
  <c r="IB113" i="15"/>
  <c r="IA113" i="15"/>
  <c r="HZ113" i="15"/>
  <c r="HV113" i="15"/>
  <c r="HN113" i="15"/>
  <c r="HF113" i="15"/>
  <c r="GX113" i="15"/>
  <c r="GP113" i="15"/>
  <c r="GH113" i="15"/>
  <c r="FZ113" i="15"/>
  <c r="FR113" i="15"/>
  <c r="FJ113" i="15"/>
  <c r="FB113" i="15"/>
  <c r="ET113" i="15"/>
  <c r="EL113" i="15"/>
  <c r="ED113" i="15"/>
  <c r="DV113" i="15"/>
  <c r="DN113" i="15"/>
  <c r="DF113" i="15"/>
  <c r="CX113" i="15"/>
  <c r="CP113" i="15"/>
  <c r="CH113" i="15"/>
  <c r="BZ113" i="15"/>
  <c r="BR113" i="15"/>
  <c r="BJ113" i="15"/>
  <c r="BB113" i="15"/>
  <c r="AT113" i="15"/>
  <c r="AL113" i="15"/>
  <c r="AD113" i="15"/>
  <c r="ND112" i="15"/>
  <c r="NC112" i="15"/>
  <c r="NB112" i="15"/>
  <c r="NA112" i="15"/>
  <c r="MZ112" i="15"/>
  <c r="MY112" i="15"/>
  <c r="MX112" i="15"/>
  <c r="MW112" i="15"/>
  <c r="MV112" i="15"/>
  <c r="MU112" i="15"/>
  <c r="MT112" i="15"/>
  <c r="MS112" i="15"/>
  <c r="MR112" i="15"/>
  <c r="MQ112" i="15"/>
  <c r="MP112" i="15"/>
  <c r="MO112" i="15"/>
  <c r="MN112" i="15"/>
  <c r="MM112" i="15"/>
  <c r="ML112" i="15"/>
  <c r="MK112" i="15"/>
  <c r="MJ112" i="15"/>
  <c r="MI112" i="15"/>
  <c r="MH112" i="15"/>
  <c r="MG112" i="15"/>
  <c r="MF112" i="15"/>
  <c r="ME112" i="15"/>
  <c r="MD112" i="15"/>
  <c r="MC112" i="15"/>
  <c r="MB112" i="15"/>
  <c r="MA112" i="15"/>
  <c r="LZ112" i="15"/>
  <c r="LY112" i="15"/>
  <c r="LX112" i="15"/>
  <c r="LW112" i="15"/>
  <c r="LV112" i="15"/>
  <c r="LU112" i="15"/>
  <c r="LT112" i="15"/>
  <c r="LS112" i="15"/>
  <c r="LR112" i="15"/>
  <c r="LQ112" i="15"/>
  <c r="LP112" i="15"/>
  <c r="LO112" i="15"/>
  <c r="LN112" i="15"/>
  <c r="LM112" i="15"/>
  <c r="LL112" i="15"/>
  <c r="LK112" i="15"/>
  <c r="LJ112" i="15"/>
  <c r="LI112" i="15"/>
  <c r="LH112" i="15"/>
  <c r="LG112" i="15"/>
  <c r="LF112" i="15"/>
  <c r="LE112" i="15"/>
  <c r="LD112" i="15"/>
  <c r="LC112" i="15"/>
  <c r="LB112" i="15"/>
  <c r="LA112" i="15"/>
  <c r="KZ112" i="15"/>
  <c r="KY112" i="15"/>
  <c r="KX112" i="15"/>
  <c r="KW112" i="15"/>
  <c r="KV112" i="15"/>
  <c r="KU112" i="15"/>
  <c r="KT112" i="15"/>
  <c r="KS112" i="15"/>
  <c r="KR112" i="15"/>
  <c r="KQ112" i="15"/>
  <c r="KP112" i="15"/>
  <c r="KO112" i="15"/>
  <c r="KN112" i="15"/>
  <c r="KM112" i="15"/>
  <c r="KL112" i="15"/>
  <c r="KK112" i="15"/>
  <c r="KJ112" i="15"/>
  <c r="KI112" i="15"/>
  <c r="KH112" i="15"/>
  <c r="KG112" i="15"/>
  <c r="KF112" i="15"/>
  <c r="KE112" i="15"/>
  <c r="KD112" i="15"/>
  <c r="KC112" i="15"/>
  <c r="KB112" i="15"/>
  <c r="KA112" i="15"/>
  <c r="JZ112" i="15"/>
  <c r="JY112" i="15"/>
  <c r="JX112" i="15"/>
  <c r="JW112" i="15"/>
  <c r="JV112" i="15"/>
  <c r="JU112" i="15"/>
  <c r="JT112" i="15"/>
  <c r="JS112" i="15"/>
  <c r="JR112" i="15"/>
  <c r="JQ112" i="15"/>
  <c r="JP112" i="15"/>
  <c r="JO112" i="15"/>
  <c r="JN112" i="15"/>
  <c r="JM112" i="15"/>
  <c r="JL112" i="15"/>
  <c r="JK112" i="15"/>
  <c r="JJ112" i="15"/>
  <c r="JI112" i="15"/>
  <c r="JH112" i="15"/>
  <c r="JG112" i="15"/>
  <c r="JF112" i="15"/>
  <c r="JE112" i="15"/>
  <c r="JD112" i="15"/>
  <c r="JC112" i="15"/>
  <c r="JB112" i="15"/>
  <c r="JA112" i="15"/>
  <c r="IZ112" i="15"/>
  <c r="IY112" i="15"/>
  <c r="IX112" i="15"/>
  <c r="IW112" i="15"/>
  <c r="IV112" i="15"/>
  <c r="IU112" i="15"/>
  <c r="IT112" i="15"/>
  <c r="IS112" i="15"/>
  <c r="IR112" i="15"/>
  <c r="IQ112" i="15"/>
  <c r="IP112" i="15"/>
  <c r="IO112" i="15"/>
  <c r="IN112" i="15"/>
  <c r="IM112" i="15"/>
  <c r="IL112" i="15"/>
  <c r="IK112" i="15"/>
  <c r="IJ112" i="15"/>
  <c r="II112" i="15"/>
  <c r="IH112" i="15"/>
  <c r="IG112" i="15"/>
  <c r="IF112" i="15"/>
  <c r="IE112" i="15"/>
  <c r="ID112" i="15"/>
  <c r="IC112" i="15"/>
  <c r="IB112" i="15"/>
  <c r="IA112" i="15"/>
  <c r="HZ112" i="15"/>
  <c r="HY112" i="15"/>
  <c r="HX112" i="15"/>
  <c r="HW112" i="15"/>
  <c r="HV112" i="15"/>
  <c r="HU112" i="15"/>
  <c r="HT112" i="15"/>
  <c r="HS112" i="15"/>
  <c r="HR112" i="15"/>
  <c r="HQ112" i="15"/>
  <c r="HP112" i="15"/>
  <c r="HO112" i="15"/>
  <c r="HN112" i="15"/>
  <c r="HM112" i="15"/>
  <c r="HL112" i="15"/>
  <c r="HK112" i="15"/>
  <c r="HJ112" i="15"/>
  <c r="HI112" i="15"/>
  <c r="HH112" i="15"/>
  <c r="HG112" i="15"/>
  <c r="HF112" i="15"/>
  <c r="HE112" i="15"/>
  <c r="HD112" i="15"/>
  <c r="HC112" i="15"/>
  <c r="HB112" i="15"/>
  <c r="HA112" i="15"/>
  <c r="GZ112" i="15"/>
  <c r="GY112" i="15"/>
  <c r="GX112" i="15"/>
  <c r="GW112" i="15"/>
  <c r="GV112" i="15"/>
  <c r="GU112" i="15"/>
  <c r="GT112" i="15"/>
  <c r="GS112" i="15"/>
  <c r="GR112" i="15"/>
  <c r="GQ112" i="15"/>
  <c r="GP112" i="15"/>
  <c r="GO112" i="15"/>
  <c r="GN112" i="15"/>
  <c r="GM112" i="15"/>
  <c r="GL112" i="15"/>
  <c r="GK112" i="15"/>
  <c r="GJ112" i="15"/>
  <c r="GI112" i="15"/>
  <c r="GH112" i="15"/>
  <c r="GG112" i="15"/>
  <c r="GF112" i="15"/>
  <c r="GE112" i="15"/>
  <c r="GD112" i="15"/>
  <c r="GC112" i="15"/>
  <c r="GB112" i="15"/>
  <c r="GA112" i="15"/>
  <c r="FZ112" i="15"/>
  <c r="FY112" i="15"/>
  <c r="FX112" i="15"/>
  <c r="FW112" i="15"/>
  <c r="FV112" i="15"/>
  <c r="FU112" i="15"/>
  <c r="FT112" i="15"/>
  <c r="FS112" i="15"/>
  <c r="FR112" i="15"/>
  <c r="FQ112" i="15"/>
  <c r="FP112" i="15"/>
  <c r="FO112" i="15"/>
  <c r="FN112" i="15"/>
  <c r="FM112" i="15"/>
  <c r="FL112" i="15"/>
  <c r="FK112" i="15"/>
  <c r="FJ112" i="15"/>
  <c r="FI112" i="15"/>
  <c r="FH112" i="15"/>
  <c r="FG112" i="15"/>
  <c r="FF112" i="15"/>
  <c r="FE112" i="15"/>
  <c r="FD112" i="15"/>
  <c r="FC112" i="15"/>
  <c r="FB112" i="15"/>
  <c r="FA112" i="15"/>
  <c r="EZ112" i="15"/>
  <c r="EY112" i="15"/>
  <c r="EX112" i="15"/>
  <c r="EW112" i="15"/>
  <c r="EV112" i="15"/>
  <c r="EU112" i="15"/>
  <c r="ET112" i="15"/>
  <c r="ES112" i="15"/>
  <c r="ER112" i="15"/>
  <c r="EQ112" i="15"/>
  <c r="EP112" i="15"/>
  <c r="EO112" i="15"/>
  <c r="EN112" i="15"/>
  <c r="EM112" i="15"/>
  <c r="EL112" i="15"/>
  <c r="EK112" i="15"/>
  <c r="EJ112" i="15"/>
  <c r="EI112" i="15"/>
  <c r="EH112" i="15"/>
  <c r="EG112" i="15"/>
  <c r="EF112" i="15"/>
  <c r="EE112" i="15"/>
  <c r="ED112" i="15"/>
  <c r="EC112" i="15"/>
  <c r="EB112" i="15"/>
  <c r="EA112" i="15"/>
  <c r="DZ112" i="15"/>
  <c r="DY112" i="15"/>
  <c r="DX112" i="15"/>
  <c r="DW112" i="15"/>
  <c r="DV112" i="15"/>
  <c r="DU112" i="15"/>
  <c r="DT112" i="15"/>
  <c r="DS112" i="15"/>
  <c r="DR112" i="15"/>
  <c r="DQ112" i="15"/>
  <c r="DP112" i="15"/>
  <c r="DO112" i="15"/>
  <c r="DN112" i="15"/>
  <c r="DM112" i="15"/>
  <c r="DL112" i="15"/>
  <c r="DK112" i="15"/>
  <c r="DJ112" i="15"/>
  <c r="DI112" i="15"/>
  <c r="DH112" i="15"/>
  <c r="DG112" i="15"/>
  <c r="DF112" i="15"/>
  <c r="DE112" i="15"/>
  <c r="DD112" i="15"/>
  <c r="DC112" i="15"/>
  <c r="DB112" i="15"/>
  <c r="DA112" i="15"/>
  <c r="CZ112" i="15"/>
  <c r="CY112" i="15"/>
  <c r="CX112" i="15"/>
  <c r="CW112" i="15"/>
  <c r="CV112" i="15"/>
  <c r="CU112" i="15"/>
  <c r="CT112" i="15"/>
  <c r="CS112" i="15"/>
  <c r="CR112" i="15"/>
  <c r="CQ112" i="15"/>
  <c r="CP112" i="15"/>
  <c r="CO112" i="15"/>
  <c r="CN112" i="15"/>
  <c r="CM112" i="15"/>
  <c r="CL112" i="15"/>
  <c r="CK112" i="15"/>
  <c r="CJ112" i="15"/>
  <c r="CI112" i="15"/>
  <c r="CH112" i="15"/>
  <c r="CG112" i="15"/>
  <c r="CF112" i="15"/>
  <c r="CE112" i="15"/>
  <c r="CD112" i="15"/>
  <c r="CC112" i="15"/>
  <c r="CB112" i="15"/>
  <c r="CA112" i="15"/>
  <c r="BZ112" i="15"/>
  <c r="BY112" i="15"/>
  <c r="BX112" i="15"/>
  <c r="BW112" i="15"/>
  <c r="BV112" i="15"/>
  <c r="BU112" i="15"/>
  <c r="BT112" i="15"/>
  <c r="BS112" i="15"/>
  <c r="BR112" i="15"/>
  <c r="BQ112" i="15"/>
  <c r="BP112" i="15"/>
  <c r="BO112" i="15"/>
  <c r="BN112" i="15"/>
  <c r="BM112" i="15"/>
  <c r="BL112" i="15"/>
  <c r="BK112" i="15"/>
  <c r="BJ112" i="15"/>
  <c r="BI112" i="15"/>
  <c r="BH112" i="15"/>
  <c r="BG112" i="15"/>
  <c r="BF112" i="15"/>
  <c r="BE112" i="15"/>
  <c r="BD112" i="15"/>
  <c r="BC112"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D112" i="15"/>
  <c r="AC112" i="15"/>
  <c r="AB112" i="15"/>
  <c r="AA112" i="15"/>
  <c r="Z112" i="15"/>
  <c r="Y112" i="15"/>
  <c r="X112" i="15"/>
  <c r="MY111" i="15"/>
  <c r="MB111" i="15"/>
  <c r="IY111" i="15"/>
  <c r="IB111" i="15"/>
  <c r="IA111" i="15"/>
  <c r="HL111" i="15"/>
  <c r="GR111" i="15"/>
  <c r="FW111" i="15"/>
  <c r="EZ111" i="15"/>
  <c r="EF111" i="15"/>
  <c r="DL111" i="15"/>
  <c r="CZ111" i="15"/>
  <c r="CL111" i="15"/>
  <c r="BX111" i="15"/>
  <c r="BN111" i="15"/>
  <c r="BF111" i="15"/>
  <c r="AX111" i="15"/>
  <c r="AP111" i="15"/>
  <c r="AH111" i="15"/>
  <c r="Z111" i="15"/>
  <c r="MS110" i="15"/>
  <c r="LW110" i="15"/>
  <c r="KZ110" i="15"/>
  <c r="KG110" i="15"/>
  <c r="JK110" i="15"/>
  <c r="IN110" i="15"/>
  <c r="HU110" i="15"/>
  <c r="GY110" i="15"/>
  <c r="GB110" i="15"/>
  <c r="FI110" i="15"/>
  <c r="EM110" i="15"/>
  <c r="DP110" i="15"/>
  <c r="CW110" i="15"/>
  <c r="CA110" i="15"/>
  <c r="BD110" i="15"/>
  <c r="AK110" i="15"/>
  <c r="ND109" i="15"/>
  <c r="MW109" i="15"/>
  <c r="MV109" i="15"/>
  <c r="MN109" i="15"/>
  <c r="MF109" i="15"/>
  <c r="LX109" i="15"/>
  <c r="LF109" i="15"/>
  <c r="JZ109" i="15"/>
  <c r="JB109" i="15"/>
  <c r="II109" i="15"/>
  <c r="ID109" i="15"/>
  <c r="IC109" i="15"/>
  <c r="IB109" i="15"/>
  <c r="IA109" i="15"/>
  <c r="HZ109" i="15"/>
  <c r="HX109" i="15"/>
  <c r="HP109" i="15"/>
  <c r="HH109" i="15"/>
  <c r="GZ109" i="15"/>
  <c r="GR109" i="15"/>
  <c r="GJ109" i="15"/>
  <c r="GB109" i="15"/>
  <c r="FT109" i="15"/>
  <c r="FL109" i="15"/>
  <c r="FD109" i="15"/>
  <c r="EV109" i="15"/>
  <c r="EN109" i="15"/>
  <c r="EF109" i="15"/>
  <c r="DX109" i="15"/>
  <c r="DP109" i="15"/>
  <c r="DH109" i="15"/>
  <c r="CZ109" i="15"/>
  <c r="CR109" i="15"/>
  <c r="CJ109" i="15"/>
  <c r="CB109" i="15"/>
  <c r="BT109" i="15"/>
  <c r="BL109" i="15"/>
  <c r="BD109" i="15"/>
  <c r="AV109" i="15"/>
  <c r="AN109" i="15"/>
  <c r="AF109" i="15"/>
  <c r="X109" i="15"/>
  <c r="L109" i="15"/>
  <c r="M109" i="15" s="1"/>
  <c r="ND108" i="15"/>
  <c r="NC108" i="15"/>
  <c r="NB108" i="15"/>
  <c r="NA108" i="15"/>
  <c r="MZ108" i="15"/>
  <c r="MY108" i="15"/>
  <c r="MX108" i="15"/>
  <c r="MW108" i="15"/>
  <c r="MV108" i="15"/>
  <c r="MU108" i="15"/>
  <c r="MT108" i="15"/>
  <c r="MS108" i="15"/>
  <c r="MR108" i="15"/>
  <c r="MQ108" i="15"/>
  <c r="MP108" i="15"/>
  <c r="MO108" i="15"/>
  <c r="MN108" i="15"/>
  <c r="MM108" i="15"/>
  <c r="ML108" i="15"/>
  <c r="MK108" i="15"/>
  <c r="MJ108" i="15"/>
  <c r="MI108" i="15"/>
  <c r="MH108" i="15"/>
  <c r="MG108" i="15"/>
  <c r="MF108" i="15"/>
  <c r="ME108" i="15"/>
  <c r="MD108" i="15"/>
  <c r="MC108" i="15"/>
  <c r="MB108" i="15"/>
  <c r="MA108" i="15"/>
  <c r="LZ108" i="15"/>
  <c r="LY108" i="15"/>
  <c r="LX108" i="15"/>
  <c r="LW108" i="15"/>
  <c r="LV108" i="15"/>
  <c r="LU108" i="15"/>
  <c r="LT108" i="15"/>
  <c r="LS108" i="15"/>
  <c r="LR108" i="15"/>
  <c r="LQ108" i="15"/>
  <c r="LP108" i="15"/>
  <c r="LO108" i="15"/>
  <c r="LN108" i="15"/>
  <c r="LM108" i="15"/>
  <c r="LL108" i="15"/>
  <c r="LK108" i="15"/>
  <c r="LJ108" i="15"/>
  <c r="LI108" i="15"/>
  <c r="LH108" i="15"/>
  <c r="LG108" i="15"/>
  <c r="LF108" i="15"/>
  <c r="LE108" i="15"/>
  <c r="LD108" i="15"/>
  <c r="LC108" i="15"/>
  <c r="LB108" i="15"/>
  <c r="LA108" i="15"/>
  <c r="KZ108" i="15"/>
  <c r="KY108" i="15"/>
  <c r="KX108" i="15"/>
  <c r="KW108" i="15"/>
  <c r="KV108" i="15"/>
  <c r="KU108" i="15"/>
  <c r="KT108" i="15"/>
  <c r="KS108" i="15"/>
  <c r="KR108" i="15"/>
  <c r="KQ108" i="15"/>
  <c r="KP108" i="15"/>
  <c r="KO108" i="15"/>
  <c r="KN108" i="15"/>
  <c r="KM108" i="15"/>
  <c r="KL108" i="15"/>
  <c r="KK108" i="15"/>
  <c r="KJ108" i="15"/>
  <c r="KI108" i="15"/>
  <c r="KH108" i="15"/>
  <c r="KG108" i="15"/>
  <c r="KF108" i="15"/>
  <c r="KE108" i="15"/>
  <c r="KD108" i="15"/>
  <c r="KC108" i="15"/>
  <c r="KB108" i="15"/>
  <c r="KA108" i="15"/>
  <c r="JZ108" i="15"/>
  <c r="JY108" i="15"/>
  <c r="JX108" i="15"/>
  <c r="JW108" i="15"/>
  <c r="JV108" i="15"/>
  <c r="JU108" i="15"/>
  <c r="JT108" i="15"/>
  <c r="JS108" i="15"/>
  <c r="JR108" i="15"/>
  <c r="JQ108" i="15"/>
  <c r="JP108" i="15"/>
  <c r="JO108" i="15"/>
  <c r="JN108" i="15"/>
  <c r="JM108" i="15"/>
  <c r="JL108" i="15"/>
  <c r="JK108" i="15"/>
  <c r="JJ108" i="15"/>
  <c r="JI108" i="15"/>
  <c r="JH108" i="15"/>
  <c r="JG108" i="15"/>
  <c r="JF108" i="15"/>
  <c r="JE108" i="15"/>
  <c r="JD108" i="15"/>
  <c r="JC108" i="15"/>
  <c r="JB108" i="15"/>
  <c r="JA108" i="15"/>
  <c r="IZ108" i="15"/>
  <c r="IY108" i="15"/>
  <c r="IX108" i="15"/>
  <c r="IW108" i="15"/>
  <c r="IV108" i="15"/>
  <c r="IU108" i="15"/>
  <c r="IT108" i="15"/>
  <c r="IS108" i="15"/>
  <c r="IR108" i="15"/>
  <c r="IQ108" i="15"/>
  <c r="IP108" i="15"/>
  <c r="IO108" i="15"/>
  <c r="IN108" i="15"/>
  <c r="IM108" i="15"/>
  <c r="IL108" i="15"/>
  <c r="IK108" i="15"/>
  <c r="IJ108" i="15"/>
  <c r="II108" i="15"/>
  <c r="IH108" i="15"/>
  <c r="IG108" i="15"/>
  <c r="IF108" i="15"/>
  <c r="IE108" i="15"/>
  <c r="ID108" i="15"/>
  <c r="IC108" i="15"/>
  <c r="IB108" i="15"/>
  <c r="IA108" i="15"/>
  <c r="HZ108" i="15"/>
  <c r="HY108" i="15"/>
  <c r="HX108" i="15"/>
  <c r="HW108" i="15"/>
  <c r="HV108" i="15"/>
  <c r="HU108" i="15"/>
  <c r="HT108" i="15"/>
  <c r="HS108" i="15"/>
  <c r="HR108" i="15"/>
  <c r="HQ108" i="15"/>
  <c r="HP108" i="15"/>
  <c r="HO108" i="15"/>
  <c r="HN108" i="15"/>
  <c r="HM108" i="15"/>
  <c r="HL108" i="15"/>
  <c r="HK108" i="15"/>
  <c r="HJ108" i="15"/>
  <c r="HI108" i="15"/>
  <c r="HH108" i="15"/>
  <c r="HG108" i="15"/>
  <c r="HF108" i="15"/>
  <c r="HE108" i="15"/>
  <c r="HD108" i="15"/>
  <c r="HC108" i="15"/>
  <c r="HB108" i="15"/>
  <c r="HA108" i="15"/>
  <c r="GZ108" i="15"/>
  <c r="GY108" i="15"/>
  <c r="GX108" i="15"/>
  <c r="GW108" i="15"/>
  <c r="GV108" i="15"/>
  <c r="GU108" i="15"/>
  <c r="GT108" i="15"/>
  <c r="GS108" i="15"/>
  <c r="GR108" i="15"/>
  <c r="GQ108" i="15"/>
  <c r="GP108" i="15"/>
  <c r="GO108" i="15"/>
  <c r="GN108" i="15"/>
  <c r="GM108" i="15"/>
  <c r="GL108" i="15"/>
  <c r="GK108" i="15"/>
  <c r="GJ108" i="15"/>
  <c r="GI108" i="15"/>
  <c r="GH108" i="15"/>
  <c r="GG108" i="15"/>
  <c r="GF108" i="15"/>
  <c r="GE108" i="15"/>
  <c r="GD108" i="15"/>
  <c r="GC108" i="15"/>
  <c r="GB108" i="15"/>
  <c r="GA108" i="15"/>
  <c r="FZ108" i="15"/>
  <c r="FY108" i="15"/>
  <c r="FX108" i="15"/>
  <c r="FW108" i="15"/>
  <c r="FV108" i="15"/>
  <c r="FU108" i="15"/>
  <c r="FT108" i="15"/>
  <c r="FS108" i="15"/>
  <c r="FR108" i="15"/>
  <c r="FQ108" i="15"/>
  <c r="FP108" i="15"/>
  <c r="FO108" i="15"/>
  <c r="FN108" i="15"/>
  <c r="FM108" i="15"/>
  <c r="FL108" i="15"/>
  <c r="FK108" i="15"/>
  <c r="FJ108" i="15"/>
  <c r="FI108" i="15"/>
  <c r="FH108" i="15"/>
  <c r="FG108" i="15"/>
  <c r="FF108" i="15"/>
  <c r="FE108" i="15"/>
  <c r="FD108" i="15"/>
  <c r="FC108" i="15"/>
  <c r="FB108" i="15"/>
  <c r="FA108" i="15"/>
  <c r="EZ108" i="15"/>
  <c r="EY108" i="15"/>
  <c r="EX108" i="15"/>
  <c r="EW108" i="15"/>
  <c r="EV108" i="15"/>
  <c r="EU108" i="15"/>
  <c r="ET108" i="15"/>
  <c r="ES108" i="15"/>
  <c r="ER108" i="15"/>
  <c r="EQ108" i="15"/>
  <c r="EP108" i="15"/>
  <c r="EO108" i="15"/>
  <c r="EN108" i="15"/>
  <c r="EM108" i="15"/>
  <c r="EL108" i="15"/>
  <c r="EK108" i="15"/>
  <c r="EJ108" i="15"/>
  <c r="EI108" i="15"/>
  <c r="EH108" i="15"/>
  <c r="EG108" i="15"/>
  <c r="EF108" i="15"/>
  <c r="EE108" i="15"/>
  <c r="ED108" i="15"/>
  <c r="EC108" i="15"/>
  <c r="EB108" i="15"/>
  <c r="EA108" i="15"/>
  <c r="DZ108" i="15"/>
  <c r="DY108" i="15"/>
  <c r="DX108" i="15"/>
  <c r="DW108" i="15"/>
  <c r="DV108" i="15"/>
  <c r="DU108" i="15"/>
  <c r="DT108" i="15"/>
  <c r="DS108" i="15"/>
  <c r="DR108" i="15"/>
  <c r="DQ108" i="15"/>
  <c r="DP108" i="15"/>
  <c r="DO108" i="15"/>
  <c r="DN108" i="15"/>
  <c r="DM108" i="15"/>
  <c r="DL108" i="15"/>
  <c r="DK108" i="15"/>
  <c r="DJ108" i="15"/>
  <c r="DI108" i="15"/>
  <c r="DH108" i="15"/>
  <c r="DG108" i="15"/>
  <c r="DF108" i="15"/>
  <c r="DE108" i="15"/>
  <c r="DD108" i="15"/>
  <c r="DC108" i="15"/>
  <c r="DB108" i="15"/>
  <c r="DA108" i="15"/>
  <c r="CZ108" i="15"/>
  <c r="CY108" i="15"/>
  <c r="CX108" i="15"/>
  <c r="CW108" i="15"/>
  <c r="CV108" i="15"/>
  <c r="CU108" i="15"/>
  <c r="CT108" i="15"/>
  <c r="CS108" i="15"/>
  <c r="CR108" i="15"/>
  <c r="CQ108" i="15"/>
  <c r="CP108" i="15"/>
  <c r="CO108" i="15"/>
  <c r="CN108" i="15"/>
  <c r="CM108" i="15"/>
  <c r="CL108" i="15"/>
  <c r="CK108" i="15"/>
  <c r="CJ108" i="15"/>
  <c r="CI108" i="15"/>
  <c r="CH108" i="15"/>
  <c r="CG108" i="15"/>
  <c r="CF108" i="15"/>
  <c r="CE108" i="15"/>
  <c r="CD108" i="15"/>
  <c r="CC108" i="15"/>
  <c r="CB108" i="15"/>
  <c r="CA108" i="15"/>
  <c r="BZ108" i="15"/>
  <c r="BY108" i="15"/>
  <c r="BX108" i="15"/>
  <c r="BW108" i="15"/>
  <c r="BV108" i="15"/>
  <c r="BU108" i="15"/>
  <c r="BT108" i="15"/>
  <c r="BS108" i="15"/>
  <c r="BR108" i="15"/>
  <c r="BQ108" i="15"/>
  <c r="BP108" i="15"/>
  <c r="BO108" i="15"/>
  <c r="BN108" i="15"/>
  <c r="BM108" i="15"/>
  <c r="BL108" i="15"/>
  <c r="BK108" i="15"/>
  <c r="BJ108" i="15"/>
  <c r="BI108" i="15"/>
  <c r="BH108" i="15"/>
  <c r="BG108" i="15"/>
  <c r="BF108" i="15"/>
  <c r="BE108" i="15"/>
  <c r="BD108" i="15"/>
  <c r="BC108" i="15"/>
  <c r="BB108" i="15"/>
  <c r="BA108" i="15"/>
  <c r="AZ108" i="15"/>
  <c r="AY108" i="15"/>
  <c r="AX108" i="15"/>
  <c r="AW108" i="15"/>
  <c r="AV108" i="15"/>
  <c r="AU108" i="15"/>
  <c r="AT108" i="15"/>
  <c r="AS108" i="15"/>
  <c r="AR108" i="15"/>
  <c r="AQ108" i="15"/>
  <c r="AP108" i="15"/>
  <c r="AO108" i="15"/>
  <c r="AN108" i="15"/>
  <c r="AM108" i="15"/>
  <c r="AL108" i="15"/>
  <c r="AK108" i="15"/>
  <c r="AJ108" i="15"/>
  <c r="AI108" i="15"/>
  <c r="AH108" i="15"/>
  <c r="AG108" i="15"/>
  <c r="AF108" i="15"/>
  <c r="AE108" i="15"/>
  <c r="AD108" i="15"/>
  <c r="AC108" i="15"/>
  <c r="AB108" i="15"/>
  <c r="AA108" i="15"/>
  <c r="Z108" i="15"/>
  <c r="Y108" i="15"/>
  <c r="X108" i="15"/>
  <c r="MW107" i="15"/>
  <c r="GS107" i="15"/>
  <c r="MS106" i="15"/>
  <c r="MO106" i="15"/>
  <c r="MN106" i="15"/>
  <c r="MM106" i="15"/>
  <c r="ML106" i="15"/>
  <c r="MK106" i="15"/>
  <c r="MJ106" i="15"/>
  <c r="MI106" i="15"/>
  <c r="MH106" i="15"/>
  <c r="MG106" i="15"/>
  <c r="MF106" i="15"/>
  <c r="ME106" i="15"/>
  <c r="MD106" i="15"/>
  <c r="MC106" i="15"/>
  <c r="MB106" i="15"/>
  <c r="MA106" i="15"/>
  <c r="LZ106" i="15"/>
  <c r="LY106" i="15"/>
  <c r="LX106" i="15"/>
  <c r="LW106" i="15"/>
  <c r="LV106" i="15"/>
  <c r="LU106" i="15"/>
  <c r="LT106" i="15"/>
  <c r="LS106" i="15"/>
  <c r="LR106" i="15"/>
  <c r="LQ106" i="15"/>
  <c r="LP106" i="15"/>
  <c r="LO106" i="15"/>
  <c r="LN106" i="15"/>
  <c r="LM106" i="15"/>
  <c r="LL106" i="15"/>
  <c r="LK106" i="15"/>
  <c r="LJ106" i="15"/>
  <c r="LI106" i="15"/>
  <c r="LH106" i="15"/>
  <c r="LG106" i="15"/>
  <c r="LF106" i="15"/>
  <c r="LE106" i="15"/>
  <c r="LD106" i="15"/>
  <c r="LC106" i="15"/>
  <c r="LB106" i="15"/>
  <c r="LA106" i="15"/>
  <c r="KZ106" i="15"/>
  <c r="KY106" i="15"/>
  <c r="KX106" i="15"/>
  <c r="KW106" i="15"/>
  <c r="KV106" i="15"/>
  <c r="KU106" i="15"/>
  <c r="KT106" i="15"/>
  <c r="KS106" i="15"/>
  <c r="KR106" i="15"/>
  <c r="KQ106" i="15"/>
  <c r="KP106" i="15"/>
  <c r="KO106" i="15"/>
  <c r="KN106" i="15"/>
  <c r="KM106" i="15"/>
  <c r="KL106" i="15"/>
  <c r="KK106" i="15"/>
  <c r="KJ106" i="15"/>
  <c r="KI106" i="15"/>
  <c r="KH106" i="15"/>
  <c r="KG106" i="15"/>
  <c r="KF106" i="15"/>
  <c r="KE106" i="15"/>
  <c r="KD106" i="15"/>
  <c r="KC106" i="15"/>
  <c r="KB106" i="15"/>
  <c r="KA106" i="15"/>
  <c r="JZ106" i="15"/>
  <c r="JY106" i="15"/>
  <c r="JX106" i="15"/>
  <c r="JW106" i="15"/>
  <c r="JV106" i="15"/>
  <c r="JU106" i="15"/>
  <c r="JT106" i="15"/>
  <c r="JS106" i="15"/>
  <c r="JR106" i="15"/>
  <c r="JQ106" i="15"/>
  <c r="JP106" i="15"/>
  <c r="JO106" i="15"/>
  <c r="JN106" i="15"/>
  <c r="JM106" i="15"/>
  <c r="JL106" i="15"/>
  <c r="JK106" i="15"/>
  <c r="JJ106" i="15"/>
  <c r="JI106" i="15"/>
  <c r="JH106" i="15"/>
  <c r="JG106" i="15"/>
  <c r="JF106" i="15"/>
  <c r="JE106" i="15"/>
  <c r="JD106" i="15"/>
  <c r="JC106" i="15"/>
  <c r="JB106" i="15"/>
  <c r="JA106" i="15"/>
  <c r="IZ106" i="15"/>
  <c r="IY106" i="15"/>
  <c r="IX106" i="15"/>
  <c r="IW106" i="15"/>
  <c r="IV106" i="15"/>
  <c r="IU106" i="15"/>
  <c r="IT106" i="15"/>
  <c r="IS106" i="15"/>
  <c r="IR106" i="15"/>
  <c r="IQ106" i="15"/>
  <c r="IP106" i="15"/>
  <c r="IO106" i="15"/>
  <c r="IN106" i="15"/>
  <c r="IM106" i="15"/>
  <c r="IL106" i="15"/>
  <c r="IK106" i="15"/>
  <c r="IJ106" i="15"/>
  <c r="II106" i="15"/>
  <c r="IH106" i="15"/>
  <c r="IG106" i="15"/>
  <c r="IF106" i="15"/>
  <c r="IE106" i="15"/>
  <c r="ID106" i="15"/>
  <c r="IC106" i="15"/>
  <c r="IB106" i="15"/>
  <c r="IA106" i="15"/>
  <c r="HZ106" i="15"/>
  <c r="HY106" i="15"/>
  <c r="HX106" i="15"/>
  <c r="HW106" i="15"/>
  <c r="HV106" i="15"/>
  <c r="HU106" i="15"/>
  <c r="HT106" i="15"/>
  <c r="HS106" i="15"/>
  <c r="HR106" i="15"/>
  <c r="HQ106" i="15"/>
  <c r="HP106" i="15"/>
  <c r="HO106" i="15"/>
  <c r="HN106" i="15"/>
  <c r="HM106" i="15"/>
  <c r="HL106" i="15"/>
  <c r="HK106" i="15"/>
  <c r="HJ106" i="15"/>
  <c r="HI106" i="15"/>
  <c r="HH106" i="15"/>
  <c r="HG106" i="15"/>
  <c r="HF106" i="15"/>
  <c r="HE106" i="15"/>
  <c r="HD106" i="15"/>
  <c r="HC106" i="15"/>
  <c r="HB106" i="15"/>
  <c r="HA106" i="15"/>
  <c r="GZ106" i="15"/>
  <c r="GY106" i="15"/>
  <c r="GX106" i="15"/>
  <c r="GW106" i="15"/>
  <c r="GV106" i="15"/>
  <c r="GU106" i="15"/>
  <c r="GT106" i="15"/>
  <c r="GS106" i="15"/>
  <c r="GR106" i="15"/>
  <c r="GQ106" i="15"/>
  <c r="GP106" i="15"/>
  <c r="GO106" i="15"/>
  <c r="GN106" i="15"/>
  <c r="GM106" i="15"/>
  <c r="GL106" i="15"/>
  <c r="GK106" i="15"/>
  <c r="GJ106" i="15"/>
  <c r="GI106" i="15"/>
  <c r="GH106" i="15"/>
  <c r="GG106" i="15"/>
  <c r="GF106" i="15"/>
  <c r="GE106" i="15"/>
  <c r="GD106" i="15"/>
  <c r="GC106" i="15"/>
  <c r="GB106" i="15"/>
  <c r="GA106" i="15"/>
  <c r="FZ106" i="15"/>
  <c r="FY106" i="15"/>
  <c r="FX106" i="15"/>
  <c r="FW106" i="15"/>
  <c r="FV106" i="15"/>
  <c r="FU106" i="15"/>
  <c r="FT106" i="15"/>
  <c r="FS106" i="15"/>
  <c r="FR106" i="15"/>
  <c r="FQ106" i="15"/>
  <c r="FP106" i="15"/>
  <c r="FO106" i="15"/>
  <c r="FN106" i="15"/>
  <c r="FM106" i="15"/>
  <c r="FL106" i="15"/>
  <c r="FK106" i="15"/>
  <c r="FJ106" i="15"/>
  <c r="FI106" i="15"/>
  <c r="FH106" i="15"/>
  <c r="FG106" i="15"/>
  <c r="FF106" i="15"/>
  <c r="FE106" i="15"/>
  <c r="FD106" i="15"/>
  <c r="FC106" i="15"/>
  <c r="FB106" i="15"/>
  <c r="FA106" i="15"/>
  <c r="EZ106" i="15"/>
  <c r="EY106" i="15"/>
  <c r="EX106" i="15"/>
  <c r="EW106" i="15"/>
  <c r="EV106" i="15"/>
  <c r="EU106" i="15"/>
  <c r="ET106" i="15"/>
  <c r="ES106" i="15"/>
  <c r="ER106" i="15"/>
  <c r="EQ106" i="15"/>
  <c r="EP106" i="15"/>
  <c r="EO106" i="15"/>
  <c r="EN106" i="15"/>
  <c r="EM106" i="15"/>
  <c r="EL106" i="15"/>
  <c r="EK106" i="15"/>
  <c r="EJ106" i="15"/>
  <c r="EI106" i="15"/>
  <c r="EH106" i="15"/>
  <c r="EG106" i="15"/>
  <c r="EF106" i="15"/>
  <c r="EE106" i="15"/>
  <c r="ED106" i="15"/>
  <c r="EC106" i="15"/>
  <c r="EB106" i="15"/>
  <c r="EA106" i="15"/>
  <c r="DZ106" i="15"/>
  <c r="DY106" i="15"/>
  <c r="DX106" i="15"/>
  <c r="DW106" i="15"/>
  <c r="DV106" i="15"/>
  <c r="DU106" i="15"/>
  <c r="DT106" i="15"/>
  <c r="DS106" i="15"/>
  <c r="DR106" i="15"/>
  <c r="DQ106" i="15"/>
  <c r="DP106" i="15"/>
  <c r="DO106" i="15"/>
  <c r="DN106" i="15"/>
  <c r="DM106" i="15"/>
  <c r="DL106" i="15"/>
  <c r="DK106" i="15"/>
  <c r="DJ106" i="15"/>
  <c r="DI106" i="15"/>
  <c r="DH106" i="15"/>
  <c r="DG106" i="15"/>
  <c r="DF106" i="15"/>
  <c r="DE106" i="15"/>
  <c r="DD106" i="15"/>
  <c r="DC106" i="15"/>
  <c r="DB106" i="15"/>
  <c r="DA106" i="15"/>
  <c r="CZ106" i="15"/>
  <c r="CY106" i="15"/>
  <c r="CX106" i="15"/>
  <c r="CW106" i="15"/>
  <c r="CV106" i="15"/>
  <c r="CU106" i="15"/>
  <c r="CT106" i="15"/>
  <c r="CS106" i="15"/>
  <c r="CR106" i="15"/>
  <c r="CQ106" i="15"/>
  <c r="CP106" i="15"/>
  <c r="CO106" i="15"/>
  <c r="CN106" i="15"/>
  <c r="CM106" i="15"/>
  <c r="CL106" i="15"/>
  <c r="CK106" i="15"/>
  <c r="CJ106" i="15"/>
  <c r="CI106" i="15"/>
  <c r="CH106" i="15"/>
  <c r="CG106" i="15"/>
  <c r="CF106" i="15"/>
  <c r="CE106" i="15"/>
  <c r="CD106" i="15"/>
  <c r="CC106" i="15"/>
  <c r="CB106" i="15"/>
  <c r="CA106" i="15"/>
  <c r="BZ106" i="15"/>
  <c r="BY106" i="15"/>
  <c r="BX106" i="15"/>
  <c r="BW106" i="15"/>
  <c r="BV106" i="15"/>
  <c r="BU106" i="15"/>
  <c r="BT106" i="15"/>
  <c r="BS106" i="15"/>
  <c r="BR106" i="15"/>
  <c r="BQ106" i="15"/>
  <c r="BP106" i="15"/>
  <c r="BO106" i="15"/>
  <c r="BN106" i="15"/>
  <c r="BM106" i="15"/>
  <c r="BL106" i="15"/>
  <c r="BK106" i="15"/>
  <c r="BJ106" i="15"/>
  <c r="BI106" i="15"/>
  <c r="BH106" i="15"/>
  <c r="BG106" i="15"/>
  <c r="BF106" i="15"/>
  <c r="BE106" i="15"/>
  <c r="BD106" i="15"/>
  <c r="BC106" i="15"/>
  <c r="BB106" i="15"/>
  <c r="BA106" i="15"/>
  <c r="AZ106" i="15"/>
  <c r="AY106" i="15"/>
  <c r="AX106" i="15"/>
  <c r="AW106" i="15"/>
  <c r="AV106" i="15"/>
  <c r="AU106" i="15"/>
  <c r="AT106" i="15"/>
  <c r="AS106" i="15"/>
  <c r="AR106" i="15"/>
  <c r="AQ106" i="15"/>
  <c r="AP106" i="15"/>
  <c r="AO106" i="15"/>
  <c r="AN106" i="15"/>
  <c r="AM106" i="15"/>
  <c r="AL106" i="15"/>
  <c r="AK106" i="15"/>
  <c r="AJ106" i="15"/>
  <c r="AI106" i="15"/>
  <c r="AH106" i="15"/>
  <c r="AG106" i="15"/>
  <c r="AF106" i="15"/>
  <c r="AE106" i="15"/>
  <c r="AD106" i="15"/>
  <c r="AC106" i="15"/>
  <c r="AB106" i="15"/>
  <c r="AA106" i="15"/>
  <c r="Z106" i="15"/>
  <c r="Y106" i="15"/>
  <c r="X106" i="15"/>
  <c r="L106" i="15"/>
  <c r="NA105" i="15"/>
  <c r="MY105" i="15"/>
  <c r="MX105" i="15"/>
  <c r="MW105" i="15"/>
  <c r="MV105" i="15"/>
  <c r="MU105" i="15"/>
  <c r="MS105" i="15"/>
  <c r="MO105" i="15"/>
  <c r="MH105" i="15"/>
  <c r="MG105" i="15"/>
  <c r="LZ105" i="15"/>
  <c r="LY105" i="15"/>
  <c r="LR105" i="15"/>
  <c r="LQ105" i="15"/>
  <c r="LK105" i="15"/>
  <c r="LC105" i="15"/>
  <c r="KU105" i="15"/>
  <c r="KM105" i="15"/>
  <c r="KE105" i="15"/>
  <c r="JW105" i="15"/>
  <c r="JO105" i="15"/>
  <c r="JG105" i="15"/>
  <c r="IY105" i="15"/>
  <c r="IQ105" i="15"/>
  <c r="II105" i="15"/>
  <c r="ID105" i="15"/>
  <c r="IC105" i="15"/>
  <c r="IB105" i="15"/>
  <c r="IA105" i="15"/>
  <c r="HZ105" i="15"/>
  <c r="HY105" i="15"/>
  <c r="HR105" i="15"/>
  <c r="HQ105" i="15"/>
  <c r="HJ105" i="15"/>
  <c r="HI105" i="15"/>
  <c r="HB105" i="15"/>
  <c r="HA105" i="15"/>
  <c r="GT105" i="15"/>
  <c r="GS105" i="15"/>
  <c r="GL105" i="15"/>
  <c r="GK105" i="15"/>
  <c r="GD105" i="15"/>
  <c r="GC105" i="15"/>
  <c r="FV105" i="15"/>
  <c r="FU105" i="15"/>
  <c r="FN105" i="15"/>
  <c r="FM105" i="15"/>
  <c r="FF105" i="15"/>
  <c r="FE105" i="15"/>
  <c r="EX105" i="15"/>
  <c r="EW105" i="15"/>
  <c r="EP105" i="15"/>
  <c r="EO105" i="15"/>
  <c r="EH105" i="15"/>
  <c r="EG105" i="15"/>
  <c r="DZ105" i="15"/>
  <c r="DY105" i="15"/>
  <c r="DR105" i="15"/>
  <c r="DQ105" i="15"/>
  <c r="DJ105" i="15"/>
  <c r="DI105" i="15"/>
  <c r="DB105" i="15"/>
  <c r="DA105" i="15"/>
  <c r="CT105" i="15"/>
  <c r="CS105" i="15"/>
  <c r="CL105" i="15"/>
  <c r="CK105" i="15"/>
  <c r="CD105" i="15"/>
  <c r="CC105" i="15"/>
  <c r="BV105" i="15"/>
  <c r="BU105" i="15"/>
  <c r="BN105" i="15"/>
  <c r="BM105" i="15"/>
  <c r="BF105" i="15"/>
  <c r="BE105" i="15"/>
  <c r="AX105" i="15"/>
  <c r="AW105" i="15"/>
  <c r="AP105" i="15"/>
  <c r="AO105" i="15"/>
  <c r="AH105" i="15"/>
  <c r="AG105" i="15"/>
  <c r="Z105" i="15"/>
  <c r="Y105" i="15"/>
  <c r="L105" i="15"/>
  <c r="M105" i="15" s="1"/>
  <c r="ND104" i="15"/>
  <c r="NC104" i="15"/>
  <c r="NB104" i="15"/>
  <c r="NA104" i="15"/>
  <c r="MZ104" i="15"/>
  <c r="MY104" i="15"/>
  <c r="MX104" i="15"/>
  <c r="MW104" i="15"/>
  <c r="MV104" i="15"/>
  <c r="MU104" i="15"/>
  <c r="MT104" i="15"/>
  <c r="MS104" i="15"/>
  <c r="MR104" i="15"/>
  <c r="MQ104" i="15"/>
  <c r="MP104" i="15"/>
  <c r="MO104" i="15"/>
  <c r="MN104" i="15"/>
  <c r="MM104" i="15"/>
  <c r="ML104" i="15"/>
  <c r="MK104" i="15"/>
  <c r="MJ104" i="15"/>
  <c r="MI104" i="15"/>
  <c r="MH104" i="15"/>
  <c r="MG104" i="15"/>
  <c r="MF104" i="15"/>
  <c r="ME104" i="15"/>
  <c r="MD104" i="15"/>
  <c r="MC104" i="15"/>
  <c r="MB104" i="15"/>
  <c r="MA104" i="15"/>
  <c r="LZ104" i="15"/>
  <c r="LY104" i="15"/>
  <c r="LX104" i="15"/>
  <c r="LW104" i="15"/>
  <c r="LV104" i="15"/>
  <c r="LU104" i="15"/>
  <c r="LT104" i="15"/>
  <c r="LS104" i="15"/>
  <c r="LR104" i="15"/>
  <c r="LQ104" i="15"/>
  <c r="LP104" i="15"/>
  <c r="LO104" i="15"/>
  <c r="LN104" i="15"/>
  <c r="LM104" i="15"/>
  <c r="LL104" i="15"/>
  <c r="LK104" i="15"/>
  <c r="LJ104" i="15"/>
  <c r="LI104" i="15"/>
  <c r="LH104" i="15"/>
  <c r="LG104" i="15"/>
  <c r="LF104" i="15"/>
  <c r="LE104" i="15"/>
  <c r="LD104" i="15"/>
  <c r="LC104" i="15"/>
  <c r="LB104" i="15"/>
  <c r="LA104" i="15"/>
  <c r="KZ104" i="15"/>
  <c r="KY104" i="15"/>
  <c r="KX104" i="15"/>
  <c r="KW104" i="15"/>
  <c r="KV104" i="15"/>
  <c r="KU104" i="15"/>
  <c r="KT104" i="15"/>
  <c r="KS104" i="15"/>
  <c r="KR104" i="15"/>
  <c r="KQ104" i="15"/>
  <c r="KP104" i="15"/>
  <c r="KO104" i="15"/>
  <c r="KN104" i="15"/>
  <c r="KM104" i="15"/>
  <c r="KL104" i="15"/>
  <c r="KK104" i="15"/>
  <c r="KJ104" i="15"/>
  <c r="KI104" i="15"/>
  <c r="KH104" i="15"/>
  <c r="KG104" i="15"/>
  <c r="KF104" i="15"/>
  <c r="KE104" i="15"/>
  <c r="KD104" i="15"/>
  <c r="KC104" i="15"/>
  <c r="KB104" i="15"/>
  <c r="KA104" i="15"/>
  <c r="JZ104" i="15"/>
  <c r="JY104" i="15"/>
  <c r="JX104" i="15"/>
  <c r="JW104" i="15"/>
  <c r="JV104" i="15"/>
  <c r="JU104" i="15"/>
  <c r="JT104" i="15"/>
  <c r="JS104" i="15"/>
  <c r="JR104" i="15"/>
  <c r="JQ104" i="15"/>
  <c r="JP104" i="15"/>
  <c r="JO104" i="15"/>
  <c r="JN104" i="15"/>
  <c r="JM104" i="15"/>
  <c r="JL104" i="15"/>
  <c r="JK104" i="15"/>
  <c r="JJ104" i="15"/>
  <c r="JI104" i="15"/>
  <c r="JH104" i="15"/>
  <c r="JG104" i="15"/>
  <c r="JF104" i="15"/>
  <c r="JE104" i="15"/>
  <c r="JD104" i="15"/>
  <c r="JC104" i="15"/>
  <c r="JB104" i="15"/>
  <c r="JA104" i="15"/>
  <c r="IZ104" i="15"/>
  <c r="IY104" i="15"/>
  <c r="IX104" i="15"/>
  <c r="IW104" i="15"/>
  <c r="IV104" i="15"/>
  <c r="IU104" i="15"/>
  <c r="IT104" i="15"/>
  <c r="IS104" i="15"/>
  <c r="IR104" i="15"/>
  <c r="IQ104" i="15"/>
  <c r="IP104" i="15"/>
  <c r="IO104" i="15"/>
  <c r="IN104" i="15"/>
  <c r="IM104" i="15"/>
  <c r="IL104" i="15"/>
  <c r="IK104" i="15"/>
  <c r="IJ104" i="15"/>
  <c r="II104" i="15"/>
  <c r="IH104" i="15"/>
  <c r="IG104" i="15"/>
  <c r="IF104" i="15"/>
  <c r="IE104" i="15"/>
  <c r="ID104" i="15"/>
  <c r="IC104" i="15"/>
  <c r="IB104" i="15"/>
  <c r="IA104" i="15"/>
  <c r="HZ104" i="15"/>
  <c r="HY104" i="15"/>
  <c r="HX104" i="15"/>
  <c r="HW104" i="15"/>
  <c r="HV104" i="15"/>
  <c r="HU104" i="15"/>
  <c r="HT104" i="15"/>
  <c r="HS104" i="15"/>
  <c r="HR104" i="15"/>
  <c r="HQ104" i="15"/>
  <c r="HP104" i="15"/>
  <c r="HO104" i="15"/>
  <c r="HN104" i="15"/>
  <c r="HM104" i="15"/>
  <c r="HL104" i="15"/>
  <c r="HK104" i="15"/>
  <c r="HJ104" i="15"/>
  <c r="HI104" i="15"/>
  <c r="HH104" i="15"/>
  <c r="HG104" i="15"/>
  <c r="HF104" i="15"/>
  <c r="HE104" i="15"/>
  <c r="HD104" i="15"/>
  <c r="HC104" i="15"/>
  <c r="HB104" i="15"/>
  <c r="HA104" i="15"/>
  <c r="GZ104" i="15"/>
  <c r="GY104" i="15"/>
  <c r="GX104" i="15"/>
  <c r="GW104" i="15"/>
  <c r="GV104" i="15"/>
  <c r="GU104" i="15"/>
  <c r="GT104" i="15"/>
  <c r="GS104" i="15"/>
  <c r="GR104" i="15"/>
  <c r="GQ104" i="15"/>
  <c r="GP104" i="15"/>
  <c r="GO104" i="15"/>
  <c r="GN104" i="15"/>
  <c r="GM104" i="15"/>
  <c r="GL104" i="15"/>
  <c r="GK104" i="15"/>
  <c r="GJ104" i="15"/>
  <c r="GI104" i="15"/>
  <c r="GH104" i="15"/>
  <c r="GG104" i="15"/>
  <c r="GF104" i="15"/>
  <c r="GE104" i="15"/>
  <c r="GD104" i="15"/>
  <c r="GC104" i="15"/>
  <c r="GB104" i="15"/>
  <c r="GA104" i="15"/>
  <c r="FZ104" i="15"/>
  <c r="FY104" i="15"/>
  <c r="FX104" i="15"/>
  <c r="FW104" i="15"/>
  <c r="FV104" i="15"/>
  <c r="FU104" i="15"/>
  <c r="FT104" i="15"/>
  <c r="FS104" i="15"/>
  <c r="FR104" i="15"/>
  <c r="FQ104" i="15"/>
  <c r="FP104" i="15"/>
  <c r="FO104" i="15"/>
  <c r="FN104" i="15"/>
  <c r="FM104" i="15"/>
  <c r="FL104" i="15"/>
  <c r="FK104" i="15"/>
  <c r="FJ104" i="15"/>
  <c r="FI104" i="15"/>
  <c r="FH104" i="15"/>
  <c r="FG104" i="15"/>
  <c r="FF104" i="15"/>
  <c r="FE104" i="15"/>
  <c r="FD104" i="15"/>
  <c r="FC104" i="15"/>
  <c r="FB104" i="15"/>
  <c r="FA104" i="15"/>
  <c r="EZ104" i="15"/>
  <c r="EY104" i="15"/>
  <c r="EX104" i="15"/>
  <c r="EW104" i="15"/>
  <c r="EV104" i="15"/>
  <c r="EU104" i="15"/>
  <c r="ET104" i="15"/>
  <c r="ES104" i="15"/>
  <c r="ER104" i="15"/>
  <c r="EQ104" i="15"/>
  <c r="EP104" i="15"/>
  <c r="EO104" i="15"/>
  <c r="EN104" i="15"/>
  <c r="EM104" i="15"/>
  <c r="EL104" i="15"/>
  <c r="EK104" i="15"/>
  <c r="EJ104" i="15"/>
  <c r="EI104" i="15"/>
  <c r="EH104" i="15"/>
  <c r="EG104" i="15"/>
  <c r="EF104" i="15"/>
  <c r="EE104" i="15"/>
  <c r="ED104" i="15"/>
  <c r="EC104" i="15"/>
  <c r="EB104" i="15"/>
  <c r="EA104" i="15"/>
  <c r="DZ104" i="15"/>
  <c r="DY104" i="15"/>
  <c r="DX104" i="15"/>
  <c r="DW104" i="15"/>
  <c r="DV104" i="15"/>
  <c r="DU104" i="15"/>
  <c r="DT104" i="15"/>
  <c r="DS104" i="15"/>
  <c r="DR104" i="15"/>
  <c r="DQ104" i="15"/>
  <c r="DP104" i="15"/>
  <c r="DO104" i="15"/>
  <c r="DN104" i="15"/>
  <c r="DM104" i="15"/>
  <c r="DL104" i="15"/>
  <c r="DK104" i="15"/>
  <c r="DJ104" i="15"/>
  <c r="DI104" i="15"/>
  <c r="DH104" i="15"/>
  <c r="DG104" i="15"/>
  <c r="DF104" i="15"/>
  <c r="DE104" i="15"/>
  <c r="DD104" i="15"/>
  <c r="DC104" i="15"/>
  <c r="DB104" i="15"/>
  <c r="DA104" i="15"/>
  <c r="CZ104" i="15"/>
  <c r="CY104" i="15"/>
  <c r="CX104" i="15"/>
  <c r="CW104" i="15"/>
  <c r="CV104" i="15"/>
  <c r="CU104" i="15"/>
  <c r="CT104" i="15"/>
  <c r="CS104" i="15"/>
  <c r="CR104" i="15"/>
  <c r="CQ104" i="15"/>
  <c r="CP104" i="15"/>
  <c r="CO104" i="15"/>
  <c r="CN104" i="15"/>
  <c r="CM104" i="15"/>
  <c r="CL104" i="15"/>
  <c r="CK104" i="15"/>
  <c r="CJ104" i="15"/>
  <c r="CI104" i="15"/>
  <c r="CH104" i="15"/>
  <c r="CG104" i="15"/>
  <c r="CF104" i="15"/>
  <c r="CE104" i="15"/>
  <c r="CD104" i="15"/>
  <c r="CC104" i="15"/>
  <c r="CB104" i="15"/>
  <c r="CA104" i="15"/>
  <c r="BZ104" i="15"/>
  <c r="BY104" i="15"/>
  <c r="BX104" i="15"/>
  <c r="BW104" i="15"/>
  <c r="BV104" i="15"/>
  <c r="BU104" i="15"/>
  <c r="BT104" i="15"/>
  <c r="BS104" i="15"/>
  <c r="BR104" i="15"/>
  <c r="BQ104" i="15"/>
  <c r="BP104" i="15"/>
  <c r="BO104" i="15"/>
  <c r="BN104" i="15"/>
  <c r="BM104" i="15"/>
  <c r="BL104" i="15"/>
  <c r="BK104" i="15"/>
  <c r="BJ104" i="15"/>
  <c r="BI104" i="15"/>
  <c r="BH104" i="15"/>
  <c r="BG104" i="15"/>
  <c r="BF104" i="15"/>
  <c r="BE104" i="15"/>
  <c r="BD104" i="15"/>
  <c r="BC104" i="15"/>
  <c r="BB104" i="15"/>
  <c r="BA104" i="15"/>
  <c r="AZ104" i="15"/>
  <c r="AY104" i="15"/>
  <c r="AX104" i="15"/>
  <c r="AW104" i="15"/>
  <c r="AV104" i="15"/>
  <c r="AU104" i="15"/>
  <c r="AT104" i="15"/>
  <c r="AS104" i="15"/>
  <c r="AR104" i="15"/>
  <c r="AQ104" i="15"/>
  <c r="AP104" i="15"/>
  <c r="AO104" i="15"/>
  <c r="AN104" i="15"/>
  <c r="AM104" i="15"/>
  <c r="AL104" i="15"/>
  <c r="AK104" i="15"/>
  <c r="AJ104" i="15"/>
  <c r="AI104" i="15"/>
  <c r="AH104" i="15"/>
  <c r="AG104" i="15"/>
  <c r="AF104" i="15"/>
  <c r="AE104" i="15"/>
  <c r="AD104" i="15"/>
  <c r="AC104" i="15"/>
  <c r="AB104" i="15"/>
  <c r="AA104" i="15"/>
  <c r="Z104" i="15"/>
  <c r="Y104" i="15"/>
  <c r="X104" i="15"/>
  <c r="MY103" i="15"/>
  <c r="MX103" i="15"/>
  <c r="MW103" i="15"/>
  <c r="MV103" i="15"/>
  <c r="MU103" i="15"/>
  <c r="MP103" i="15"/>
  <c r="MO103" i="15"/>
  <c r="MN103" i="15"/>
  <c r="MM103" i="15"/>
  <c r="ML103" i="15"/>
  <c r="MK103" i="15"/>
  <c r="MJ103" i="15"/>
  <c r="MI103" i="15"/>
  <c r="MH103" i="15"/>
  <c r="MG103" i="15"/>
  <c r="MF103" i="15"/>
  <c r="ME103" i="15"/>
  <c r="MD103" i="15"/>
  <c r="MC103" i="15"/>
  <c r="MB103" i="15"/>
  <c r="MA103" i="15"/>
  <c r="LZ103" i="15"/>
  <c r="LY103" i="15"/>
  <c r="LX103" i="15"/>
  <c r="LW103" i="15"/>
  <c r="LV103" i="15"/>
  <c r="LU103" i="15"/>
  <c r="LT103" i="15"/>
  <c r="LS103" i="15"/>
  <c r="LR103" i="15"/>
  <c r="LQ103" i="15"/>
  <c r="LJ103" i="15"/>
  <c r="LB103" i="15"/>
  <c r="KT103" i="15"/>
  <c r="KL103" i="15"/>
  <c r="KD103" i="15"/>
  <c r="JV103" i="15"/>
  <c r="JN103" i="15"/>
  <c r="JF103" i="15"/>
  <c r="IX103" i="15"/>
  <c r="IP103" i="15"/>
  <c r="IH103" i="15"/>
  <c r="ID103" i="15"/>
  <c r="IC103" i="15"/>
  <c r="IB103" i="15"/>
  <c r="IA103" i="15"/>
  <c r="HZ103" i="15"/>
  <c r="HY103" i="15"/>
  <c r="HX103" i="15"/>
  <c r="HW103" i="15"/>
  <c r="HV103" i="15"/>
  <c r="HU103" i="15"/>
  <c r="HT103" i="15"/>
  <c r="HS103" i="15"/>
  <c r="HR103" i="15"/>
  <c r="HQ103" i="15"/>
  <c r="HP103" i="15"/>
  <c r="HO103" i="15"/>
  <c r="HN103" i="15"/>
  <c r="HM103" i="15"/>
  <c r="HL103" i="15"/>
  <c r="HK103" i="15"/>
  <c r="HJ103" i="15"/>
  <c r="HI103" i="15"/>
  <c r="HH103" i="15"/>
  <c r="HG103" i="15"/>
  <c r="HF103" i="15"/>
  <c r="HE103" i="15"/>
  <c r="HD103" i="15"/>
  <c r="HC103" i="15"/>
  <c r="HB103" i="15"/>
  <c r="HA103" i="15"/>
  <c r="GZ103" i="15"/>
  <c r="GY103" i="15"/>
  <c r="GX103" i="15"/>
  <c r="GW103" i="15"/>
  <c r="GV103" i="15"/>
  <c r="GU103" i="15"/>
  <c r="GT103" i="15"/>
  <c r="GS103" i="15"/>
  <c r="GR103" i="15"/>
  <c r="GQ103" i="15"/>
  <c r="GP103" i="15"/>
  <c r="GO103" i="15"/>
  <c r="GN103" i="15"/>
  <c r="GM103" i="15"/>
  <c r="GL103" i="15"/>
  <c r="GK103" i="15"/>
  <c r="GJ103" i="15"/>
  <c r="GI103" i="15"/>
  <c r="GH103" i="15"/>
  <c r="GG103" i="15"/>
  <c r="GF103" i="15"/>
  <c r="GE103" i="15"/>
  <c r="GD103" i="15"/>
  <c r="GC103" i="15"/>
  <c r="GB103" i="15"/>
  <c r="GA103" i="15"/>
  <c r="FZ103" i="15"/>
  <c r="FY103" i="15"/>
  <c r="FX103" i="15"/>
  <c r="FW103" i="15"/>
  <c r="FV103" i="15"/>
  <c r="FU103" i="15"/>
  <c r="FT103" i="15"/>
  <c r="FS103" i="15"/>
  <c r="FR103" i="15"/>
  <c r="FQ103" i="15"/>
  <c r="FP103" i="15"/>
  <c r="FO103" i="15"/>
  <c r="FN103" i="15"/>
  <c r="FM103" i="15"/>
  <c r="FL103" i="15"/>
  <c r="FK103" i="15"/>
  <c r="FJ103" i="15"/>
  <c r="FI103" i="15"/>
  <c r="FH103" i="15"/>
  <c r="FG103" i="15"/>
  <c r="FF103" i="15"/>
  <c r="FE103" i="15"/>
  <c r="FD103" i="15"/>
  <c r="FC103" i="15"/>
  <c r="FB103" i="15"/>
  <c r="FA103" i="15"/>
  <c r="EZ103" i="15"/>
  <c r="EY103" i="15"/>
  <c r="EX103" i="15"/>
  <c r="EW103" i="15"/>
  <c r="EV103" i="15"/>
  <c r="EU103" i="15"/>
  <c r="ET103" i="15"/>
  <c r="ES103" i="15"/>
  <c r="ER103" i="15"/>
  <c r="EQ103" i="15"/>
  <c r="EP103" i="15"/>
  <c r="EO103" i="15"/>
  <c r="EN103" i="15"/>
  <c r="EM103" i="15"/>
  <c r="EL103" i="15"/>
  <c r="EK103" i="15"/>
  <c r="EJ103" i="15"/>
  <c r="EI103" i="15"/>
  <c r="EH103" i="15"/>
  <c r="EG103" i="15"/>
  <c r="EF103" i="15"/>
  <c r="EE103" i="15"/>
  <c r="ED103" i="15"/>
  <c r="EC103" i="15"/>
  <c r="EB103" i="15"/>
  <c r="EA103" i="15"/>
  <c r="DZ103" i="15"/>
  <c r="DY103" i="15"/>
  <c r="DX103" i="15"/>
  <c r="DW103" i="15"/>
  <c r="DV103" i="15"/>
  <c r="DU103" i="15"/>
  <c r="DT103" i="15"/>
  <c r="DS103" i="15"/>
  <c r="DR103" i="15"/>
  <c r="DQ103" i="15"/>
  <c r="DP103" i="15"/>
  <c r="DO103" i="15"/>
  <c r="DN103" i="15"/>
  <c r="DM103" i="15"/>
  <c r="DL103" i="15"/>
  <c r="DK103" i="15"/>
  <c r="DJ103" i="15"/>
  <c r="DI103" i="15"/>
  <c r="DH103" i="15"/>
  <c r="DG103" i="15"/>
  <c r="DF103" i="15"/>
  <c r="DE103" i="15"/>
  <c r="DD103" i="15"/>
  <c r="DC103" i="15"/>
  <c r="DB103" i="15"/>
  <c r="DA103" i="15"/>
  <c r="CZ103" i="15"/>
  <c r="CY103" i="15"/>
  <c r="CX103" i="15"/>
  <c r="CW103" i="15"/>
  <c r="CV103" i="15"/>
  <c r="CU103" i="15"/>
  <c r="CT103" i="15"/>
  <c r="CS103" i="15"/>
  <c r="CR103" i="15"/>
  <c r="CQ103" i="15"/>
  <c r="CP103" i="15"/>
  <c r="CO103" i="15"/>
  <c r="CN103" i="15"/>
  <c r="CM103" i="15"/>
  <c r="CL103" i="15"/>
  <c r="CK103" i="15"/>
  <c r="CJ103" i="15"/>
  <c r="CI103" i="15"/>
  <c r="CH103" i="15"/>
  <c r="CG103" i="15"/>
  <c r="CF103" i="15"/>
  <c r="CE103" i="15"/>
  <c r="CD103" i="15"/>
  <c r="CC103" i="15"/>
  <c r="CB103" i="15"/>
  <c r="CA103" i="15"/>
  <c r="BZ103" i="15"/>
  <c r="BY103" i="15"/>
  <c r="BX103" i="15"/>
  <c r="BW103" i="15"/>
  <c r="BV103" i="15"/>
  <c r="BU103" i="15"/>
  <c r="BT103" i="15"/>
  <c r="BS103" i="15"/>
  <c r="BR103" i="15"/>
  <c r="BQ103" i="15"/>
  <c r="BP103" i="15"/>
  <c r="BO103" i="15"/>
  <c r="BN103" i="15"/>
  <c r="BM103" i="15"/>
  <c r="BL103" i="15"/>
  <c r="BK103" i="15"/>
  <c r="BJ103" i="15"/>
  <c r="BI103" i="15"/>
  <c r="BH103" i="15"/>
  <c r="BG103" i="15"/>
  <c r="BF103" i="15"/>
  <c r="BE103" i="15"/>
  <c r="BD103" i="15"/>
  <c r="BC103" i="15"/>
  <c r="BB103" i="15"/>
  <c r="BA103" i="15"/>
  <c r="AZ103" i="15"/>
  <c r="AY103" i="15"/>
  <c r="AX103" i="15"/>
  <c r="AW103" i="15"/>
  <c r="AV103" i="15"/>
  <c r="AU103" i="15"/>
  <c r="AT103" i="15"/>
  <c r="AS103" i="15"/>
  <c r="AR103" i="15"/>
  <c r="AQ103" i="15"/>
  <c r="AP103" i="15"/>
  <c r="AO103" i="15"/>
  <c r="AN103" i="15"/>
  <c r="AM103" i="15"/>
  <c r="AL103" i="15"/>
  <c r="AK103" i="15"/>
  <c r="AJ103" i="15"/>
  <c r="AI103" i="15"/>
  <c r="AH103" i="15"/>
  <c r="AG103" i="15"/>
  <c r="AF103" i="15"/>
  <c r="AE103" i="15"/>
  <c r="AD103" i="15"/>
  <c r="AC103" i="15"/>
  <c r="AB103" i="15"/>
  <c r="AA103" i="15"/>
  <c r="Z103" i="15"/>
  <c r="Y103" i="15"/>
  <c r="X103" i="15"/>
  <c r="L98" i="15"/>
  <c r="T96" i="15"/>
  <c r="P96" i="15"/>
  <c r="A94" i="15"/>
  <c r="T94" i="15" s="1"/>
  <c r="A80" i="15"/>
  <c r="D77" i="15"/>
  <c r="D70" i="15"/>
  <c r="D64" i="15"/>
  <c r="F39" i="15"/>
  <c r="Q77" i="15"/>
  <c r="R77" i="15" s="1"/>
  <c r="Q76" i="15"/>
  <c r="R76" i="15" s="1"/>
  <c r="Q75" i="15"/>
  <c r="R75" i="15" s="1"/>
  <c r="Q74" i="15"/>
  <c r="R74" i="15" s="1"/>
  <c r="Q73" i="15"/>
  <c r="R73" i="15" s="1"/>
  <c r="Q72" i="15"/>
  <c r="R72" i="15" s="1"/>
  <c r="Q71" i="15"/>
  <c r="R71" i="15" s="1"/>
  <c r="Q70" i="15"/>
  <c r="R70" i="15" s="1"/>
  <c r="Q69" i="15"/>
  <c r="R69" i="15" s="1"/>
  <c r="Q68" i="15"/>
  <c r="R68" i="15" s="1"/>
  <c r="Q67" i="15"/>
  <c r="R67" i="15" s="1"/>
  <c r="Q66" i="15"/>
  <c r="R66" i="15" s="1"/>
  <c r="Q65" i="15"/>
  <c r="R65" i="15" s="1"/>
  <c r="Q64" i="15"/>
  <c r="R64" i="15" s="1"/>
  <c r="Q63" i="15"/>
  <c r="R63" i="15" s="1"/>
  <c r="Q62" i="15"/>
  <c r="R62" i="15" s="1"/>
  <c r="Q61" i="15"/>
  <c r="R61" i="15" s="1"/>
  <c r="Q60" i="15"/>
  <c r="R60" i="15" s="1"/>
  <c r="Q59" i="15"/>
  <c r="R59" i="15" s="1"/>
  <c r="Q57" i="15"/>
  <c r="R57" i="15" s="1"/>
  <c r="Q56" i="15"/>
  <c r="R56" i="15" s="1"/>
  <c r="Q55" i="15"/>
  <c r="R55" i="15" s="1"/>
  <c r="Q54" i="15"/>
  <c r="R54" i="15" s="1"/>
  <c r="Q53" i="15"/>
  <c r="R53" i="15" s="1"/>
  <c r="Q51" i="15"/>
  <c r="R51" i="15" s="1"/>
  <c r="Q50" i="15"/>
  <c r="R50" i="15" s="1"/>
  <c r="Q49" i="15"/>
  <c r="R49" i="15" s="1"/>
  <c r="Q48" i="15"/>
  <c r="R48" i="15" s="1"/>
  <c r="Q47" i="15"/>
  <c r="R47" i="15" s="1"/>
  <c r="Q46" i="15"/>
  <c r="R46" i="15" s="1"/>
  <c r="Q45" i="15"/>
  <c r="R45" i="15" s="1"/>
  <c r="Q44" i="15"/>
  <c r="R44" i="15" s="1"/>
  <c r="Q43" i="15"/>
  <c r="R43" i="15" s="1"/>
  <c r="Q42" i="15"/>
  <c r="R42" i="15" s="1"/>
  <c r="Q41" i="15"/>
  <c r="R41" i="15" s="1"/>
  <c r="Q40" i="15"/>
  <c r="R40" i="15" s="1"/>
  <c r="Q39" i="15"/>
  <c r="R39" i="15" s="1"/>
  <c r="Q38" i="15"/>
  <c r="R38" i="15" s="1"/>
  <c r="Q37" i="15"/>
  <c r="R37" i="15" s="1"/>
  <c r="Q36" i="15"/>
  <c r="R36" i="15" s="1"/>
  <c r="Q35" i="15"/>
  <c r="R35" i="15" s="1"/>
  <c r="Q34" i="15"/>
  <c r="R34" i="15" s="1"/>
  <c r="Q31" i="15"/>
  <c r="R31" i="15" s="1"/>
  <c r="Q33" i="15"/>
  <c r="R33" i="15" s="1"/>
  <c r="Q32" i="15"/>
  <c r="R32" i="15" s="1"/>
  <c r="Q30" i="15"/>
  <c r="Q29" i="15"/>
  <c r="R29" i="15" s="1"/>
  <c r="Q28" i="15"/>
  <c r="R28" i="15" s="1"/>
  <c r="N29" i="15"/>
  <c r="O29" i="15" s="1"/>
  <c r="P21" i="15"/>
  <c r="P20" i="15"/>
  <c r="P19" i="15"/>
  <c r="O21" i="15"/>
  <c r="O20" i="15"/>
  <c r="O19" i="15"/>
  <c r="K19" i="15"/>
  <c r="L19" i="15"/>
  <c r="M19" i="15"/>
  <c r="K20" i="15"/>
  <c r="L20" i="15"/>
  <c r="M20" i="15"/>
  <c r="C22" i="15"/>
  <c r="G24" i="15"/>
  <c r="G23" i="15"/>
  <c r="F23" i="15"/>
  <c r="C24" i="15"/>
  <c r="C23" i="15"/>
  <c r="C21" i="15"/>
  <c r="D20" i="15"/>
  <c r="D19" i="15"/>
  <c r="D18" i="15"/>
  <c r="H17" i="15"/>
  <c r="C17" i="15"/>
  <c r="P16" i="15"/>
  <c r="P15" i="15"/>
  <c r="K15" i="15"/>
  <c r="K14" i="15"/>
  <c r="P14" i="15"/>
  <c r="P13" i="15"/>
  <c r="K13" i="15"/>
  <c r="P12" i="15"/>
  <c r="K12" i="15"/>
  <c r="H16" i="15"/>
  <c r="C16" i="15"/>
  <c r="F15" i="15"/>
  <c r="C15" i="15"/>
  <c r="C14" i="15"/>
  <c r="C13" i="15"/>
  <c r="C12" i="15"/>
  <c r="P10" i="15"/>
  <c r="O9" i="15"/>
  <c r="K9" i="15"/>
  <c r="K8" i="15"/>
  <c r="Q7" i="15"/>
  <c r="K6" i="15"/>
  <c r="H10" i="15"/>
  <c r="F10" i="15"/>
  <c r="C9" i="15"/>
  <c r="D8" i="15"/>
  <c r="G7" i="15"/>
  <c r="D6" i="15"/>
  <c r="O24" i="15"/>
  <c r="N24" i="15"/>
  <c r="M24" i="15"/>
  <c r="L24" i="15"/>
  <c r="K24" i="15"/>
  <c r="M22" i="15"/>
  <c r="L22" i="15"/>
  <c r="K22" i="15"/>
  <c r="R33" i="1"/>
  <c r="R34" i="1"/>
  <c r="R35" i="1"/>
  <c r="R36" i="1"/>
  <c r="R37" i="1"/>
  <c r="R38" i="1"/>
  <c r="R39" i="1"/>
  <c r="R40" i="1"/>
  <c r="HK136" i="15" l="1"/>
  <c r="HS136" i="15"/>
  <c r="LS136" i="15"/>
  <c r="MA136" i="15"/>
  <c r="MI136" i="15"/>
  <c r="CF139" i="15"/>
  <c r="ER139" i="15"/>
  <c r="HD139" i="15"/>
  <c r="LT139" i="15"/>
  <c r="AE140" i="15"/>
  <c r="AM140" i="15"/>
  <c r="AU140" i="15"/>
  <c r="BC140" i="15"/>
  <c r="BK140" i="15"/>
  <c r="BS140" i="15"/>
  <c r="CA140" i="15"/>
  <c r="CI140" i="15"/>
  <c r="CQ140" i="15"/>
  <c r="CY140" i="15"/>
  <c r="DG140" i="15"/>
  <c r="DO140" i="15"/>
  <c r="DW140" i="15"/>
  <c r="EE140" i="15"/>
  <c r="EM140" i="15"/>
  <c r="EU140" i="15"/>
  <c r="FC140" i="15"/>
  <c r="FK140" i="15"/>
  <c r="FS140" i="15"/>
  <c r="GA140" i="15"/>
  <c r="GI140" i="15"/>
  <c r="GQ140" i="15"/>
  <c r="GY140" i="15"/>
  <c r="HG140" i="15"/>
  <c r="HO140" i="15"/>
  <c r="HW140" i="15"/>
  <c r="LZ140" i="15"/>
  <c r="MN140" i="15"/>
  <c r="GN136" i="15"/>
  <c r="GV136" i="15"/>
  <c r="HD136" i="15"/>
  <c r="HL136" i="15"/>
  <c r="HT136" i="15"/>
  <c r="LT136" i="15"/>
  <c r="MB136" i="15"/>
  <c r="MJ136" i="15"/>
  <c r="AB139" i="15"/>
  <c r="CN139" i="15"/>
  <c r="EZ139" i="15"/>
  <c r="HL139" i="15"/>
  <c r="MB139" i="15"/>
  <c r="X140" i="15"/>
  <c r="AF140" i="15"/>
  <c r="AN140" i="15"/>
  <c r="AV140" i="15"/>
  <c r="BD140" i="15"/>
  <c r="BL140" i="15"/>
  <c r="BT140" i="15"/>
  <c r="CB140" i="15"/>
  <c r="CJ140" i="15"/>
  <c r="CR140" i="15"/>
  <c r="CZ140" i="15"/>
  <c r="DH140" i="15"/>
  <c r="DP140" i="15"/>
  <c r="DX140" i="15"/>
  <c r="EF140" i="15"/>
  <c r="EN140" i="15"/>
  <c r="EV140" i="15"/>
  <c r="FD140" i="15"/>
  <c r="FL140" i="15"/>
  <c r="FT140" i="15"/>
  <c r="GB140" i="15"/>
  <c r="GJ140" i="15"/>
  <c r="GR140" i="15"/>
  <c r="GZ140" i="15"/>
  <c r="HH140" i="15"/>
  <c r="HP140" i="15"/>
  <c r="HX140" i="15"/>
  <c r="MC140" i="15"/>
  <c r="MO140" i="15"/>
  <c r="LU136" i="15"/>
  <c r="MC136" i="15"/>
  <c r="MK136" i="15"/>
  <c r="AJ139" i="15"/>
  <c r="CV139" i="15"/>
  <c r="FH139" i="15"/>
  <c r="HT139" i="15"/>
  <c r="MJ139" i="15"/>
  <c r="Y140" i="15"/>
  <c r="AG140" i="15"/>
  <c r="AO140" i="15"/>
  <c r="AW140" i="15"/>
  <c r="BE140" i="15"/>
  <c r="BM140" i="15"/>
  <c r="BU140" i="15"/>
  <c r="CC140" i="15"/>
  <c r="CK140" i="15"/>
  <c r="CS140" i="15"/>
  <c r="DA140" i="15"/>
  <c r="DI140" i="15"/>
  <c r="DQ140" i="15"/>
  <c r="DY140" i="15"/>
  <c r="EG140" i="15"/>
  <c r="EO140" i="15"/>
  <c r="EW140" i="15"/>
  <c r="FE140" i="15"/>
  <c r="FM140" i="15"/>
  <c r="FU140" i="15"/>
  <c r="GC140" i="15"/>
  <c r="GK140" i="15"/>
  <c r="GS140" i="15"/>
  <c r="HA140" i="15"/>
  <c r="HI140" i="15"/>
  <c r="HQ140" i="15"/>
  <c r="HY140" i="15"/>
  <c r="LQ140" i="15"/>
  <c r="MD140" i="15"/>
  <c r="GQ136" i="15"/>
  <c r="GY136" i="15"/>
  <c r="HG136" i="15"/>
  <c r="HO136" i="15"/>
  <c r="HW136" i="15"/>
  <c r="LW136" i="15"/>
  <c r="ME136" i="15"/>
  <c r="MM136" i="15"/>
  <c r="AZ139" i="15"/>
  <c r="DL139" i="15"/>
  <c r="AA140" i="15"/>
  <c r="AI140" i="15"/>
  <c r="AQ140" i="15"/>
  <c r="AY140" i="15"/>
  <c r="BG140" i="15"/>
  <c r="BO140" i="15"/>
  <c r="BW140" i="15"/>
  <c r="CE140" i="15"/>
  <c r="CM140" i="15"/>
  <c r="CU140" i="15"/>
  <c r="DC140" i="15"/>
  <c r="DK140" i="15"/>
  <c r="DS140" i="15"/>
  <c r="EA140" i="15"/>
  <c r="EI140" i="15"/>
  <c r="EQ140" i="15"/>
  <c r="EY140" i="15"/>
  <c r="FG140" i="15"/>
  <c r="FO140" i="15"/>
  <c r="FW140" i="15"/>
  <c r="GE140" i="15"/>
  <c r="GM140" i="15"/>
  <c r="GU140" i="15"/>
  <c r="HC140" i="15"/>
  <c r="HK140" i="15"/>
  <c r="HS140" i="15"/>
  <c r="LU140" i="15"/>
  <c r="MG140" i="15"/>
  <c r="FT136" i="15"/>
  <c r="GB136" i="15"/>
  <c r="GJ136" i="15"/>
  <c r="GR136" i="15"/>
  <c r="GZ136" i="15"/>
  <c r="HH136" i="15"/>
  <c r="HP136" i="15"/>
  <c r="HX136" i="15"/>
  <c r="LX136" i="15"/>
  <c r="MF136" i="15"/>
  <c r="BH139" i="15"/>
  <c r="AB140" i="15"/>
  <c r="AJ140" i="15"/>
  <c r="AR140" i="15"/>
  <c r="AZ140" i="15"/>
  <c r="BH140" i="15"/>
  <c r="BP140" i="15"/>
  <c r="BX140" i="15"/>
  <c r="CF140" i="15"/>
  <c r="CN140" i="15"/>
  <c r="CV140" i="15"/>
  <c r="DD140" i="15"/>
  <c r="DL140" i="15"/>
  <c r="DT140" i="15"/>
  <c r="EB140" i="15"/>
  <c r="EJ140" i="15"/>
  <c r="ER140" i="15"/>
  <c r="EZ140" i="15"/>
  <c r="FH140" i="15"/>
  <c r="FP140" i="15"/>
  <c r="FX140" i="15"/>
  <c r="GF140" i="15"/>
  <c r="GN140" i="15"/>
  <c r="GV140" i="15"/>
  <c r="HD140" i="15"/>
  <c r="HL140" i="15"/>
  <c r="HT140" i="15"/>
  <c r="LV140" i="15"/>
  <c r="MZ110" i="15"/>
  <c r="MR110" i="15"/>
  <c r="MJ110" i="15"/>
  <c r="MB110" i="15"/>
  <c r="LT110" i="15"/>
  <c r="LL110" i="15"/>
  <c r="LD110" i="15"/>
  <c r="KV110" i="15"/>
  <c r="KN110" i="15"/>
  <c r="KF110" i="15"/>
  <c r="JX110" i="15"/>
  <c r="JP110" i="15"/>
  <c r="JH110" i="15"/>
  <c r="IZ110" i="15"/>
  <c r="IR110" i="15"/>
  <c r="IJ110" i="15"/>
  <c r="IB110" i="15"/>
  <c r="HT110" i="15"/>
  <c r="HL110" i="15"/>
  <c r="HD110" i="15"/>
  <c r="GV110" i="15"/>
  <c r="GN110" i="15"/>
  <c r="GF110" i="15"/>
  <c r="FX110" i="15"/>
  <c r="FP110" i="15"/>
  <c r="FH110" i="15"/>
  <c r="EZ110" i="15"/>
  <c r="ER110" i="15"/>
  <c r="EJ110" i="15"/>
  <c r="EB110" i="15"/>
  <c r="DT110" i="15"/>
  <c r="DL110" i="15"/>
  <c r="DD110" i="15"/>
  <c r="CV110" i="15"/>
  <c r="CN110" i="15"/>
  <c r="CF110" i="15"/>
  <c r="BX110" i="15"/>
  <c r="BP110" i="15"/>
  <c r="BH110" i="15"/>
  <c r="AZ110" i="15"/>
  <c r="AR110" i="15"/>
  <c r="AJ110" i="15"/>
  <c r="AB110" i="15"/>
  <c r="MY110" i="15"/>
  <c r="MQ110" i="15"/>
  <c r="MI110" i="15"/>
  <c r="MA110" i="15"/>
  <c r="LS110" i="15"/>
  <c r="LK110" i="15"/>
  <c r="LC110" i="15"/>
  <c r="KU110" i="15"/>
  <c r="KM110" i="15"/>
  <c r="KE110" i="15"/>
  <c r="JW110" i="15"/>
  <c r="JO110" i="15"/>
  <c r="JG110" i="15"/>
  <c r="IY110" i="15"/>
  <c r="IQ110" i="15"/>
  <c r="II110" i="15"/>
  <c r="IA110" i="15"/>
  <c r="HS110" i="15"/>
  <c r="HK110" i="15"/>
  <c r="HC110" i="15"/>
  <c r="GU110" i="15"/>
  <c r="GM110" i="15"/>
  <c r="GE110" i="15"/>
  <c r="FW110" i="15"/>
  <c r="FO110" i="15"/>
  <c r="FG110" i="15"/>
  <c r="EY110" i="15"/>
  <c r="EQ110" i="15"/>
  <c r="EI110" i="15"/>
  <c r="EA110" i="15"/>
  <c r="DS110" i="15"/>
  <c r="DK110" i="15"/>
  <c r="DC110" i="15"/>
  <c r="CU110" i="15"/>
  <c r="CM110" i="15"/>
  <c r="CE110" i="15"/>
  <c r="BW110" i="15"/>
  <c r="BO110" i="15"/>
  <c r="BG110" i="15"/>
  <c r="AY110" i="15"/>
  <c r="AQ110" i="15"/>
  <c r="AI110" i="15"/>
  <c r="AA110" i="15"/>
  <c r="MX110" i="15"/>
  <c r="MP110" i="15"/>
  <c r="MH110" i="15"/>
  <c r="LZ110" i="15"/>
  <c r="LR110" i="15"/>
  <c r="LJ110" i="15"/>
  <c r="LB110" i="15"/>
  <c r="KT110" i="15"/>
  <c r="KL110" i="15"/>
  <c r="KD110" i="15"/>
  <c r="JV110" i="15"/>
  <c r="JN110" i="15"/>
  <c r="JF110" i="15"/>
  <c r="IX110" i="15"/>
  <c r="IP110" i="15"/>
  <c r="IH110" i="15"/>
  <c r="HZ110" i="15"/>
  <c r="HR110" i="15"/>
  <c r="HJ110" i="15"/>
  <c r="HB110" i="15"/>
  <c r="GT110" i="15"/>
  <c r="GL110" i="15"/>
  <c r="GD110" i="15"/>
  <c r="FV110" i="15"/>
  <c r="FN110" i="15"/>
  <c r="FF110" i="15"/>
  <c r="EX110" i="15"/>
  <c r="EP110" i="15"/>
  <c r="EH110" i="15"/>
  <c r="DZ110" i="15"/>
  <c r="DR110" i="15"/>
  <c r="DJ110" i="15"/>
  <c r="DB110" i="15"/>
  <c r="CT110" i="15"/>
  <c r="CL110" i="15"/>
  <c r="CD110" i="15"/>
  <c r="BV110" i="15"/>
  <c r="BN110" i="15"/>
  <c r="BF110" i="15"/>
  <c r="AX110" i="15"/>
  <c r="AP110" i="15"/>
  <c r="MW110" i="15"/>
  <c r="MO110" i="15"/>
  <c r="MG110" i="15"/>
  <c r="LY110" i="15"/>
  <c r="LQ110" i="15"/>
  <c r="LI110" i="15"/>
  <c r="LA110" i="15"/>
  <c r="KS110" i="15"/>
  <c r="KK110" i="15"/>
  <c r="KC110" i="15"/>
  <c r="JU110" i="15"/>
  <c r="JM110" i="15"/>
  <c r="JE110" i="15"/>
  <c r="IW110" i="15"/>
  <c r="IO110" i="15"/>
  <c r="IG110" i="15"/>
  <c r="HY110" i="15"/>
  <c r="HQ110" i="15"/>
  <c r="HI110" i="15"/>
  <c r="HA110" i="15"/>
  <c r="GS110" i="15"/>
  <c r="GK110" i="15"/>
  <c r="GC110" i="15"/>
  <c r="FU110" i="15"/>
  <c r="FM110" i="15"/>
  <c r="FE110" i="15"/>
  <c r="EW110" i="15"/>
  <c r="EO110" i="15"/>
  <c r="EG110" i="15"/>
  <c r="DY110" i="15"/>
  <c r="DQ110" i="15"/>
  <c r="DI110" i="15"/>
  <c r="DA110" i="15"/>
  <c r="CS110" i="15"/>
  <c r="CK110" i="15"/>
  <c r="CC110" i="15"/>
  <c r="BU110" i="15"/>
  <c r="BM110" i="15"/>
  <c r="BE110" i="15"/>
  <c r="AW110" i="15"/>
  <c r="AO110" i="15"/>
  <c r="AG110" i="15"/>
  <c r="Y110" i="15"/>
  <c r="NB110" i="15"/>
  <c r="MT110" i="15"/>
  <c r="ML110" i="15"/>
  <c r="MD110" i="15"/>
  <c r="LV110" i="15"/>
  <c r="LN110" i="15"/>
  <c r="LF110" i="15"/>
  <c r="KX110" i="15"/>
  <c r="KP110" i="15"/>
  <c r="KH110" i="15"/>
  <c r="JZ110" i="15"/>
  <c r="JR110" i="15"/>
  <c r="JJ110" i="15"/>
  <c r="JB110" i="15"/>
  <c r="IT110" i="15"/>
  <c r="IL110" i="15"/>
  <c r="ID110" i="15"/>
  <c r="HV110" i="15"/>
  <c r="HN110" i="15"/>
  <c r="HF110" i="15"/>
  <c r="GX110" i="15"/>
  <c r="GP110" i="15"/>
  <c r="GH110" i="15"/>
  <c r="FZ110" i="15"/>
  <c r="FR110" i="15"/>
  <c r="FJ110" i="15"/>
  <c r="FB110" i="15"/>
  <c r="ET110" i="15"/>
  <c r="EL110" i="15"/>
  <c r="ED110" i="15"/>
  <c r="DV110" i="15"/>
  <c r="DN110" i="15"/>
  <c r="DF110" i="15"/>
  <c r="CX110" i="15"/>
  <c r="CP110" i="15"/>
  <c r="CH110" i="15"/>
  <c r="BZ110" i="15"/>
  <c r="BR110" i="15"/>
  <c r="BJ110" i="15"/>
  <c r="BB110" i="15"/>
  <c r="AT110" i="15"/>
  <c r="AL110" i="15"/>
  <c r="AD110" i="15"/>
  <c r="A110" i="15"/>
  <c r="MY113" i="15"/>
  <c r="MQ113" i="15"/>
  <c r="MW113" i="15"/>
  <c r="NB113" i="15"/>
  <c r="MT113" i="15"/>
  <c r="ND113" i="15"/>
  <c r="MR113" i="15"/>
  <c r="NC113" i="15"/>
  <c r="MP113" i="15"/>
  <c r="NA113" i="15"/>
  <c r="MZ113" i="15"/>
  <c r="MX113" i="15"/>
  <c r="MV113" i="15"/>
  <c r="A113" i="15"/>
  <c r="MU113" i="15"/>
  <c r="MO114" i="15"/>
  <c r="MG114" i="15"/>
  <c r="LY114" i="15"/>
  <c r="LQ114" i="15"/>
  <c r="LI114" i="15"/>
  <c r="LA114" i="15"/>
  <c r="KS114" i="15"/>
  <c r="KK114" i="15"/>
  <c r="KC114" i="15"/>
  <c r="JU114" i="15"/>
  <c r="JM114" i="15"/>
  <c r="JE114" i="15"/>
  <c r="IW114" i="15"/>
  <c r="IO114" i="15"/>
  <c r="IG114" i="15"/>
  <c r="HY114" i="15"/>
  <c r="HQ114" i="15"/>
  <c r="HI114" i="15"/>
  <c r="HA114" i="15"/>
  <c r="GS114" i="15"/>
  <c r="GK114" i="15"/>
  <c r="GC114" i="15"/>
  <c r="FU114" i="15"/>
  <c r="FM114" i="15"/>
  <c r="FE114" i="15"/>
  <c r="EW114" i="15"/>
  <c r="EO114" i="15"/>
  <c r="EG114" i="15"/>
  <c r="DY114" i="15"/>
  <c r="DQ114" i="15"/>
  <c r="DI114" i="15"/>
  <c r="DA114" i="15"/>
  <c r="CS114" i="15"/>
  <c r="CK114" i="15"/>
  <c r="CC114" i="15"/>
  <c r="BU114" i="15"/>
  <c r="BM114" i="15"/>
  <c r="BE114" i="15"/>
  <c r="AW114" i="15"/>
  <c r="AO114" i="15"/>
  <c r="AG114" i="15"/>
  <c r="Y114" i="15"/>
  <c r="MM114" i="15"/>
  <c r="ME114" i="15"/>
  <c r="LW114" i="15"/>
  <c r="LO114" i="15"/>
  <c r="LG114" i="15"/>
  <c r="KY114" i="15"/>
  <c r="KQ114" i="15"/>
  <c r="KI114" i="15"/>
  <c r="KA114" i="15"/>
  <c r="JS114" i="15"/>
  <c r="JK114" i="15"/>
  <c r="JC114" i="15"/>
  <c r="IU114" i="15"/>
  <c r="IM114" i="15"/>
  <c r="IE114" i="15"/>
  <c r="HW114" i="15"/>
  <c r="HO114" i="15"/>
  <c r="HG114" i="15"/>
  <c r="GY114" i="15"/>
  <c r="GQ114" i="15"/>
  <c r="GI114" i="15"/>
  <c r="GA114" i="15"/>
  <c r="FS114" i="15"/>
  <c r="FK114" i="15"/>
  <c r="FC114" i="15"/>
  <c r="EU114" i="15"/>
  <c r="EM114" i="15"/>
  <c r="EE114" i="15"/>
  <c r="DW114" i="15"/>
  <c r="DO114" i="15"/>
  <c r="DG114" i="15"/>
  <c r="CY114" i="15"/>
  <c r="CQ114" i="15"/>
  <c r="CI114" i="15"/>
  <c r="CA114" i="15"/>
  <c r="BS114" i="15"/>
  <c r="BK114" i="15"/>
  <c r="BC114" i="15"/>
  <c r="AU114" i="15"/>
  <c r="AM114" i="15"/>
  <c r="AE114" i="15"/>
  <c r="MK114" i="15"/>
  <c r="MC114" i="15"/>
  <c r="LU114" i="15"/>
  <c r="LM114" i="15"/>
  <c r="LE114" i="15"/>
  <c r="MJ114" i="15"/>
  <c r="MB114" i="15"/>
  <c r="LT114" i="15"/>
  <c r="LL114" i="15"/>
  <c r="LD114" i="15"/>
  <c r="KV114" i="15"/>
  <c r="KN114" i="15"/>
  <c r="KF114" i="15"/>
  <c r="JX114" i="15"/>
  <c r="JP114" i="15"/>
  <c r="JH114" i="15"/>
  <c r="IZ114" i="15"/>
  <c r="IR114" i="15"/>
  <c r="IJ114" i="15"/>
  <c r="IB114" i="15"/>
  <c r="HT114" i="15"/>
  <c r="HL114" i="15"/>
  <c r="HD114" i="15"/>
  <c r="GV114" i="15"/>
  <c r="GN114" i="15"/>
  <c r="GF114" i="15"/>
  <c r="FX114" i="15"/>
  <c r="FP114" i="15"/>
  <c r="FH114" i="15"/>
  <c r="EZ114" i="15"/>
  <c r="ER114" i="15"/>
  <c r="EJ114" i="15"/>
  <c r="EB114" i="15"/>
  <c r="DT114" i="15"/>
  <c r="DL114" i="15"/>
  <c r="DD114" i="15"/>
  <c r="CV114" i="15"/>
  <c r="CN114" i="15"/>
  <c r="CF114" i="15"/>
  <c r="BX114" i="15"/>
  <c r="BP114" i="15"/>
  <c r="BH114" i="15"/>
  <c r="AZ114" i="15"/>
  <c r="AR114" i="15"/>
  <c r="AJ114" i="15"/>
  <c r="AB114" i="15"/>
  <c r="MI114" i="15"/>
  <c r="LS114" i="15"/>
  <c r="LC114" i="15"/>
  <c r="KP114" i="15"/>
  <c r="KD114" i="15"/>
  <c r="JQ114" i="15"/>
  <c r="JD114" i="15"/>
  <c r="IQ114" i="15"/>
  <c r="ID114" i="15"/>
  <c r="HR114" i="15"/>
  <c r="HE114" i="15"/>
  <c r="GR114" i="15"/>
  <c r="GE114" i="15"/>
  <c r="FR114" i="15"/>
  <c r="FF114" i="15"/>
  <c r="ES114" i="15"/>
  <c r="EF114" i="15"/>
  <c r="DS114" i="15"/>
  <c r="DF114" i="15"/>
  <c r="CT114" i="15"/>
  <c r="CG114" i="15"/>
  <c r="BT114" i="15"/>
  <c r="BG114" i="15"/>
  <c r="AT114" i="15"/>
  <c r="AH114" i="15"/>
  <c r="MH114" i="15"/>
  <c r="LR114" i="15"/>
  <c r="LB114" i="15"/>
  <c r="KO114" i="15"/>
  <c r="KB114" i="15"/>
  <c r="JO114" i="15"/>
  <c r="JB114" i="15"/>
  <c r="IP114" i="15"/>
  <c r="IC114" i="15"/>
  <c r="HP114" i="15"/>
  <c r="HC114" i="15"/>
  <c r="GP114" i="15"/>
  <c r="GD114" i="15"/>
  <c r="FQ114" i="15"/>
  <c r="FD114" i="15"/>
  <c r="EQ114" i="15"/>
  <c r="ED114" i="15"/>
  <c r="DR114" i="15"/>
  <c r="DE114" i="15"/>
  <c r="CR114" i="15"/>
  <c r="CE114" i="15"/>
  <c r="BR114" i="15"/>
  <c r="BF114" i="15"/>
  <c r="AS114" i="15"/>
  <c r="AF114" i="15"/>
  <c r="MF114" i="15"/>
  <c r="LP114" i="15"/>
  <c r="KZ114" i="15"/>
  <c r="KM114" i="15"/>
  <c r="JZ114" i="15"/>
  <c r="JN114" i="15"/>
  <c r="JA114" i="15"/>
  <c r="IN114" i="15"/>
  <c r="IA114" i="15"/>
  <c r="HN114" i="15"/>
  <c r="HB114" i="15"/>
  <c r="GO114" i="15"/>
  <c r="GB114" i="15"/>
  <c r="FO114" i="15"/>
  <c r="FB114" i="15"/>
  <c r="EP114" i="15"/>
  <c r="EC114" i="15"/>
  <c r="DP114" i="15"/>
  <c r="DC114" i="15"/>
  <c r="CP114" i="15"/>
  <c r="CD114" i="15"/>
  <c r="BQ114" i="15"/>
  <c r="BD114" i="15"/>
  <c r="AQ114" i="15"/>
  <c r="AD114" i="15"/>
  <c r="MD114" i="15"/>
  <c r="LN114" i="15"/>
  <c r="KX114" i="15"/>
  <c r="KL114" i="15"/>
  <c r="JY114" i="15"/>
  <c r="JL114" i="15"/>
  <c r="IY114" i="15"/>
  <c r="IL114" i="15"/>
  <c r="HZ114" i="15"/>
  <c r="HM114" i="15"/>
  <c r="GZ114" i="15"/>
  <c r="GM114" i="15"/>
  <c r="FZ114" i="15"/>
  <c r="FN114" i="15"/>
  <c r="FA114" i="15"/>
  <c r="EN114" i="15"/>
  <c r="EA114" i="15"/>
  <c r="DN114" i="15"/>
  <c r="DB114" i="15"/>
  <c r="CO114" i="15"/>
  <c r="CB114" i="15"/>
  <c r="BO114" i="15"/>
  <c r="BB114" i="15"/>
  <c r="AP114" i="15"/>
  <c r="AC114" i="15"/>
  <c r="MY114" i="15"/>
  <c r="MA114" i="15"/>
  <c r="LK114" i="15"/>
  <c r="KW114" i="15"/>
  <c r="KJ114" i="15"/>
  <c r="JW114" i="15"/>
  <c r="JJ114" i="15"/>
  <c r="IX114" i="15"/>
  <c r="IK114" i="15"/>
  <c r="HX114" i="15"/>
  <c r="HK114" i="15"/>
  <c r="GX114" i="15"/>
  <c r="GL114" i="15"/>
  <c r="FY114" i="15"/>
  <c r="FL114" i="15"/>
  <c r="EY114" i="15"/>
  <c r="EL114" i="15"/>
  <c r="DZ114" i="15"/>
  <c r="DM114" i="15"/>
  <c r="CZ114" i="15"/>
  <c r="CM114" i="15"/>
  <c r="BZ114" i="15"/>
  <c r="BN114" i="15"/>
  <c r="BA114" i="15"/>
  <c r="AN114" i="15"/>
  <c r="AA114" i="15"/>
  <c r="MQ114" i="15"/>
  <c r="LZ114" i="15"/>
  <c r="LJ114" i="15"/>
  <c r="KU114" i="15"/>
  <c r="KH114" i="15"/>
  <c r="JV114" i="15"/>
  <c r="JI114" i="15"/>
  <c r="IV114" i="15"/>
  <c r="II114" i="15"/>
  <c r="HV114" i="15"/>
  <c r="HJ114" i="15"/>
  <c r="GW114" i="15"/>
  <c r="GJ114" i="15"/>
  <c r="FW114" i="15"/>
  <c r="FJ114" i="15"/>
  <c r="EX114" i="15"/>
  <c r="EK114" i="15"/>
  <c r="DX114" i="15"/>
  <c r="DK114" i="15"/>
  <c r="CX114" i="15"/>
  <c r="CL114" i="15"/>
  <c r="BY114" i="15"/>
  <c r="BL114" i="15"/>
  <c r="AY114" i="15"/>
  <c r="AL114" i="15"/>
  <c r="Z114" i="15"/>
  <c r="MN114" i="15"/>
  <c r="LX114" i="15"/>
  <c r="LH114" i="15"/>
  <c r="KT114" i="15"/>
  <c r="KG114" i="15"/>
  <c r="JT114" i="15"/>
  <c r="JG114" i="15"/>
  <c r="IT114" i="15"/>
  <c r="IH114" i="15"/>
  <c r="HU114" i="15"/>
  <c r="HH114" i="15"/>
  <c r="GU114" i="15"/>
  <c r="GH114" i="15"/>
  <c r="FV114" i="15"/>
  <c r="FI114" i="15"/>
  <c r="EV114" i="15"/>
  <c r="EI114" i="15"/>
  <c r="DV114" i="15"/>
  <c r="DJ114" i="15"/>
  <c r="CW114" i="15"/>
  <c r="CJ114" i="15"/>
  <c r="BW114" i="15"/>
  <c r="BJ114" i="15"/>
  <c r="AX114" i="15"/>
  <c r="AK114" i="15"/>
  <c r="X114" i="15"/>
  <c r="NB117" i="15"/>
  <c r="MT117" i="15"/>
  <c r="NA117" i="15"/>
  <c r="MS117" i="15"/>
  <c r="MZ117" i="15"/>
  <c r="MR117" i="15"/>
  <c r="MY117" i="15"/>
  <c r="MQ117" i="15"/>
  <c r="MX117" i="15"/>
  <c r="MP117" i="15"/>
  <c r="MW117" i="15"/>
  <c r="ND117" i="15"/>
  <c r="MV117" i="15"/>
  <c r="MU117" i="15"/>
  <c r="MZ118" i="15"/>
  <c r="MR118" i="15"/>
  <c r="MJ118" i="15"/>
  <c r="NC118" i="15"/>
  <c r="MT118" i="15"/>
  <c r="MK118" i="15"/>
  <c r="MB118" i="15"/>
  <c r="LT118" i="15"/>
  <c r="LL118" i="15"/>
  <c r="LD118" i="15"/>
  <c r="KV118" i="15"/>
  <c r="KN118" i="15"/>
  <c r="KF118" i="15"/>
  <c r="JX118" i="15"/>
  <c r="JP118" i="15"/>
  <c r="JH118" i="15"/>
  <c r="IZ118" i="15"/>
  <c r="IR118" i="15"/>
  <c r="IJ118" i="15"/>
  <c r="IB118" i="15"/>
  <c r="HT118" i="15"/>
  <c r="HL118" i="15"/>
  <c r="HD118" i="15"/>
  <c r="GV118" i="15"/>
  <c r="GN118" i="15"/>
  <c r="GF118" i="15"/>
  <c r="FX118" i="15"/>
  <c r="FP118" i="15"/>
  <c r="FH118" i="15"/>
  <c r="EZ118" i="15"/>
  <c r="ER118" i="15"/>
  <c r="EJ118" i="15"/>
  <c r="EB118" i="15"/>
  <c r="DT118" i="15"/>
  <c r="DL118" i="15"/>
  <c r="DD118" i="15"/>
  <c r="CV118" i="15"/>
  <c r="CN118" i="15"/>
  <c r="CF118" i="15"/>
  <c r="BX118" i="15"/>
  <c r="BP118" i="15"/>
  <c r="BH118" i="15"/>
  <c r="AZ118" i="15"/>
  <c r="AR118" i="15"/>
  <c r="AJ118" i="15"/>
  <c r="AB118" i="15"/>
  <c r="NB118" i="15"/>
  <c r="MS118" i="15"/>
  <c r="MI118" i="15"/>
  <c r="MA118" i="15"/>
  <c r="LS118" i="15"/>
  <c r="LK118" i="15"/>
  <c r="LC118" i="15"/>
  <c r="KU118" i="15"/>
  <c r="KM118" i="15"/>
  <c r="KE118" i="15"/>
  <c r="JW118" i="15"/>
  <c r="JO118" i="15"/>
  <c r="JG118" i="15"/>
  <c r="IY118" i="15"/>
  <c r="IQ118" i="15"/>
  <c r="II118" i="15"/>
  <c r="IA118" i="15"/>
  <c r="HS118" i="15"/>
  <c r="HK118" i="15"/>
  <c r="HC118" i="15"/>
  <c r="GU118" i="15"/>
  <c r="GM118" i="15"/>
  <c r="GE118" i="15"/>
  <c r="FW118" i="15"/>
  <c r="FO118" i="15"/>
  <c r="FG118" i="15"/>
  <c r="EY118" i="15"/>
  <c r="EQ118" i="15"/>
  <c r="EI118" i="15"/>
  <c r="EA118" i="15"/>
  <c r="DS118" i="15"/>
  <c r="DK118" i="15"/>
  <c r="DC118" i="15"/>
  <c r="CU118" i="15"/>
  <c r="CM118" i="15"/>
  <c r="CE118" i="15"/>
  <c r="BW118" i="15"/>
  <c r="BO118" i="15"/>
  <c r="BG118" i="15"/>
  <c r="AY118" i="15"/>
  <c r="AQ118" i="15"/>
  <c r="AI118" i="15"/>
  <c r="AA118" i="15"/>
  <c r="NA118" i="15"/>
  <c r="MQ118" i="15"/>
  <c r="MH118" i="15"/>
  <c r="LZ118" i="15"/>
  <c r="LR118" i="15"/>
  <c r="LJ118" i="15"/>
  <c r="LB118" i="15"/>
  <c r="KT118" i="15"/>
  <c r="KL118" i="15"/>
  <c r="KD118" i="15"/>
  <c r="JV118" i="15"/>
  <c r="JN118" i="15"/>
  <c r="JF118" i="15"/>
  <c r="IX118" i="15"/>
  <c r="IP118" i="15"/>
  <c r="IH118" i="15"/>
  <c r="HZ118" i="15"/>
  <c r="HR118" i="15"/>
  <c r="HJ118" i="15"/>
  <c r="HB118" i="15"/>
  <c r="GT118" i="15"/>
  <c r="GL118" i="15"/>
  <c r="GD118" i="15"/>
  <c r="FV118" i="15"/>
  <c r="FN118" i="15"/>
  <c r="FF118" i="15"/>
  <c r="EX118" i="15"/>
  <c r="EP118" i="15"/>
  <c r="EH118" i="15"/>
  <c r="DZ118" i="15"/>
  <c r="DR118" i="15"/>
  <c r="DJ118" i="15"/>
  <c r="DB118" i="15"/>
  <c r="CT118" i="15"/>
  <c r="CL118" i="15"/>
  <c r="CD118" i="15"/>
  <c r="BV118" i="15"/>
  <c r="BN118" i="15"/>
  <c r="BF118" i="15"/>
  <c r="AX118" i="15"/>
  <c r="AP118" i="15"/>
  <c r="AH118" i="15"/>
  <c r="Z118" i="15"/>
  <c r="MY118" i="15"/>
  <c r="MP118" i="15"/>
  <c r="MG118" i="15"/>
  <c r="LY118" i="15"/>
  <c r="LQ118" i="15"/>
  <c r="LI118" i="15"/>
  <c r="LA118" i="15"/>
  <c r="KS118" i="15"/>
  <c r="KK118" i="15"/>
  <c r="KC118" i="15"/>
  <c r="JU118" i="15"/>
  <c r="JM118" i="15"/>
  <c r="JE118" i="15"/>
  <c r="IW118" i="15"/>
  <c r="IO118" i="15"/>
  <c r="IG118" i="15"/>
  <c r="HY118" i="15"/>
  <c r="HQ118" i="15"/>
  <c r="HI118" i="15"/>
  <c r="HA118" i="15"/>
  <c r="GS118" i="15"/>
  <c r="GK118" i="15"/>
  <c r="GC118" i="15"/>
  <c r="FU118" i="15"/>
  <c r="FM118" i="15"/>
  <c r="FE118" i="15"/>
  <c r="EW118" i="15"/>
  <c r="EO118" i="15"/>
  <c r="EG118" i="15"/>
  <c r="DY118" i="15"/>
  <c r="DQ118" i="15"/>
  <c r="DI118" i="15"/>
  <c r="DA118" i="15"/>
  <c r="CS118" i="15"/>
  <c r="CK118" i="15"/>
  <c r="CC118" i="15"/>
  <c r="BU118" i="15"/>
  <c r="BM118" i="15"/>
  <c r="BE118" i="15"/>
  <c r="AW118" i="15"/>
  <c r="AO118" i="15"/>
  <c r="AG118" i="15"/>
  <c r="Y118" i="15"/>
  <c r="MX118" i="15"/>
  <c r="MO118" i="15"/>
  <c r="MF118" i="15"/>
  <c r="LX118" i="15"/>
  <c r="LP118" i="15"/>
  <c r="LH118" i="15"/>
  <c r="KZ118" i="15"/>
  <c r="KR118" i="15"/>
  <c r="KJ118" i="15"/>
  <c r="KB118" i="15"/>
  <c r="JT118" i="15"/>
  <c r="JL118" i="15"/>
  <c r="JD118" i="15"/>
  <c r="IV118" i="15"/>
  <c r="IN118" i="15"/>
  <c r="IF118" i="15"/>
  <c r="HX118" i="15"/>
  <c r="HP118" i="15"/>
  <c r="HH118" i="15"/>
  <c r="GZ118" i="15"/>
  <c r="GR118" i="15"/>
  <c r="GJ118" i="15"/>
  <c r="GB118" i="15"/>
  <c r="FT118" i="15"/>
  <c r="FL118" i="15"/>
  <c r="FD118" i="15"/>
  <c r="EV118" i="15"/>
  <c r="EN118" i="15"/>
  <c r="EF118" i="15"/>
  <c r="DX118" i="15"/>
  <c r="DP118" i="15"/>
  <c r="DH118" i="15"/>
  <c r="CZ118" i="15"/>
  <c r="CR118" i="15"/>
  <c r="CJ118" i="15"/>
  <c r="CB118" i="15"/>
  <c r="BT118" i="15"/>
  <c r="BL118" i="15"/>
  <c r="BD118" i="15"/>
  <c r="AV118" i="15"/>
  <c r="AN118" i="15"/>
  <c r="AF118" i="15"/>
  <c r="X118" i="15"/>
  <c r="MW118" i="15"/>
  <c r="MN118" i="15"/>
  <c r="ME118" i="15"/>
  <c r="LW118" i="15"/>
  <c r="LO118" i="15"/>
  <c r="LG118" i="15"/>
  <c r="KY118" i="15"/>
  <c r="KQ118" i="15"/>
  <c r="KI118" i="15"/>
  <c r="KA118" i="15"/>
  <c r="JS118" i="15"/>
  <c r="JK118" i="15"/>
  <c r="JC118" i="15"/>
  <c r="IU118" i="15"/>
  <c r="IM118" i="15"/>
  <c r="IE118" i="15"/>
  <c r="HW118" i="15"/>
  <c r="HO118" i="15"/>
  <c r="HG118" i="15"/>
  <c r="GY118" i="15"/>
  <c r="GQ118" i="15"/>
  <c r="GI118" i="15"/>
  <c r="GA118" i="15"/>
  <c r="FS118" i="15"/>
  <c r="FK118" i="15"/>
  <c r="FC118" i="15"/>
  <c r="EU118" i="15"/>
  <c r="EM118" i="15"/>
  <c r="EE118" i="15"/>
  <c r="DW118" i="15"/>
  <c r="DO118" i="15"/>
  <c r="DG118" i="15"/>
  <c r="CY118" i="15"/>
  <c r="CQ118" i="15"/>
  <c r="CI118" i="15"/>
  <c r="CA118" i="15"/>
  <c r="BS118" i="15"/>
  <c r="BK118" i="15"/>
  <c r="BC118" i="15"/>
  <c r="AU118" i="15"/>
  <c r="AM118" i="15"/>
  <c r="AE118" i="15"/>
  <c r="MV118" i="15"/>
  <c r="MM118" i="15"/>
  <c r="MD118" i="15"/>
  <c r="LV118" i="15"/>
  <c r="LN118" i="15"/>
  <c r="LF118" i="15"/>
  <c r="KX118" i="15"/>
  <c r="KP118" i="15"/>
  <c r="KH118" i="15"/>
  <c r="JZ118" i="15"/>
  <c r="JR118" i="15"/>
  <c r="JJ118" i="15"/>
  <c r="JB118" i="15"/>
  <c r="IT118" i="15"/>
  <c r="IL118" i="15"/>
  <c r="ID118" i="15"/>
  <c r="HV118" i="15"/>
  <c r="HN118" i="15"/>
  <c r="HF118" i="15"/>
  <c r="GX118" i="15"/>
  <c r="GP118" i="15"/>
  <c r="GH118" i="15"/>
  <c r="FZ118" i="15"/>
  <c r="FR118" i="15"/>
  <c r="FJ118" i="15"/>
  <c r="FB118" i="15"/>
  <c r="ET118" i="15"/>
  <c r="EL118" i="15"/>
  <c r="ED118" i="15"/>
  <c r="DV118" i="15"/>
  <c r="DN118" i="15"/>
  <c r="DF118" i="15"/>
  <c r="CX118" i="15"/>
  <c r="CP118" i="15"/>
  <c r="CH118" i="15"/>
  <c r="BZ118" i="15"/>
  <c r="BR118" i="15"/>
  <c r="BJ118" i="15"/>
  <c r="BB118" i="15"/>
  <c r="AT118" i="15"/>
  <c r="AL118" i="15"/>
  <c r="AD118" i="15"/>
  <c r="LM118" i="15"/>
  <c r="JA118" i="15"/>
  <c r="GO118" i="15"/>
  <c r="EC118" i="15"/>
  <c r="BQ118" i="15"/>
  <c r="LE118" i="15"/>
  <c r="IS118" i="15"/>
  <c r="GG118" i="15"/>
  <c r="DU118" i="15"/>
  <c r="BI118" i="15"/>
  <c r="KW118" i="15"/>
  <c r="IK118" i="15"/>
  <c r="FY118" i="15"/>
  <c r="DM118" i="15"/>
  <c r="BA118" i="15"/>
  <c r="ND118" i="15"/>
  <c r="KO118" i="15"/>
  <c r="IC118" i="15"/>
  <c r="FQ118" i="15"/>
  <c r="DE118" i="15"/>
  <c r="AS118" i="15"/>
  <c r="MU118" i="15"/>
  <c r="KG118" i="15"/>
  <c r="HU118" i="15"/>
  <c r="FI118" i="15"/>
  <c r="CW118" i="15"/>
  <c r="AK118" i="15"/>
  <c r="ML118" i="15"/>
  <c r="JY118" i="15"/>
  <c r="HM118" i="15"/>
  <c r="FA118" i="15"/>
  <c r="CO118" i="15"/>
  <c r="AC118" i="15"/>
  <c r="MC118" i="15"/>
  <c r="JQ118" i="15"/>
  <c r="HE118" i="15"/>
  <c r="ES118" i="15"/>
  <c r="CG118" i="15"/>
  <c r="ND121" i="15"/>
  <c r="MV121" i="15"/>
  <c r="NB121" i="15"/>
  <c r="MT121" i="15"/>
  <c r="NA121" i="15"/>
  <c r="MS121" i="15"/>
  <c r="MZ121" i="15"/>
  <c r="MR121" i="15"/>
  <c r="MY121" i="15"/>
  <c r="MQ121" i="15"/>
  <c r="MX121" i="15"/>
  <c r="MP121" i="15"/>
  <c r="NC121" i="15"/>
  <c r="MW121" i="15"/>
  <c r="MU121" i="15"/>
  <c r="NB122" i="15"/>
  <c r="MT122" i="15"/>
  <c r="ML122" i="15"/>
  <c r="MD122" i="15"/>
  <c r="LV122" i="15"/>
  <c r="LN122" i="15"/>
  <c r="LF122" i="15"/>
  <c r="KX122" i="15"/>
  <c r="KP122" i="15"/>
  <c r="KH122" i="15"/>
  <c r="JZ122" i="15"/>
  <c r="JR122" i="15"/>
  <c r="JJ122" i="15"/>
  <c r="JB122" i="15"/>
  <c r="IT122" i="15"/>
  <c r="IL122" i="15"/>
  <c r="ID122" i="15"/>
  <c r="HV122" i="15"/>
  <c r="HN122" i="15"/>
  <c r="HF122" i="15"/>
  <c r="GX122" i="15"/>
  <c r="GP122" i="15"/>
  <c r="GH122" i="15"/>
  <c r="FZ122" i="15"/>
  <c r="FR122" i="15"/>
  <c r="FJ122" i="15"/>
  <c r="FB122" i="15"/>
  <c r="ET122" i="15"/>
  <c r="EL122" i="15"/>
  <c r="ED122" i="15"/>
  <c r="DV122" i="15"/>
  <c r="DN122" i="15"/>
  <c r="DF122" i="15"/>
  <c r="CX122" i="15"/>
  <c r="CP122" i="15"/>
  <c r="CH122" i="15"/>
  <c r="BZ122" i="15"/>
  <c r="BR122" i="15"/>
  <c r="BJ122" i="15"/>
  <c r="BB122" i="15"/>
  <c r="AT122" i="15"/>
  <c r="AL122" i="15"/>
  <c r="AD122" i="15"/>
  <c r="MZ122" i="15"/>
  <c r="MR122" i="15"/>
  <c r="MJ122" i="15"/>
  <c r="MB122" i="15"/>
  <c r="LT122" i="15"/>
  <c r="LL122" i="15"/>
  <c r="LD122" i="15"/>
  <c r="KV122" i="15"/>
  <c r="KN122" i="15"/>
  <c r="KF122" i="15"/>
  <c r="JX122" i="15"/>
  <c r="JP122" i="15"/>
  <c r="JH122" i="15"/>
  <c r="IZ122" i="15"/>
  <c r="IR122" i="15"/>
  <c r="IJ122" i="15"/>
  <c r="IB122" i="15"/>
  <c r="HT122" i="15"/>
  <c r="HL122" i="15"/>
  <c r="HD122" i="15"/>
  <c r="GV122" i="15"/>
  <c r="GN122" i="15"/>
  <c r="GF122" i="15"/>
  <c r="FX122" i="15"/>
  <c r="FP122" i="15"/>
  <c r="FH122" i="15"/>
  <c r="EZ122" i="15"/>
  <c r="ER122" i="15"/>
  <c r="EJ122" i="15"/>
  <c r="EB122" i="15"/>
  <c r="DT122" i="15"/>
  <c r="DL122" i="15"/>
  <c r="DD122" i="15"/>
  <c r="CV122" i="15"/>
  <c r="CN122" i="15"/>
  <c r="CF122" i="15"/>
  <c r="BX122" i="15"/>
  <c r="BP122" i="15"/>
  <c r="BH122" i="15"/>
  <c r="AZ122" i="15"/>
  <c r="AR122" i="15"/>
  <c r="AJ122" i="15"/>
  <c r="AB122" i="15"/>
  <c r="MY122" i="15"/>
  <c r="MQ122" i="15"/>
  <c r="MI122" i="15"/>
  <c r="MA122" i="15"/>
  <c r="LS122" i="15"/>
  <c r="LK122" i="15"/>
  <c r="LC122" i="15"/>
  <c r="KU122" i="15"/>
  <c r="KM122" i="15"/>
  <c r="KE122" i="15"/>
  <c r="JW122" i="15"/>
  <c r="JO122" i="15"/>
  <c r="JG122" i="15"/>
  <c r="IY122" i="15"/>
  <c r="IQ122" i="15"/>
  <c r="II122" i="15"/>
  <c r="IA122" i="15"/>
  <c r="HS122" i="15"/>
  <c r="HK122" i="15"/>
  <c r="HC122" i="15"/>
  <c r="GU122" i="15"/>
  <c r="GM122" i="15"/>
  <c r="GE122" i="15"/>
  <c r="FW122" i="15"/>
  <c r="FO122" i="15"/>
  <c r="FG122" i="15"/>
  <c r="EY122" i="15"/>
  <c r="EQ122" i="15"/>
  <c r="EI122" i="15"/>
  <c r="EA122" i="15"/>
  <c r="DS122" i="15"/>
  <c r="DK122" i="15"/>
  <c r="DC122" i="15"/>
  <c r="CU122" i="15"/>
  <c r="CM122" i="15"/>
  <c r="CE122" i="15"/>
  <c r="BW122" i="15"/>
  <c r="BO122" i="15"/>
  <c r="BG122" i="15"/>
  <c r="AY122" i="15"/>
  <c r="AQ122" i="15"/>
  <c r="AI122" i="15"/>
  <c r="AA122" i="15"/>
  <c r="MX122" i="15"/>
  <c r="MP122" i="15"/>
  <c r="MH122" i="15"/>
  <c r="LZ122" i="15"/>
  <c r="LR122" i="15"/>
  <c r="LJ122" i="15"/>
  <c r="LB122" i="15"/>
  <c r="KT122" i="15"/>
  <c r="KL122" i="15"/>
  <c r="KD122" i="15"/>
  <c r="JV122" i="15"/>
  <c r="JN122" i="15"/>
  <c r="JF122" i="15"/>
  <c r="IX122" i="15"/>
  <c r="IP122" i="15"/>
  <c r="IH122" i="15"/>
  <c r="HZ122" i="15"/>
  <c r="HR122" i="15"/>
  <c r="HJ122" i="15"/>
  <c r="HB122" i="15"/>
  <c r="GT122" i="15"/>
  <c r="GL122" i="15"/>
  <c r="GD122" i="15"/>
  <c r="FV122" i="15"/>
  <c r="FN122" i="15"/>
  <c r="FF122" i="15"/>
  <c r="EX122" i="15"/>
  <c r="EP122" i="15"/>
  <c r="EH122" i="15"/>
  <c r="DZ122" i="15"/>
  <c r="DR122" i="15"/>
  <c r="DJ122" i="15"/>
  <c r="DB122" i="15"/>
  <c r="CT122" i="15"/>
  <c r="CL122" i="15"/>
  <c r="CD122" i="15"/>
  <c r="BV122" i="15"/>
  <c r="BN122" i="15"/>
  <c r="BF122" i="15"/>
  <c r="AX122" i="15"/>
  <c r="AP122" i="15"/>
  <c r="AH122" i="15"/>
  <c r="Z122" i="15"/>
  <c r="MW122" i="15"/>
  <c r="MO122" i="15"/>
  <c r="MG122" i="15"/>
  <c r="LY122" i="15"/>
  <c r="LQ122" i="15"/>
  <c r="LI122" i="15"/>
  <c r="LA122" i="15"/>
  <c r="KS122" i="15"/>
  <c r="KK122" i="15"/>
  <c r="KC122" i="15"/>
  <c r="JU122" i="15"/>
  <c r="JM122" i="15"/>
  <c r="JE122" i="15"/>
  <c r="IW122" i="15"/>
  <c r="IO122" i="15"/>
  <c r="IG122" i="15"/>
  <c r="HY122" i="15"/>
  <c r="HQ122" i="15"/>
  <c r="HI122" i="15"/>
  <c r="HA122" i="15"/>
  <c r="GS122" i="15"/>
  <c r="GK122" i="15"/>
  <c r="GC122" i="15"/>
  <c r="FU122" i="15"/>
  <c r="FM122" i="15"/>
  <c r="FE122" i="15"/>
  <c r="EW122" i="15"/>
  <c r="EO122" i="15"/>
  <c r="EG122" i="15"/>
  <c r="DY122" i="15"/>
  <c r="DQ122" i="15"/>
  <c r="DI122" i="15"/>
  <c r="DA122" i="15"/>
  <c r="CS122" i="15"/>
  <c r="CK122" i="15"/>
  <c r="CC122" i="15"/>
  <c r="BU122" i="15"/>
  <c r="BM122" i="15"/>
  <c r="BE122" i="15"/>
  <c r="AW122" i="15"/>
  <c r="AO122" i="15"/>
  <c r="AG122" i="15"/>
  <c r="Y122" i="15"/>
  <c r="ND122" i="15"/>
  <c r="MV122" i="15"/>
  <c r="MN122" i="15"/>
  <c r="MF122" i="15"/>
  <c r="LX122" i="15"/>
  <c r="LP122" i="15"/>
  <c r="LH122" i="15"/>
  <c r="KZ122" i="15"/>
  <c r="KR122" i="15"/>
  <c r="KJ122" i="15"/>
  <c r="KB122" i="15"/>
  <c r="JT122" i="15"/>
  <c r="JL122" i="15"/>
  <c r="JD122" i="15"/>
  <c r="IV122" i="15"/>
  <c r="IN122" i="15"/>
  <c r="IF122" i="15"/>
  <c r="HX122" i="15"/>
  <c r="HP122" i="15"/>
  <c r="HH122" i="15"/>
  <c r="GZ122" i="15"/>
  <c r="GR122" i="15"/>
  <c r="GJ122" i="15"/>
  <c r="GB122" i="15"/>
  <c r="FT122" i="15"/>
  <c r="FL122" i="15"/>
  <c r="FD122" i="15"/>
  <c r="EV122" i="15"/>
  <c r="EN122" i="15"/>
  <c r="EF122" i="15"/>
  <c r="DX122" i="15"/>
  <c r="DP122" i="15"/>
  <c r="DH122" i="15"/>
  <c r="CZ122" i="15"/>
  <c r="CR122" i="15"/>
  <c r="CJ122" i="15"/>
  <c r="CB122" i="15"/>
  <c r="BT122" i="15"/>
  <c r="BL122" i="15"/>
  <c r="BD122" i="15"/>
  <c r="AV122" i="15"/>
  <c r="AN122" i="15"/>
  <c r="AF122" i="15"/>
  <c r="X122" i="15"/>
  <c r="ME122" i="15"/>
  <c r="KY122" i="15"/>
  <c r="JS122" i="15"/>
  <c r="IM122" i="15"/>
  <c r="HG122" i="15"/>
  <c r="GA122" i="15"/>
  <c r="EU122" i="15"/>
  <c r="DO122" i="15"/>
  <c r="CI122" i="15"/>
  <c r="BC122" i="15"/>
  <c r="MC122" i="15"/>
  <c r="KW122" i="15"/>
  <c r="JQ122" i="15"/>
  <c r="IK122" i="15"/>
  <c r="HE122" i="15"/>
  <c r="FY122" i="15"/>
  <c r="ES122" i="15"/>
  <c r="DM122" i="15"/>
  <c r="CG122" i="15"/>
  <c r="BA122" i="15"/>
  <c r="NC122" i="15"/>
  <c r="LW122" i="15"/>
  <c r="KQ122" i="15"/>
  <c r="JK122" i="15"/>
  <c r="IE122" i="15"/>
  <c r="GY122" i="15"/>
  <c r="FS122" i="15"/>
  <c r="EM122" i="15"/>
  <c r="DG122" i="15"/>
  <c r="CA122" i="15"/>
  <c r="AU122" i="15"/>
  <c r="NA122" i="15"/>
  <c r="LU122" i="15"/>
  <c r="KO122" i="15"/>
  <c r="JI122" i="15"/>
  <c r="IC122" i="15"/>
  <c r="GW122" i="15"/>
  <c r="FQ122" i="15"/>
  <c r="EK122" i="15"/>
  <c r="DE122" i="15"/>
  <c r="BY122" i="15"/>
  <c r="AS122" i="15"/>
  <c r="MU122" i="15"/>
  <c r="LO122" i="15"/>
  <c r="KI122" i="15"/>
  <c r="JC122" i="15"/>
  <c r="HW122" i="15"/>
  <c r="GQ122" i="15"/>
  <c r="FK122" i="15"/>
  <c r="EE122" i="15"/>
  <c r="CY122" i="15"/>
  <c r="BS122" i="15"/>
  <c r="AM122" i="15"/>
  <c r="MS122" i="15"/>
  <c r="LM122" i="15"/>
  <c r="KG122" i="15"/>
  <c r="JA122" i="15"/>
  <c r="HU122" i="15"/>
  <c r="GO122" i="15"/>
  <c r="FI122" i="15"/>
  <c r="EC122" i="15"/>
  <c r="CW122" i="15"/>
  <c r="BQ122" i="15"/>
  <c r="AK122" i="15"/>
  <c r="MM122" i="15"/>
  <c r="LG122" i="15"/>
  <c r="KA122" i="15"/>
  <c r="IU122" i="15"/>
  <c r="HO122" i="15"/>
  <c r="GI122" i="15"/>
  <c r="FC122" i="15"/>
  <c r="DW122" i="15"/>
  <c r="CQ122" i="15"/>
  <c r="BK122" i="15"/>
  <c r="AE122" i="15"/>
  <c r="IS122" i="15"/>
  <c r="HM122" i="15"/>
  <c r="GG122" i="15"/>
  <c r="FA122" i="15"/>
  <c r="DU122" i="15"/>
  <c r="MK122" i="15"/>
  <c r="CO122" i="15"/>
  <c r="LE122" i="15"/>
  <c r="BI122" i="15"/>
  <c r="MX125" i="15"/>
  <c r="MP125" i="15"/>
  <c r="MW125" i="15"/>
  <c r="ND125" i="15"/>
  <c r="MV125" i="15"/>
  <c r="NC125" i="15"/>
  <c r="MU125" i="15"/>
  <c r="NB125" i="15"/>
  <c r="MT125" i="15"/>
  <c r="NA125" i="15"/>
  <c r="MS125" i="15"/>
  <c r="MZ125" i="15"/>
  <c r="MR125" i="15"/>
  <c r="MY125" i="15"/>
  <c r="MQ125" i="15"/>
  <c r="NB126" i="15"/>
  <c r="MV126" i="15"/>
  <c r="MN126" i="15"/>
  <c r="MF126" i="15"/>
  <c r="LX126" i="15"/>
  <c r="LP126" i="15"/>
  <c r="LH126" i="15"/>
  <c r="KZ126" i="15"/>
  <c r="KR126" i="15"/>
  <c r="KJ126" i="15"/>
  <c r="KB126" i="15"/>
  <c r="JT126" i="15"/>
  <c r="JL126" i="15"/>
  <c r="JD126" i="15"/>
  <c r="IV126" i="15"/>
  <c r="IN126" i="15"/>
  <c r="IF126" i="15"/>
  <c r="HX126" i="15"/>
  <c r="HP126" i="15"/>
  <c r="HH126" i="15"/>
  <c r="GZ126" i="15"/>
  <c r="GR126" i="15"/>
  <c r="GJ126" i="15"/>
  <c r="GB126" i="15"/>
  <c r="FT126" i="15"/>
  <c r="FL126" i="15"/>
  <c r="FD126" i="15"/>
  <c r="EV126" i="15"/>
  <c r="EN126" i="15"/>
  <c r="EF126" i="15"/>
  <c r="DX126" i="15"/>
  <c r="DP126" i="15"/>
  <c r="DH126" i="15"/>
  <c r="CZ126" i="15"/>
  <c r="CR126" i="15"/>
  <c r="CJ126" i="15"/>
  <c r="CB126" i="15"/>
  <c r="BT126" i="15"/>
  <c r="BL126" i="15"/>
  <c r="BD126" i="15"/>
  <c r="AV126" i="15"/>
  <c r="AN126" i="15"/>
  <c r="AF126" i="15"/>
  <c r="X126" i="15"/>
  <c r="ND126" i="15"/>
  <c r="MU126" i="15"/>
  <c r="MM126" i="15"/>
  <c r="ME126" i="15"/>
  <c r="LW126" i="15"/>
  <c r="LO126" i="15"/>
  <c r="LG126" i="15"/>
  <c r="KY126" i="15"/>
  <c r="KQ126" i="15"/>
  <c r="KI126" i="15"/>
  <c r="KA126" i="15"/>
  <c r="JS126" i="15"/>
  <c r="JK126" i="15"/>
  <c r="JC126" i="15"/>
  <c r="IU126" i="15"/>
  <c r="IM126" i="15"/>
  <c r="IE126" i="15"/>
  <c r="HW126" i="15"/>
  <c r="HO126" i="15"/>
  <c r="HG126" i="15"/>
  <c r="GY126" i="15"/>
  <c r="GQ126" i="15"/>
  <c r="GI126" i="15"/>
  <c r="GA126" i="15"/>
  <c r="FS126" i="15"/>
  <c r="FK126" i="15"/>
  <c r="FC126" i="15"/>
  <c r="EU126" i="15"/>
  <c r="EM126" i="15"/>
  <c r="EE126" i="15"/>
  <c r="DW126" i="15"/>
  <c r="DO126" i="15"/>
  <c r="DG126" i="15"/>
  <c r="CY126" i="15"/>
  <c r="CQ126" i="15"/>
  <c r="CI126" i="15"/>
  <c r="CA126" i="15"/>
  <c r="BS126" i="15"/>
  <c r="BK126" i="15"/>
  <c r="BC126" i="15"/>
  <c r="AU126" i="15"/>
  <c r="AM126" i="15"/>
  <c r="AE126" i="15"/>
  <c r="NC126" i="15"/>
  <c r="MT126" i="15"/>
  <c r="ML126" i="15"/>
  <c r="MD126" i="15"/>
  <c r="LV126" i="15"/>
  <c r="LN126" i="15"/>
  <c r="LF126" i="15"/>
  <c r="KX126" i="15"/>
  <c r="KP126" i="15"/>
  <c r="KH126" i="15"/>
  <c r="JZ126" i="15"/>
  <c r="JR126" i="15"/>
  <c r="JJ126" i="15"/>
  <c r="JB126" i="15"/>
  <c r="IT126" i="15"/>
  <c r="IL126" i="15"/>
  <c r="ID126" i="15"/>
  <c r="HV126" i="15"/>
  <c r="HN126" i="15"/>
  <c r="HF126" i="15"/>
  <c r="GX126" i="15"/>
  <c r="GP126" i="15"/>
  <c r="GH126" i="15"/>
  <c r="FZ126" i="15"/>
  <c r="FR126" i="15"/>
  <c r="FJ126" i="15"/>
  <c r="FB126" i="15"/>
  <c r="ET126" i="15"/>
  <c r="EL126" i="15"/>
  <c r="ED126" i="15"/>
  <c r="DV126" i="15"/>
  <c r="DN126" i="15"/>
  <c r="DF126" i="15"/>
  <c r="CX126" i="15"/>
  <c r="CP126" i="15"/>
  <c r="CH126" i="15"/>
  <c r="BZ126" i="15"/>
  <c r="BR126" i="15"/>
  <c r="BJ126" i="15"/>
  <c r="BB126" i="15"/>
  <c r="AT126" i="15"/>
  <c r="AL126" i="15"/>
  <c r="AD126" i="15"/>
  <c r="NA126" i="15"/>
  <c r="MS126" i="15"/>
  <c r="MK126" i="15"/>
  <c r="MC126" i="15"/>
  <c r="LU126" i="15"/>
  <c r="LM126" i="15"/>
  <c r="LE126" i="15"/>
  <c r="KW126" i="15"/>
  <c r="KO126" i="15"/>
  <c r="KG126" i="15"/>
  <c r="JY126" i="15"/>
  <c r="JQ126" i="15"/>
  <c r="JI126" i="15"/>
  <c r="JA126" i="15"/>
  <c r="IS126" i="15"/>
  <c r="IK126" i="15"/>
  <c r="IC126" i="15"/>
  <c r="HU126" i="15"/>
  <c r="HM126" i="15"/>
  <c r="HE126" i="15"/>
  <c r="GW126" i="15"/>
  <c r="GO126" i="15"/>
  <c r="GG126" i="15"/>
  <c r="FY126" i="15"/>
  <c r="FQ126" i="15"/>
  <c r="FI126" i="15"/>
  <c r="FA126" i="15"/>
  <c r="ES126" i="15"/>
  <c r="EK126" i="15"/>
  <c r="EC126" i="15"/>
  <c r="DU126" i="15"/>
  <c r="DM126" i="15"/>
  <c r="DE126" i="15"/>
  <c r="CW126" i="15"/>
  <c r="CO126" i="15"/>
  <c r="CG126" i="15"/>
  <c r="BY126" i="15"/>
  <c r="BQ126" i="15"/>
  <c r="BI126" i="15"/>
  <c r="BA126" i="15"/>
  <c r="AS126" i="15"/>
  <c r="AK126" i="15"/>
  <c r="AC126" i="15"/>
  <c r="MZ126" i="15"/>
  <c r="MR126" i="15"/>
  <c r="MJ126" i="15"/>
  <c r="MB126" i="15"/>
  <c r="LT126" i="15"/>
  <c r="LL126" i="15"/>
  <c r="LD126" i="15"/>
  <c r="KV126" i="15"/>
  <c r="KN126" i="15"/>
  <c r="KF126" i="15"/>
  <c r="JX126" i="15"/>
  <c r="JP126" i="15"/>
  <c r="JH126" i="15"/>
  <c r="IZ126" i="15"/>
  <c r="IR126" i="15"/>
  <c r="IJ126" i="15"/>
  <c r="IB126" i="15"/>
  <c r="HT126" i="15"/>
  <c r="HL126" i="15"/>
  <c r="HD126" i="15"/>
  <c r="GV126" i="15"/>
  <c r="GN126" i="15"/>
  <c r="GF126" i="15"/>
  <c r="FX126" i="15"/>
  <c r="FP126" i="15"/>
  <c r="FH126" i="15"/>
  <c r="EZ126" i="15"/>
  <c r="ER126" i="15"/>
  <c r="EJ126" i="15"/>
  <c r="EB126" i="15"/>
  <c r="DT126" i="15"/>
  <c r="DL126" i="15"/>
  <c r="DD126" i="15"/>
  <c r="CV126" i="15"/>
  <c r="CN126" i="15"/>
  <c r="CF126" i="15"/>
  <c r="BX126" i="15"/>
  <c r="BP126" i="15"/>
  <c r="BH126" i="15"/>
  <c r="AZ126" i="15"/>
  <c r="AR126" i="15"/>
  <c r="AJ126" i="15"/>
  <c r="AB126" i="15"/>
  <c r="MY126" i="15"/>
  <c r="MQ126" i="15"/>
  <c r="MI126" i="15"/>
  <c r="MA126" i="15"/>
  <c r="LS126" i="15"/>
  <c r="LK126" i="15"/>
  <c r="LC126" i="15"/>
  <c r="KU126" i="15"/>
  <c r="KM126" i="15"/>
  <c r="KE126" i="15"/>
  <c r="JW126" i="15"/>
  <c r="JO126" i="15"/>
  <c r="JG126" i="15"/>
  <c r="IY126" i="15"/>
  <c r="IQ126" i="15"/>
  <c r="II126" i="15"/>
  <c r="IA126" i="15"/>
  <c r="HS126" i="15"/>
  <c r="HK126" i="15"/>
  <c r="HC126" i="15"/>
  <c r="GU126" i="15"/>
  <c r="GM126" i="15"/>
  <c r="GE126" i="15"/>
  <c r="FW126" i="15"/>
  <c r="FO126" i="15"/>
  <c r="FG126" i="15"/>
  <c r="EY126" i="15"/>
  <c r="EQ126" i="15"/>
  <c r="EI126" i="15"/>
  <c r="EA126" i="15"/>
  <c r="DS126" i="15"/>
  <c r="DK126" i="15"/>
  <c r="DC126" i="15"/>
  <c r="CU126" i="15"/>
  <c r="CM126" i="15"/>
  <c r="CE126" i="15"/>
  <c r="BW126" i="15"/>
  <c r="BO126" i="15"/>
  <c r="BG126" i="15"/>
  <c r="AY126" i="15"/>
  <c r="AQ126" i="15"/>
  <c r="AI126" i="15"/>
  <c r="AA126" i="15"/>
  <c r="MX126" i="15"/>
  <c r="MP126" i="15"/>
  <c r="MH126" i="15"/>
  <c r="LZ126" i="15"/>
  <c r="LR126" i="15"/>
  <c r="LJ126" i="15"/>
  <c r="LB126" i="15"/>
  <c r="KT126" i="15"/>
  <c r="KL126" i="15"/>
  <c r="KD126" i="15"/>
  <c r="JV126" i="15"/>
  <c r="JN126" i="15"/>
  <c r="JF126" i="15"/>
  <c r="IX126" i="15"/>
  <c r="IP126" i="15"/>
  <c r="IH126" i="15"/>
  <c r="HZ126" i="15"/>
  <c r="HR126" i="15"/>
  <c r="HJ126" i="15"/>
  <c r="HB126" i="15"/>
  <c r="GT126" i="15"/>
  <c r="GL126" i="15"/>
  <c r="GD126" i="15"/>
  <c r="FV126" i="15"/>
  <c r="FN126" i="15"/>
  <c r="FF126" i="15"/>
  <c r="EX126" i="15"/>
  <c r="EP126" i="15"/>
  <c r="EH126" i="15"/>
  <c r="DZ126" i="15"/>
  <c r="DR126" i="15"/>
  <c r="DJ126" i="15"/>
  <c r="DB126" i="15"/>
  <c r="CT126" i="15"/>
  <c r="CL126" i="15"/>
  <c r="CD126" i="15"/>
  <c r="BV126" i="15"/>
  <c r="BN126" i="15"/>
  <c r="BF126" i="15"/>
  <c r="AX126" i="15"/>
  <c r="AP126" i="15"/>
  <c r="AH126" i="15"/>
  <c r="Z126" i="15"/>
  <c r="LQ126" i="15"/>
  <c r="JE126" i="15"/>
  <c r="GS126" i="15"/>
  <c r="EG126" i="15"/>
  <c r="BU126" i="15"/>
  <c r="LI126" i="15"/>
  <c r="IW126" i="15"/>
  <c r="GK126" i="15"/>
  <c r="DY126" i="15"/>
  <c r="BM126" i="15"/>
  <c r="LA126" i="15"/>
  <c r="IO126" i="15"/>
  <c r="GC126" i="15"/>
  <c r="DQ126" i="15"/>
  <c r="BE126" i="15"/>
  <c r="KS126" i="15"/>
  <c r="IG126" i="15"/>
  <c r="FU126" i="15"/>
  <c r="DI126" i="15"/>
  <c r="AW126" i="15"/>
  <c r="MW126" i="15"/>
  <c r="KK126" i="15"/>
  <c r="HY126" i="15"/>
  <c r="FM126" i="15"/>
  <c r="DA126" i="15"/>
  <c r="AO126" i="15"/>
  <c r="MO126" i="15"/>
  <c r="KC126" i="15"/>
  <c r="HQ126" i="15"/>
  <c r="FE126" i="15"/>
  <c r="CS126" i="15"/>
  <c r="AG126" i="15"/>
  <c r="MG126" i="15"/>
  <c r="JU126" i="15"/>
  <c r="HI126" i="15"/>
  <c r="EW126" i="15"/>
  <c r="CK126" i="15"/>
  <c r="Y126" i="15"/>
  <c r="LY126" i="15"/>
  <c r="JM126" i="15"/>
  <c r="HA126" i="15"/>
  <c r="EO126" i="15"/>
  <c r="CC126" i="15"/>
  <c r="ND129" i="15"/>
  <c r="MV129" i="15"/>
  <c r="NC129" i="15"/>
  <c r="MU129" i="15"/>
  <c r="NB129" i="15"/>
  <c r="MT129" i="15"/>
  <c r="NA129" i="15"/>
  <c r="MS129" i="15"/>
  <c r="MZ129" i="15"/>
  <c r="MR129" i="15"/>
  <c r="MY129" i="15"/>
  <c r="MQ129" i="15"/>
  <c r="MX129" i="15"/>
  <c r="MP129" i="15"/>
  <c r="MW129" i="15"/>
  <c r="MW130" i="15"/>
  <c r="MO130" i="15"/>
  <c r="MG130" i="15"/>
  <c r="LY130" i="15"/>
  <c r="NA130" i="15"/>
  <c r="MS130" i="15"/>
  <c r="MY130" i="15"/>
  <c r="MN130" i="15"/>
  <c r="ME130" i="15"/>
  <c r="LV130" i="15"/>
  <c r="LN130" i="15"/>
  <c r="LF130" i="15"/>
  <c r="KX130" i="15"/>
  <c r="KP130" i="15"/>
  <c r="KH130" i="15"/>
  <c r="JZ130" i="15"/>
  <c r="JR130" i="15"/>
  <c r="JJ130" i="15"/>
  <c r="JB130" i="15"/>
  <c r="IT130" i="15"/>
  <c r="IL130" i="15"/>
  <c r="ID130" i="15"/>
  <c r="HV130" i="15"/>
  <c r="HN130" i="15"/>
  <c r="HF130" i="15"/>
  <c r="GX130" i="15"/>
  <c r="GP130" i="15"/>
  <c r="GH130" i="15"/>
  <c r="FZ130" i="15"/>
  <c r="FR130" i="15"/>
  <c r="FJ130" i="15"/>
  <c r="FB130" i="15"/>
  <c r="ET130" i="15"/>
  <c r="EL130" i="15"/>
  <c r="ED130" i="15"/>
  <c r="DV130" i="15"/>
  <c r="DN130" i="15"/>
  <c r="DF130" i="15"/>
  <c r="CX130" i="15"/>
  <c r="CP130" i="15"/>
  <c r="CH130" i="15"/>
  <c r="BZ130" i="15"/>
  <c r="BR130" i="15"/>
  <c r="BJ130" i="15"/>
  <c r="BB130" i="15"/>
  <c r="AT130" i="15"/>
  <c r="AL130" i="15"/>
  <c r="AD130" i="15"/>
  <c r="MX130" i="15"/>
  <c r="MM130" i="15"/>
  <c r="MD130" i="15"/>
  <c r="LU130" i="15"/>
  <c r="LM130" i="15"/>
  <c r="LE130" i="15"/>
  <c r="KW130" i="15"/>
  <c r="KO130" i="15"/>
  <c r="KG130" i="15"/>
  <c r="JY130" i="15"/>
  <c r="JQ130" i="15"/>
  <c r="JI130" i="15"/>
  <c r="JA130" i="15"/>
  <c r="IS130" i="15"/>
  <c r="IK130" i="15"/>
  <c r="IC130" i="15"/>
  <c r="HU130" i="15"/>
  <c r="HM130" i="15"/>
  <c r="HE130" i="15"/>
  <c r="GW130" i="15"/>
  <c r="GO130" i="15"/>
  <c r="GG130" i="15"/>
  <c r="FY130" i="15"/>
  <c r="FQ130" i="15"/>
  <c r="FI130" i="15"/>
  <c r="FA130" i="15"/>
  <c r="ES130" i="15"/>
  <c r="EK130" i="15"/>
  <c r="EC130" i="15"/>
  <c r="DU130" i="15"/>
  <c r="DM130" i="15"/>
  <c r="DE130" i="15"/>
  <c r="CW130" i="15"/>
  <c r="CO130" i="15"/>
  <c r="CG130" i="15"/>
  <c r="BY130" i="15"/>
  <c r="BQ130" i="15"/>
  <c r="BI130" i="15"/>
  <c r="BA130" i="15"/>
  <c r="AS130" i="15"/>
  <c r="AK130" i="15"/>
  <c r="AC130" i="15"/>
  <c r="MV130" i="15"/>
  <c r="ML130" i="15"/>
  <c r="MC130" i="15"/>
  <c r="LT130" i="15"/>
  <c r="LL130" i="15"/>
  <c r="LD130" i="15"/>
  <c r="KV130" i="15"/>
  <c r="KN130" i="15"/>
  <c r="KF130" i="15"/>
  <c r="JX130" i="15"/>
  <c r="JP130" i="15"/>
  <c r="JH130" i="15"/>
  <c r="IZ130" i="15"/>
  <c r="IR130" i="15"/>
  <c r="IJ130" i="15"/>
  <c r="IB130" i="15"/>
  <c r="HT130" i="15"/>
  <c r="HL130" i="15"/>
  <c r="HD130" i="15"/>
  <c r="GV130" i="15"/>
  <c r="GN130" i="15"/>
  <c r="GF130" i="15"/>
  <c r="FX130" i="15"/>
  <c r="FP130" i="15"/>
  <c r="FH130" i="15"/>
  <c r="EZ130" i="15"/>
  <c r="ER130" i="15"/>
  <c r="EJ130" i="15"/>
  <c r="EB130" i="15"/>
  <c r="DT130" i="15"/>
  <c r="DL130" i="15"/>
  <c r="DD130" i="15"/>
  <c r="CV130" i="15"/>
  <c r="CN130" i="15"/>
  <c r="CF130" i="15"/>
  <c r="BX130" i="15"/>
  <c r="BP130" i="15"/>
  <c r="BH130" i="15"/>
  <c r="AZ130" i="15"/>
  <c r="AR130" i="15"/>
  <c r="AJ130" i="15"/>
  <c r="AB130" i="15"/>
  <c r="MU130" i="15"/>
  <c r="MK130" i="15"/>
  <c r="MB130" i="15"/>
  <c r="LS130" i="15"/>
  <c r="LK130" i="15"/>
  <c r="LC130" i="15"/>
  <c r="KU130" i="15"/>
  <c r="KM130" i="15"/>
  <c r="KE130" i="15"/>
  <c r="JW130" i="15"/>
  <c r="JO130" i="15"/>
  <c r="JG130" i="15"/>
  <c r="IY130" i="15"/>
  <c r="IQ130" i="15"/>
  <c r="II130" i="15"/>
  <c r="IA130" i="15"/>
  <c r="HS130" i="15"/>
  <c r="HK130" i="15"/>
  <c r="HC130" i="15"/>
  <c r="GU130" i="15"/>
  <c r="GM130" i="15"/>
  <c r="GE130" i="15"/>
  <c r="FW130" i="15"/>
  <c r="FO130" i="15"/>
  <c r="FG130" i="15"/>
  <c r="EY130" i="15"/>
  <c r="EQ130" i="15"/>
  <c r="EI130" i="15"/>
  <c r="EA130" i="15"/>
  <c r="DS130" i="15"/>
  <c r="DK130" i="15"/>
  <c r="DC130" i="15"/>
  <c r="CU130" i="15"/>
  <c r="CM130" i="15"/>
  <c r="CE130" i="15"/>
  <c r="BW130" i="15"/>
  <c r="BO130" i="15"/>
  <c r="BG130" i="15"/>
  <c r="AY130" i="15"/>
  <c r="AQ130" i="15"/>
  <c r="AI130" i="15"/>
  <c r="AA130" i="15"/>
  <c r="ND130" i="15"/>
  <c r="MT130" i="15"/>
  <c r="MJ130" i="15"/>
  <c r="MA130" i="15"/>
  <c r="LR130" i="15"/>
  <c r="LJ130" i="15"/>
  <c r="LB130" i="15"/>
  <c r="KT130" i="15"/>
  <c r="KL130" i="15"/>
  <c r="KD130" i="15"/>
  <c r="JV130" i="15"/>
  <c r="JN130" i="15"/>
  <c r="JF130" i="15"/>
  <c r="IX130" i="15"/>
  <c r="IP130" i="15"/>
  <c r="IH130" i="15"/>
  <c r="HZ130" i="15"/>
  <c r="HR130" i="15"/>
  <c r="HJ130" i="15"/>
  <c r="HB130" i="15"/>
  <c r="GT130" i="15"/>
  <c r="GL130" i="15"/>
  <c r="GD130" i="15"/>
  <c r="FV130" i="15"/>
  <c r="FN130" i="15"/>
  <c r="FF130" i="15"/>
  <c r="EX130" i="15"/>
  <c r="EP130" i="15"/>
  <c r="EH130" i="15"/>
  <c r="DZ130" i="15"/>
  <c r="DR130" i="15"/>
  <c r="DJ130" i="15"/>
  <c r="DB130" i="15"/>
  <c r="CT130" i="15"/>
  <c r="CL130" i="15"/>
  <c r="CD130" i="15"/>
  <c r="BV130" i="15"/>
  <c r="BN130" i="15"/>
  <c r="BF130" i="15"/>
  <c r="AX130" i="15"/>
  <c r="AP130" i="15"/>
  <c r="AH130" i="15"/>
  <c r="Z130" i="15"/>
  <c r="NC130" i="15"/>
  <c r="MR130" i="15"/>
  <c r="MI130" i="15"/>
  <c r="LZ130" i="15"/>
  <c r="LQ130" i="15"/>
  <c r="LI130" i="15"/>
  <c r="LA130" i="15"/>
  <c r="KS130" i="15"/>
  <c r="KK130" i="15"/>
  <c r="KC130" i="15"/>
  <c r="JU130" i="15"/>
  <c r="JM130" i="15"/>
  <c r="JE130" i="15"/>
  <c r="IW130" i="15"/>
  <c r="IO130" i="15"/>
  <c r="IG130" i="15"/>
  <c r="HY130" i="15"/>
  <c r="HQ130" i="15"/>
  <c r="HI130" i="15"/>
  <c r="HA130" i="15"/>
  <c r="GS130" i="15"/>
  <c r="GK130" i="15"/>
  <c r="GC130" i="15"/>
  <c r="FU130" i="15"/>
  <c r="FM130" i="15"/>
  <c r="FE130" i="15"/>
  <c r="EW130" i="15"/>
  <c r="EO130" i="15"/>
  <c r="EG130" i="15"/>
  <c r="DY130" i="15"/>
  <c r="DQ130" i="15"/>
  <c r="DI130" i="15"/>
  <c r="DA130" i="15"/>
  <c r="CS130" i="15"/>
  <c r="CK130" i="15"/>
  <c r="CC130" i="15"/>
  <c r="BU130" i="15"/>
  <c r="BM130" i="15"/>
  <c r="BE130" i="15"/>
  <c r="AW130" i="15"/>
  <c r="AO130" i="15"/>
  <c r="AG130" i="15"/>
  <c r="Y130" i="15"/>
  <c r="NB130" i="15"/>
  <c r="MQ130" i="15"/>
  <c r="MH130" i="15"/>
  <c r="LX130" i="15"/>
  <c r="LP130" i="15"/>
  <c r="LH130" i="15"/>
  <c r="KZ130" i="15"/>
  <c r="KR130" i="15"/>
  <c r="KJ130" i="15"/>
  <c r="KB130" i="15"/>
  <c r="JT130" i="15"/>
  <c r="JL130" i="15"/>
  <c r="JD130" i="15"/>
  <c r="IV130" i="15"/>
  <c r="IN130" i="15"/>
  <c r="IF130" i="15"/>
  <c r="HX130" i="15"/>
  <c r="HP130" i="15"/>
  <c r="HH130" i="15"/>
  <c r="GZ130" i="15"/>
  <c r="GR130" i="15"/>
  <c r="GJ130" i="15"/>
  <c r="GB130" i="15"/>
  <c r="FT130" i="15"/>
  <c r="FL130" i="15"/>
  <c r="FD130" i="15"/>
  <c r="EV130" i="15"/>
  <c r="EN130" i="15"/>
  <c r="EF130" i="15"/>
  <c r="DX130" i="15"/>
  <c r="DP130" i="15"/>
  <c r="DH130" i="15"/>
  <c r="CZ130" i="15"/>
  <c r="CR130" i="15"/>
  <c r="CJ130" i="15"/>
  <c r="CB130" i="15"/>
  <c r="BT130" i="15"/>
  <c r="BL130" i="15"/>
  <c r="BD130" i="15"/>
  <c r="AV130" i="15"/>
  <c r="AN130" i="15"/>
  <c r="AF130" i="15"/>
  <c r="X130" i="15"/>
  <c r="LO130" i="15"/>
  <c r="JC130" i="15"/>
  <c r="GQ130" i="15"/>
  <c r="EE130" i="15"/>
  <c r="BS130" i="15"/>
  <c r="LG130" i="15"/>
  <c r="IU130" i="15"/>
  <c r="GI130" i="15"/>
  <c r="DW130" i="15"/>
  <c r="BK130" i="15"/>
  <c r="KY130" i="15"/>
  <c r="IM130" i="15"/>
  <c r="GA130" i="15"/>
  <c r="DO130" i="15"/>
  <c r="BC130" i="15"/>
  <c r="KQ130" i="15"/>
  <c r="IE130" i="15"/>
  <c r="FS130" i="15"/>
  <c r="DG130" i="15"/>
  <c r="AU130" i="15"/>
  <c r="MZ130" i="15"/>
  <c r="KI130" i="15"/>
  <c r="HW130" i="15"/>
  <c r="FK130" i="15"/>
  <c r="CY130" i="15"/>
  <c r="AM130" i="15"/>
  <c r="MP130" i="15"/>
  <c r="KA130" i="15"/>
  <c r="HO130" i="15"/>
  <c r="FC130" i="15"/>
  <c r="CQ130" i="15"/>
  <c r="AE130" i="15"/>
  <c r="MF130" i="15"/>
  <c r="JS130" i="15"/>
  <c r="HG130" i="15"/>
  <c r="EU130" i="15"/>
  <c r="CI130" i="15"/>
  <c r="EM130" i="15"/>
  <c r="CA130" i="15"/>
  <c r="LW130" i="15"/>
  <c r="JK130" i="15"/>
  <c r="GY130" i="15"/>
  <c r="MX138" i="15"/>
  <c r="MP138" i="15"/>
  <c r="MH138" i="15"/>
  <c r="LZ138" i="15"/>
  <c r="LR138" i="15"/>
  <c r="LJ138" i="15"/>
  <c r="LB138" i="15"/>
  <c r="KT138" i="15"/>
  <c r="KL138" i="15"/>
  <c r="KD138" i="15"/>
  <c r="JV138" i="15"/>
  <c r="JN138" i="15"/>
  <c r="JF138" i="15"/>
  <c r="IX138" i="15"/>
  <c r="IP138" i="15"/>
  <c r="IH138" i="15"/>
  <c r="HZ138" i="15"/>
  <c r="HR138" i="15"/>
  <c r="HJ138" i="15"/>
  <c r="HB138" i="15"/>
  <c r="GT138" i="15"/>
  <c r="GL138" i="15"/>
  <c r="GD138" i="15"/>
  <c r="FV138" i="15"/>
  <c r="FN138" i="15"/>
  <c r="FF138" i="15"/>
  <c r="EX138" i="15"/>
  <c r="EP138" i="15"/>
  <c r="EH138" i="15"/>
  <c r="DZ138" i="15"/>
  <c r="DR138" i="15"/>
  <c r="DJ138" i="15"/>
  <c r="DB138" i="15"/>
  <c r="CT138" i="15"/>
  <c r="CL138" i="15"/>
  <c r="CD138" i="15"/>
  <c r="BV138" i="15"/>
  <c r="BN138" i="15"/>
  <c r="BF138" i="15"/>
  <c r="AX138" i="15"/>
  <c r="AP138" i="15"/>
  <c r="AH138" i="15"/>
  <c r="Z138" i="15"/>
  <c r="MW138" i="15"/>
  <c r="MO138" i="15"/>
  <c r="MG138" i="15"/>
  <c r="LY138" i="15"/>
  <c r="LQ138" i="15"/>
  <c r="LI138" i="15"/>
  <c r="LA138" i="15"/>
  <c r="KS138" i="15"/>
  <c r="KK138" i="15"/>
  <c r="KC138" i="15"/>
  <c r="JU138" i="15"/>
  <c r="JM138" i="15"/>
  <c r="JE138" i="15"/>
  <c r="IW138" i="15"/>
  <c r="IO138" i="15"/>
  <c r="IG138" i="15"/>
  <c r="HY138" i="15"/>
  <c r="HQ138" i="15"/>
  <c r="HI138" i="15"/>
  <c r="HA138" i="15"/>
  <c r="GS138" i="15"/>
  <c r="GK138" i="15"/>
  <c r="GC138" i="15"/>
  <c r="FU138" i="15"/>
  <c r="FM138" i="15"/>
  <c r="FE138" i="15"/>
  <c r="EW138" i="15"/>
  <c r="EO138" i="15"/>
  <c r="EG138" i="15"/>
  <c r="DY138" i="15"/>
  <c r="DQ138" i="15"/>
  <c r="DI138" i="15"/>
  <c r="DA138" i="15"/>
  <c r="CS138" i="15"/>
  <c r="CK138" i="15"/>
  <c r="CC138" i="15"/>
  <c r="BU138" i="15"/>
  <c r="BM138" i="15"/>
  <c r="BE138" i="15"/>
  <c r="AW138" i="15"/>
  <c r="AO138" i="15"/>
  <c r="AG138" i="15"/>
  <c r="Y138" i="15"/>
  <c r="ND138" i="15"/>
  <c r="MV138" i="15"/>
  <c r="MN138" i="15"/>
  <c r="MF138" i="15"/>
  <c r="LX138" i="15"/>
  <c r="LP138" i="15"/>
  <c r="LH138" i="15"/>
  <c r="KZ138" i="15"/>
  <c r="KR138" i="15"/>
  <c r="KJ138" i="15"/>
  <c r="KB138" i="15"/>
  <c r="JT138" i="15"/>
  <c r="JL138" i="15"/>
  <c r="JD138" i="15"/>
  <c r="IV138" i="15"/>
  <c r="IN138" i="15"/>
  <c r="IF138" i="15"/>
  <c r="HX138" i="15"/>
  <c r="HP138" i="15"/>
  <c r="HH138" i="15"/>
  <c r="GZ138" i="15"/>
  <c r="GR138" i="15"/>
  <c r="GJ138" i="15"/>
  <c r="GB138" i="15"/>
  <c r="FT138" i="15"/>
  <c r="FL138" i="15"/>
  <c r="FD138" i="15"/>
  <c r="EV138" i="15"/>
  <c r="EN138" i="15"/>
  <c r="EF138" i="15"/>
  <c r="DX138" i="15"/>
  <c r="DP138" i="15"/>
  <c r="DH138" i="15"/>
  <c r="CZ138" i="15"/>
  <c r="CR138" i="15"/>
  <c r="CJ138" i="15"/>
  <c r="CB138" i="15"/>
  <c r="BT138" i="15"/>
  <c r="BL138" i="15"/>
  <c r="BD138" i="15"/>
  <c r="AV138" i="15"/>
  <c r="AN138" i="15"/>
  <c r="AF138" i="15"/>
  <c r="X138" i="15"/>
  <c r="NC138" i="15"/>
  <c r="MU138" i="15"/>
  <c r="MM138" i="15"/>
  <c r="ME138" i="15"/>
  <c r="LW138" i="15"/>
  <c r="LO138" i="15"/>
  <c r="LG138" i="15"/>
  <c r="KY138" i="15"/>
  <c r="KQ138" i="15"/>
  <c r="KI138" i="15"/>
  <c r="KA138" i="15"/>
  <c r="JS138" i="15"/>
  <c r="JK138" i="15"/>
  <c r="JC138" i="15"/>
  <c r="IU138" i="15"/>
  <c r="IM138" i="15"/>
  <c r="IE138" i="15"/>
  <c r="HW138" i="15"/>
  <c r="HO138" i="15"/>
  <c r="HG138" i="15"/>
  <c r="GY138" i="15"/>
  <c r="GQ138" i="15"/>
  <c r="GI138" i="15"/>
  <c r="GA138" i="15"/>
  <c r="FS138" i="15"/>
  <c r="FK138" i="15"/>
  <c r="FC138" i="15"/>
  <c r="EU138" i="15"/>
  <c r="EM138" i="15"/>
  <c r="EE138" i="15"/>
  <c r="DW138" i="15"/>
  <c r="DO138" i="15"/>
  <c r="DG138" i="15"/>
  <c r="CY138" i="15"/>
  <c r="CQ138" i="15"/>
  <c r="CI138" i="15"/>
  <c r="CA138" i="15"/>
  <c r="BS138" i="15"/>
  <c r="BK138" i="15"/>
  <c r="BC138" i="15"/>
  <c r="AU138" i="15"/>
  <c r="AM138" i="15"/>
  <c r="AE138" i="15"/>
  <c r="NB138" i="15"/>
  <c r="MT138" i="15"/>
  <c r="ML138" i="15"/>
  <c r="MD138" i="15"/>
  <c r="LV138" i="15"/>
  <c r="LN138" i="15"/>
  <c r="LF138" i="15"/>
  <c r="KX138" i="15"/>
  <c r="KP138" i="15"/>
  <c r="KH138" i="15"/>
  <c r="JZ138" i="15"/>
  <c r="JR138" i="15"/>
  <c r="JJ138" i="15"/>
  <c r="JB138" i="15"/>
  <c r="IT138" i="15"/>
  <c r="IL138" i="15"/>
  <c r="ID138" i="15"/>
  <c r="HV138" i="15"/>
  <c r="HN138" i="15"/>
  <c r="HF138" i="15"/>
  <c r="GX138" i="15"/>
  <c r="GP138" i="15"/>
  <c r="GH138" i="15"/>
  <c r="FZ138" i="15"/>
  <c r="FR138" i="15"/>
  <c r="FJ138" i="15"/>
  <c r="FB138" i="15"/>
  <c r="ET138" i="15"/>
  <c r="EL138" i="15"/>
  <c r="ED138" i="15"/>
  <c r="DV138" i="15"/>
  <c r="DN138" i="15"/>
  <c r="DF138" i="15"/>
  <c r="CX138" i="15"/>
  <c r="CP138" i="15"/>
  <c r="CH138" i="15"/>
  <c r="BZ138" i="15"/>
  <c r="BR138" i="15"/>
  <c r="BJ138" i="15"/>
  <c r="BB138" i="15"/>
  <c r="AT138" i="15"/>
  <c r="AL138" i="15"/>
  <c r="AD138" i="15"/>
  <c r="NA138" i="15"/>
  <c r="MS138" i="15"/>
  <c r="MK138" i="15"/>
  <c r="MC138" i="15"/>
  <c r="LU138" i="15"/>
  <c r="LM138" i="15"/>
  <c r="LE138" i="15"/>
  <c r="KW138" i="15"/>
  <c r="KO138" i="15"/>
  <c r="KG138" i="15"/>
  <c r="JY138" i="15"/>
  <c r="JQ138" i="15"/>
  <c r="JI138" i="15"/>
  <c r="JA138" i="15"/>
  <c r="IS138" i="15"/>
  <c r="IK138" i="15"/>
  <c r="IC138" i="15"/>
  <c r="HU138" i="15"/>
  <c r="HM138" i="15"/>
  <c r="HE138" i="15"/>
  <c r="GW138" i="15"/>
  <c r="GO138" i="15"/>
  <c r="GG138" i="15"/>
  <c r="FY138" i="15"/>
  <c r="FQ138" i="15"/>
  <c r="FI138" i="15"/>
  <c r="FA138" i="15"/>
  <c r="ES138" i="15"/>
  <c r="EK138" i="15"/>
  <c r="EC138" i="15"/>
  <c r="DU138" i="15"/>
  <c r="DM138" i="15"/>
  <c r="DE138" i="15"/>
  <c r="CW138" i="15"/>
  <c r="CO138" i="15"/>
  <c r="CG138" i="15"/>
  <c r="BY138" i="15"/>
  <c r="BQ138" i="15"/>
  <c r="BI138" i="15"/>
  <c r="BA138" i="15"/>
  <c r="AS138" i="15"/>
  <c r="AK138" i="15"/>
  <c r="AC138" i="15"/>
  <c r="MZ138" i="15"/>
  <c r="MR138" i="15"/>
  <c r="MJ138" i="15"/>
  <c r="MB138" i="15"/>
  <c r="LT138" i="15"/>
  <c r="LL138" i="15"/>
  <c r="LD138" i="15"/>
  <c r="KV138" i="15"/>
  <c r="KN138" i="15"/>
  <c r="KF138" i="15"/>
  <c r="JX138" i="15"/>
  <c r="JP138" i="15"/>
  <c r="JH138" i="15"/>
  <c r="IZ138" i="15"/>
  <c r="IR138" i="15"/>
  <c r="IJ138" i="15"/>
  <c r="IB138" i="15"/>
  <c r="HT138" i="15"/>
  <c r="HL138" i="15"/>
  <c r="HD138" i="15"/>
  <c r="GV138" i="15"/>
  <c r="GN138" i="15"/>
  <c r="GF138" i="15"/>
  <c r="FX138" i="15"/>
  <c r="FP138" i="15"/>
  <c r="FH138" i="15"/>
  <c r="EZ138" i="15"/>
  <c r="ER138" i="15"/>
  <c r="EJ138" i="15"/>
  <c r="EB138" i="15"/>
  <c r="DT138" i="15"/>
  <c r="DL138" i="15"/>
  <c r="DD138" i="15"/>
  <c r="CV138" i="15"/>
  <c r="CN138" i="15"/>
  <c r="CF138" i="15"/>
  <c r="BX138" i="15"/>
  <c r="BP138" i="15"/>
  <c r="BH138" i="15"/>
  <c r="AZ138" i="15"/>
  <c r="AR138" i="15"/>
  <c r="AJ138" i="15"/>
  <c r="AB138" i="15"/>
  <c r="KU138" i="15"/>
  <c r="II138" i="15"/>
  <c r="FW138" i="15"/>
  <c r="DK138" i="15"/>
  <c r="AY138" i="15"/>
  <c r="MY138" i="15"/>
  <c r="KM138" i="15"/>
  <c r="IA138" i="15"/>
  <c r="FO138" i="15"/>
  <c r="DC138" i="15"/>
  <c r="AQ138" i="15"/>
  <c r="MQ138" i="15"/>
  <c r="KE138" i="15"/>
  <c r="HS138" i="15"/>
  <c r="FG138" i="15"/>
  <c r="CU138" i="15"/>
  <c r="AI138" i="15"/>
  <c r="MI138" i="15"/>
  <c r="JW138" i="15"/>
  <c r="HK138" i="15"/>
  <c r="EY138" i="15"/>
  <c r="CM138" i="15"/>
  <c r="AA138" i="15"/>
  <c r="MA138" i="15"/>
  <c r="JO138" i="15"/>
  <c r="HC138" i="15"/>
  <c r="EQ138" i="15"/>
  <c r="CE138" i="15"/>
  <c r="LS138" i="15"/>
  <c r="JG138" i="15"/>
  <c r="GU138" i="15"/>
  <c r="EI138" i="15"/>
  <c r="BW138" i="15"/>
  <c r="LK138" i="15"/>
  <c r="IY138" i="15"/>
  <c r="GM138" i="15"/>
  <c r="EA138" i="15"/>
  <c r="BO138" i="15"/>
  <c r="IQ138" i="15"/>
  <c r="GE138" i="15"/>
  <c r="DS138" i="15"/>
  <c r="BG138" i="15"/>
  <c r="LC138" i="15"/>
  <c r="NB109" i="15"/>
  <c r="LN109" i="15"/>
  <c r="KX109" i="15"/>
  <c r="KH109" i="15"/>
  <c r="JT109" i="15"/>
  <c r="JG109" i="15"/>
  <c r="IW109" i="15"/>
  <c r="IM109" i="15"/>
  <c r="IE109" i="15"/>
  <c r="LM109" i="15"/>
  <c r="KW109" i="15"/>
  <c r="KG109" i="15"/>
  <c r="JR109" i="15"/>
  <c r="JF109" i="15"/>
  <c r="IV109" i="15"/>
  <c r="IL109" i="15"/>
  <c r="MT109" i="15"/>
  <c r="LH109" i="15"/>
  <c r="KR109" i="15"/>
  <c r="KB109" i="15"/>
  <c r="JO109" i="15"/>
  <c r="JD109" i="15"/>
  <c r="IS109" i="15"/>
  <c r="IJ109" i="15"/>
  <c r="LA109" i="15"/>
  <c r="KK109" i="15"/>
  <c r="JW109" i="15"/>
  <c r="JJ109" i="15"/>
  <c r="IY109" i="15"/>
  <c r="IO109" i="15"/>
  <c r="IG109" i="15"/>
  <c r="KV111" i="15"/>
  <c r="JP111" i="15"/>
  <c r="IJ111" i="15"/>
  <c r="MR111" i="15"/>
  <c r="KU111" i="15"/>
  <c r="JO111" i="15"/>
  <c r="II111" i="15"/>
  <c r="MQ111" i="15"/>
  <c r="KN111" i="15"/>
  <c r="JH111" i="15"/>
  <c r="KM111" i="15"/>
  <c r="JG111" i="15"/>
  <c r="LD111" i="15"/>
  <c r="JX111" i="15"/>
  <c r="IR111" i="15"/>
  <c r="LM113" i="15"/>
  <c r="LE113" i="15"/>
  <c r="KW113" i="15"/>
  <c r="KO113" i="15"/>
  <c r="KG113" i="15"/>
  <c r="JY113" i="15"/>
  <c r="JQ113" i="15"/>
  <c r="JI113" i="15"/>
  <c r="JA113" i="15"/>
  <c r="IS113" i="15"/>
  <c r="IK113" i="15"/>
  <c r="LK113" i="15"/>
  <c r="LC113" i="15"/>
  <c r="KU113" i="15"/>
  <c r="KM113" i="15"/>
  <c r="KE113" i="15"/>
  <c r="JW113" i="15"/>
  <c r="JO113" i="15"/>
  <c r="JG113" i="15"/>
  <c r="IY113" i="15"/>
  <c r="IQ113" i="15"/>
  <c r="II113" i="15"/>
  <c r="LP113" i="15"/>
  <c r="LH113" i="15"/>
  <c r="KZ113" i="15"/>
  <c r="KR113" i="15"/>
  <c r="KJ113" i="15"/>
  <c r="KB113" i="15"/>
  <c r="JT113" i="15"/>
  <c r="JL113" i="15"/>
  <c r="JD113" i="15"/>
  <c r="IV113" i="15"/>
  <c r="IN113" i="15"/>
  <c r="IF113" i="15"/>
  <c r="LJ113" i="15"/>
  <c r="KX113" i="15"/>
  <c r="KK113" i="15"/>
  <c r="JX113" i="15"/>
  <c r="JK113" i="15"/>
  <c r="IX113" i="15"/>
  <c r="IL113" i="15"/>
  <c r="LI113" i="15"/>
  <c r="KV113" i="15"/>
  <c r="KI113" i="15"/>
  <c r="JV113" i="15"/>
  <c r="JJ113" i="15"/>
  <c r="IW113" i="15"/>
  <c r="IJ113" i="15"/>
  <c r="LG113" i="15"/>
  <c r="KT113" i="15"/>
  <c r="KH113" i="15"/>
  <c r="JU113" i="15"/>
  <c r="JH113" i="15"/>
  <c r="IU113" i="15"/>
  <c r="IH113" i="15"/>
  <c r="LF113" i="15"/>
  <c r="KS113" i="15"/>
  <c r="KF113" i="15"/>
  <c r="JS113" i="15"/>
  <c r="JF113" i="15"/>
  <c r="IT113" i="15"/>
  <c r="IG113" i="15"/>
  <c r="LD113" i="15"/>
  <c r="KQ113" i="15"/>
  <c r="KD113" i="15"/>
  <c r="JR113" i="15"/>
  <c r="JE113" i="15"/>
  <c r="IR113" i="15"/>
  <c r="IE113" i="15"/>
  <c r="LO113" i="15"/>
  <c r="LB113" i="15"/>
  <c r="KP113" i="15"/>
  <c r="KC113" i="15"/>
  <c r="JP113" i="15"/>
  <c r="JC113" i="15"/>
  <c r="IP113" i="15"/>
  <c r="LN113" i="15"/>
  <c r="LA113" i="15"/>
  <c r="KN113" i="15"/>
  <c r="KA113" i="15"/>
  <c r="JN113" i="15"/>
  <c r="JB113" i="15"/>
  <c r="IO113" i="15"/>
  <c r="KZ115" i="15"/>
  <c r="IN115" i="15"/>
  <c r="KJ115" i="15"/>
  <c r="ND115" i="15"/>
  <c r="KB115" i="15"/>
  <c r="JT115" i="15"/>
  <c r="JL115" i="15"/>
  <c r="IF115" i="15"/>
  <c r="LP115" i="15"/>
  <c r="LH115" i="15"/>
  <c r="KR115" i="15"/>
  <c r="JD115" i="15"/>
  <c r="LP117" i="15"/>
  <c r="LH117" i="15"/>
  <c r="KZ117" i="15"/>
  <c r="KR117" i="15"/>
  <c r="KJ117" i="15"/>
  <c r="KB117" i="15"/>
  <c r="JT117" i="15"/>
  <c r="JL117" i="15"/>
  <c r="JD117" i="15"/>
  <c r="IV117" i="15"/>
  <c r="IN117" i="15"/>
  <c r="IF117" i="15"/>
  <c r="LO117" i="15"/>
  <c r="LG117" i="15"/>
  <c r="KY117" i="15"/>
  <c r="KQ117" i="15"/>
  <c r="KI117" i="15"/>
  <c r="KA117" i="15"/>
  <c r="JS117" i="15"/>
  <c r="JK117" i="15"/>
  <c r="JC117" i="15"/>
  <c r="IU117" i="15"/>
  <c r="IM117" i="15"/>
  <c r="IE117" i="15"/>
  <c r="LN117" i="15"/>
  <c r="LF117" i="15"/>
  <c r="KX117" i="15"/>
  <c r="KP117" i="15"/>
  <c r="KH117" i="15"/>
  <c r="JZ117" i="15"/>
  <c r="JR117" i="15"/>
  <c r="JJ117" i="15"/>
  <c r="JB117" i="15"/>
  <c r="IT117" i="15"/>
  <c r="IL117" i="15"/>
  <c r="LM117" i="15"/>
  <c r="LE117" i="15"/>
  <c r="KW117" i="15"/>
  <c r="KO117" i="15"/>
  <c r="KG117" i="15"/>
  <c r="JY117" i="15"/>
  <c r="JQ117" i="15"/>
  <c r="JI117" i="15"/>
  <c r="JA117" i="15"/>
  <c r="IS117" i="15"/>
  <c r="IK117" i="15"/>
  <c r="LL117" i="15"/>
  <c r="LD117" i="15"/>
  <c r="KV117" i="15"/>
  <c r="KN117" i="15"/>
  <c r="KF117" i="15"/>
  <c r="JX117" i="15"/>
  <c r="JP117" i="15"/>
  <c r="JH117" i="15"/>
  <c r="IZ117" i="15"/>
  <c r="IR117" i="15"/>
  <c r="IJ117" i="15"/>
  <c r="LK117" i="15"/>
  <c r="LC117" i="15"/>
  <c r="KU117" i="15"/>
  <c r="KM117" i="15"/>
  <c r="KE117" i="15"/>
  <c r="JW117" i="15"/>
  <c r="JO117" i="15"/>
  <c r="JG117" i="15"/>
  <c r="IY117" i="15"/>
  <c r="IQ117" i="15"/>
  <c r="II117" i="15"/>
  <c r="LJ117" i="15"/>
  <c r="LB117" i="15"/>
  <c r="KT117" i="15"/>
  <c r="KL117" i="15"/>
  <c r="KD117" i="15"/>
  <c r="JV117" i="15"/>
  <c r="JN117" i="15"/>
  <c r="JF117" i="15"/>
  <c r="IX117" i="15"/>
  <c r="IP117" i="15"/>
  <c r="IH117" i="15"/>
  <c r="KC117" i="15"/>
  <c r="JU117" i="15"/>
  <c r="JM117" i="15"/>
  <c r="JE117" i="15"/>
  <c r="LI117" i="15"/>
  <c r="IW117" i="15"/>
  <c r="LA117" i="15"/>
  <c r="IO117" i="15"/>
  <c r="KS117" i="15"/>
  <c r="IG117" i="15"/>
  <c r="NA119" i="15"/>
  <c r="MS119" i="15"/>
  <c r="LL119" i="15"/>
  <c r="LD119" i="15"/>
  <c r="KV119" i="15"/>
  <c r="KN119" i="15"/>
  <c r="KF119" i="15"/>
  <c r="JX119" i="15"/>
  <c r="JP119" i="15"/>
  <c r="JH119" i="15"/>
  <c r="IZ119" i="15"/>
  <c r="IR119" i="15"/>
  <c r="IJ119" i="15"/>
  <c r="MQ119" i="15"/>
  <c r="LJ119" i="15"/>
  <c r="LB119" i="15"/>
  <c r="KT119" i="15"/>
  <c r="KL119" i="15"/>
  <c r="KD119" i="15"/>
  <c r="JV119" i="15"/>
  <c r="JN119" i="15"/>
  <c r="JF119" i="15"/>
  <c r="ND119" i="15"/>
  <c r="LO119" i="15"/>
  <c r="LG119" i="15"/>
  <c r="KY119" i="15"/>
  <c r="KQ119" i="15"/>
  <c r="KI119" i="15"/>
  <c r="NC119" i="15"/>
  <c r="LN119" i="15"/>
  <c r="LF119" i="15"/>
  <c r="KX119" i="15"/>
  <c r="KP119" i="15"/>
  <c r="KH119" i="15"/>
  <c r="JZ119" i="15"/>
  <c r="JR119" i="15"/>
  <c r="JJ119" i="15"/>
  <c r="JB119" i="15"/>
  <c r="LP119" i="15"/>
  <c r="KZ119" i="15"/>
  <c r="KJ119" i="15"/>
  <c r="JU119" i="15"/>
  <c r="JI119" i="15"/>
  <c r="IW119" i="15"/>
  <c r="IN119" i="15"/>
  <c r="IE119" i="15"/>
  <c r="LM119" i="15"/>
  <c r="KW119" i="15"/>
  <c r="KG119" i="15"/>
  <c r="JT119" i="15"/>
  <c r="JG119" i="15"/>
  <c r="IV119" i="15"/>
  <c r="IM119" i="15"/>
  <c r="LK119" i="15"/>
  <c r="KU119" i="15"/>
  <c r="KE119" i="15"/>
  <c r="JS119" i="15"/>
  <c r="JE119" i="15"/>
  <c r="IU119" i="15"/>
  <c r="IL119" i="15"/>
  <c r="LI119" i="15"/>
  <c r="KS119" i="15"/>
  <c r="KC119" i="15"/>
  <c r="JQ119" i="15"/>
  <c r="JD119" i="15"/>
  <c r="IT119" i="15"/>
  <c r="IK119" i="15"/>
  <c r="LH119" i="15"/>
  <c r="KR119" i="15"/>
  <c r="KB119" i="15"/>
  <c r="JO119" i="15"/>
  <c r="JC119" i="15"/>
  <c r="IS119" i="15"/>
  <c r="II119" i="15"/>
  <c r="MT119" i="15"/>
  <c r="LE119" i="15"/>
  <c r="KO119" i="15"/>
  <c r="KA119" i="15"/>
  <c r="JM119" i="15"/>
  <c r="JA119" i="15"/>
  <c r="IQ119" i="15"/>
  <c r="IH119" i="15"/>
  <c r="NB119" i="15"/>
  <c r="MR119" i="15"/>
  <c r="LC119" i="15"/>
  <c r="KM119" i="15"/>
  <c r="JY119" i="15"/>
  <c r="JL119" i="15"/>
  <c r="IY119" i="15"/>
  <c r="IP119" i="15"/>
  <c r="IG119" i="15"/>
  <c r="MZ119" i="15"/>
  <c r="KK119" i="15"/>
  <c r="JW119" i="15"/>
  <c r="JK119" i="15"/>
  <c r="IX119" i="15"/>
  <c r="IO119" i="15"/>
  <c r="IF119" i="15"/>
  <c r="MP119" i="15"/>
  <c r="LJ121" i="15"/>
  <c r="LB121" i="15"/>
  <c r="KT121" i="15"/>
  <c r="KL121" i="15"/>
  <c r="KD121" i="15"/>
  <c r="JV121" i="15"/>
  <c r="JN121" i="15"/>
  <c r="JF121" i="15"/>
  <c r="IX121" i="15"/>
  <c r="IP121" i="15"/>
  <c r="IH121" i="15"/>
  <c r="LP121" i="15"/>
  <c r="LH121" i="15"/>
  <c r="KZ121" i="15"/>
  <c r="KR121" i="15"/>
  <c r="KJ121" i="15"/>
  <c r="KB121" i="15"/>
  <c r="JT121" i="15"/>
  <c r="JL121" i="15"/>
  <c r="JD121" i="15"/>
  <c r="IV121" i="15"/>
  <c r="IN121" i="15"/>
  <c r="IF121" i="15"/>
  <c r="LO121" i="15"/>
  <c r="LG121" i="15"/>
  <c r="KY121" i="15"/>
  <c r="KQ121" i="15"/>
  <c r="KI121" i="15"/>
  <c r="KA121" i="15"/>
  <c r="JS121" i="15"/>
  <c r="JK121" i="15"/>
  <c r="JC121" i="15"/>
  <c r="IU121" i="15"/>
  <c r="IM121" i="15"/>
  <c r="IE121" i="15"/>
  <c r="LN121" i="15"/>
  <c r="LF121" i="15"/>
  <c r="KX121" i="15"/>
  <c r="KP121" i="15"/>
  <c r="KH121" i="15"/>
  <c r="JZ121" i="15"/>
  <c r="JR121" i="15"/>
  <c r="JJ121" i="15"/>
  <c r="JB121" i="15"/>
  <c r="IT121" i="15"/>
  <c r="IL121" i="15"/>
  <c r="LM121" i="15"/>
  <c r="LE121" i="15"/>
  <c r="KW121" i="15"/>
  <c r="KO121" i="15"/>
  <c r="KG121" i="15"/>
  <c r="JY121" i="15"/>
  <c r="JQ121" i="15"/>
  <c r="JI121" i="15"/>
  <c r="JA121" i="15"/>
  <c r="IS121" i="15"/>
  <c r="IK121" i="15"/>
  <c r="LL121" i="15"/>
  <c r="LD121" i="15"/>
  <c r="KV121" i="15"/>
  <c r="KN121" i="15"/>
  <c r="KF121" i="15"/>
  <c r="JX121" i="15"/>
  <c r="JP121" i="15"/>
  <c r="JH121" i="15"/>
  <c r="IZ121" i="15"/>
  <c r="IR121" i="15"/>
  <c r="IJ121" i="15"/>
  <c r="LI121" i="15"/>
  <c r="KC121" i="15"/>
  <c r="IW121" i="15"/>
  <c r="LC121" i="15"/>
  <c r="JW121" i="15"/>
  <c r="IQ121" i="15"/>
  <c r="LA121" i="15"/>
  <c r="JU121" i="15"/>
  <c r="IO121" i="15"/>
  <c r="KU121" i="15"/>
  <c r="JO121" i="15"/>
  <c r="II121" i="15"/>
  <c r="KS121" i="15"/>
  <c r="JM121" i="15"/>
  <c r="IG121" i="15"/>
  <c r="KM121" i="15"/>
  <c r="JG121" i="15"/>
  <c r="KK121" i="15"/>
  <c r="JE121" i="15"/>
  <c r="LK121" i="15"/>
  <c r="KE121" i="15"/>
  <c r="IY121" i="15"/>
  <c r="ND123" i="15"/>
  <c r="LO123" i="15"/>
  <c r="LG123" i="15"/>
  <c r="KY123" i="15"/>
  <c r="KQ123" i="15"/>
  <c r="KI123" i="15"/>
  <c r="KA123" i="15"/>
  <c r="JS123" i="15"/>
  <c r="JK123" i="15"/>
  <c r="JC123" i="15"/>
  <c r="IU123" i="15"/>
  <c r="IM123" i="15"/>
  <c r="NA123" i="15"/>
  <c r="MS123" i="15"/>
  <c r="LL123" i="15"/>
  <c r="LD123" i="15"/>
  <c r="KV123" i="15"/>
  <c r="KN123" i="15"/>
  <c r="KF123" i="15"/>
  <c r="JX123" i="15"/>
  <c r="JP123" i="15"/>
  <c r="JH123" i="15"/>
  <c r="MZ123" i="15"/>
  <c r="MR123" i="15"/>
  <c r="LK123" i="15"/>
  <c r="LC123" i="15"/>
  <c r="KU123" i="15"/>
  <c r="KM123" i="15"/>
  <c r="KE123" i="15"/>
  <c r="JW123" i="15"/>
  <c r="MQ123" i="15"/>
  <c r="LJ123" i="15"/>
  <c r="LB123" i="15"/>
  <c r="KT123" i="15"/>
  <c r="KL123" i="15"/>
  <c r="MP123" i="15"/>
  <c r="LE123" i="15"/>
  <c r="KO123" i="15"/>
  <c r="JZ123" i="15"/>
  <c r="JN123" i="15"/>
  <c r="JD123" i="15"/>
  <c r="IT123" i="15"/>
  <c r="IK123" i="15"/>
  <c r="NC123" i="15"/>
  <c r="LP123" i="15"/>
  <c r="KZ123" i="15"/>
  <c r="KJ123" i="15"/>
  <c r="JV123" i="15"/>
  <c r="JL123" i="15"/>
  <c r="JA123" i="15"/>
  <c r="IR123" i="15"/>
  <c r="II123" i="15"/>
  <c r="NB123" i="15"/>
  <c r="LN123" i="15"/>
  <c r="KX123" i="15"/>
  <c r="KH123" i="15"/>
  <c r="JU123" i="15"/>
  <c r="JJ123" i="15"/>
  <c r="IZ123" i="15"/>
  <c r="IQ123" i="15"/>
  <c r="IH123" i="15"/>
  <c r="LM123" i="15"/>
  <c r="KW123" i="15"/>
  <c r="KG123" i="15"/>
  <c r="JT123" i="15"/>
  <c r="JI123" i="15"/>
  <c r="IY123" i="15"/>
  <c r="IP123" i="15"/>
  <c r="IG123" i="15"/>
  <c r="LI123" i="15"/>
  <c r="KS123" i="15"/>
  <c r="KD123" i="15"/>
  <c r="JR123" i="15"/>
  <c r="JG123" i="15"/>
  <c r="IX123" i="15"/>
  <c r="IO123" i="15"/>
  <c r="IF123" i="15"/>
  <c r="LH123" i="15"/>
  <c r="KR123" i="15"/>
  <c r="KC123" i="15"/>
  <c r="JQ123" i="15"/>
  <c r="JF123" i="15"/>
  <c r="IW123" i="15"/>
  <c r="IN123" i="15"/>
  <c r="IE123" i="15"/>
  <c r="KK123" i="15"/>
  <c r="IS123" i="15"/>
  <c r="KB123" i="15"/>
  <c r="IL123" i="15"/>
  <c r="JY123" i="15"/>
  <c r="IJ123" i="15"/>
  <c r="JO123" i="15"/>
  <c r="MT123" i="15"/>
  <c r="JM123" i="15"/>
  <c r="LF123" i="15"/>
  <c r="JE123" i="15"/>
  <c r="LA123" i="15"/>
  <c r="JB123" i="15"/>
  <c r="KP123" i="15"/>
  <c r="IV123" i="15"/>
  <c r="LJ125" i="15"/>
  <c r="LB125" i="15"/>
  <c r="KT125" i="15"/>
  <c r="KL125" i="15"/>
  <c r="KD125" i="15"/>
  <c r="JV125" i="15"/>
  <c r="JN125" i="15"/>
  <c r="JF125" i="15"/>
  <c r="IX125" i="15"/>
  <c r="IP125" i="15"/>
  <c r="IH125" i="15"/>
  <c r="LI125" i="15"/>
  <c r="LA125" i="15"/>
  <c r="KS125" i="15"/>
  <c r="KK125" i="15"/>
  <c r="KC125" i="15"/>
  <c r="JU125" i="15"/>
  <c r="JM125" i="15"/>
  <c r="JE125" i="15"/>
  <c r="IW125" i="15"/>
  <c r="IO125" i="15"/>
  <c r="IG125" i="15"/>
  <c r="LP125" i="15"/>
  <c r="LH125" i="15"/>
  <c r="KZ125" i="15"/>
  <c r="KR125" i="15"/>
  <c r="KJ125" i="15"/>
  <c r="KB125" i="15"/>
  <c r="JT125" i="15"/>
  <c r="JL125" i="15"/>
  <c r="JD125" i="15"/>
  <c r="IV125" i="15"/>
  <c r="IN125" i="15"/>
  <c r="IF125" i="15"/>
  <c r="LO125" i="15"/>
  <c r="LG125" i="15"/>
  <c r="KY125" i="15"/>
  <c r="KQ125" i="15"/>
  <c r="KI125" i="15"/>
  <c r="KA125" i="15"/>
  <c r="JS125" i="15"/>
  <c r="JK125" i="15"/>
  <c r="JC125" i="15"/>
  <c r="IU125" i="15"/>
  <c r="IM125" i="15"/>
  <c r="IE125" i="15"/>
  <c r="LN125" i="15"/>
  <c r="LF125" i="15"/>
  <c r="KX125" i="15"/>
  <c r="KP125" i="15"/>
  <c r="KH125" i="15"/>
  <c r="JZ125" i="15"/>
  <c r="JR125" i="15"/>
  <c r="JJ125" i="15"/>
  <c r="JB125" i="15"/>
  <c r="IT125" i="15"/>
  <c r="IL125" i="15"/>
  <c r="LM125" i="15"/>
  <c r="LE125" i="15"/>
  <c r="KW125" i="15"/>
  <c r="KO125" i="15"/>
  <c r="KG125" i="15"/>
  <c r="JY125" i="15"/>
  <c r="JQ125" i="15"/>
  <c r="JI125" i="15"/>
  <c r="JA125" i="15"/>
  <c r="IS125" i="15"/>
  <c r="IK125" i="15"/>
  <c r="LL125" i="15"/>
  <c r="LD125" i="15"/>
  <c r="KV125" i="15"/>
  <c r="KN125" i="15"/>
  <c r="KF125" i="15"/>
  <c r="JX125" i="15"/>
  <c r="JP125" i="15"/>
  <c r="JH125" i="15"/>
  <c r="IZ125" i="15"/>
  <c r="IR125" i="15"/>
  <c r="IJ125" i="15"/>
  <c r="JW125" i="15"/>
  <c r="JO125" i="15"/>
  <c r="JG125" i="15"/>
  <c r="LK125" i="15"/>
  <c r="IY125" i="15"/>
  <c r="LC125" i="15"/>
  <c r="IQ125" i="15"/>
  <c r="KU125" i="15"/>
  <c r="II125" i="15"/>
  <c r="KM125" i="15"/>
  <c r="KE125" i="15"/>
  <c r="MQ127" i="15"/>
  <c r="LJ127" i="15"/>
  <c r="LB127" i="15"/>
  <c r="KT127" i="15"/>
  <c r="KL127" i="15"/>
  <c r="KD127" i="15"/>
  <c r="JV127" i="15"/>
  <c r="JN127" i="15"/>
  <c r="JF127" i="15"/>
  <c r="IX127" i="15"/>
  <c r="IP127" i="15"/>
  <c r="IH127" i="15"/>
  <c r="ND127" i="15"/>
  <c r="LO127" i="15"/>
  <c r="LG127" i="15"/>
  <c r="KY127" i="15"/>
  <c r="KQ127" i="15"/>
  <c r="KI127" i="15"/>
  <c r="KA127" i="15"/>
  <c r="JS127" i="15"/>
  <c r="JK127" i="15"/>
  <c r="JC127" i="15"/>
  <c r="IU127" i="15"/>
  <c r="IM127" i="15"/>
  <c r="IE127" i="15"/>
  <c r="NB127" i="15"/>
  <c r="MT127" i="15"/>
  <c r="MZ127" i="15"/>
  <c r="MP127" i="15"/>
  <c r="LF127" i="15"/>
  <c r="KV127" i="15"/>
  <c r="KK127" i="15"/>
  <c r="JZ127" i="15"/>
  <c r="JP127" i="15"/>
  <c r="JE127" i="15"/>
  <c r="IT127" i="15"/>
  <c r="IJ127" i="15"/>
  <c r="LP127" i="15"/>
  <c r="LE127" i="15"/>
  <c r="KU127" i="15"/>
  <c r="KJ127" i="15"/>
  <c r="JY127" i="15"/>
  <c r="JO127" i="15"/>
  <c r="JD127" i="15"/>
  <c r="IS127" i="15"/>
  <c r="II127" i="15"/>
  <c r="LN127" i="15"/>
  <c r="LD127" i="15"/>
  <c r="KS127" i="15"/>
  <c r="KH127" i="15"/>
  <c r="JX127" i="15"/>
  <c r="JM127" i="15"/>
  <c r="JB127" i="15"/>
  <c r="IR127" i="15"/>
  <c r="IG127" i="15"/>
  <c r="LM127" i="15"/>
  <c r="LC127" i="15"/>
  <c r="KR127" i="15"/>
  <c r="KG127" i="15"/>
  <c r="JW127" i="15"/>
  <c r="JL127" i="15"/>
  <c r="JA127" i="15"/>
  <c r="IQ127" i="15"/>
  <c r="IF127" i="15"/>
  <c r="LL127" i="15"/>
  <c r="LA127" i="15"/>
  <c r="KP127" i="15"/>
  <c r="KF127" i="15"/>
  <c r="JU127" i="15"/>
  <c r="JJ127" i="15"/>
  <c r="IZ127" i="15"/>
  <c r="IO127" i="15"/>
  <c r="LK127" i="15"/>
  <c r="KZ127" i="15"/>
  <c r="KO127" i="15"/>
  <c r="KE127" i="15"/>
  <c r="JT127" i="15"/>
  <c r="JI127" i="15"/>
  <c r="IY127" i="15"/>
  <c r="IN127" i="15"/>
  <c r="NC127" i="15"/>
  <c r="MS127" i="15"/>
  <c r="LI127" i="15"/>
  <c r="KX127" i="15"/>
  <c r="KN127" i="15"/>
  <c r="KC127" i="15"/>
  <c r="JR127" i="15"/>
  <c r="JH127" i="15"/>
  <c r="IW127" i="15"/>
  <c r="IL127" i="15"/>
  <c r="NA127" i="15"/>
  <c r="KW127" i="15"/>
  <c r="KM127" i="15"/>
  <c r="KB127" i="15"/>
  <c r="JQ127" i="15"/>
  <c r="JG127" i="15"/>
  <c r="IV127" i="15"/>
  <c r="MR127" i="15"/>
  <c r="IK127" i="15"/>
  <c r="LH127" i="15"/>
  <c r="LP129" i="15"/>
  <c r="LH129" i="15"/>
  <c r="KZ129" i="15"/>
  <c r="KR129" i="15"/>
  <c r="KJ129" i="15"/>
  <c r="KB129" i="15"/>
  <c r="JT129" i="15"/>
  <c r="JL129" i="15"/>
  <c r="JD129" i="15"/>
  <c r="IV129" i="15"/>
  <c r="IN129" i="15"/>
  <c r="IF129" i="15"/>
  <c r="LO129" i="15"/>
  <c r="LG129" i="15"/>
  <c r="KY129" i="15"/>
  <c r="KQ129" i="15"/>
  <c r="KI129" i="15"/>
  <c r="KA129" i="15"/>
  <c r="JS129" i="15"/>
  <c r="JK129" i="15"/>
  <c r="JC129" i="15"/>
  <c r="IU129" i="15"/>
  <c r="IM129" i="15"/>
  <c r="IE129" i="15"/>
  <c r="LN129" i="15"/>
  <c r="LF129" i="15"/>
  <c r="KX129" i="15"/>
  <c r="KP129" i="15"/>
  <c r="KH129" i="15"/>
  <c r="JZ129" i="15"/>
  <c r="JR129" i="15"/>
  <c r="JJ129" i="15"/>
  <c r="JB129" i="15"/>
  <c r="IT129" i="15"/>
  <c r="IL129" i="15"/>
  <c r="LM129" i="15"/>
  <c r="LE129" i="15"/>
  <c r="KW129" i="15"/>
  <c r="KO129" i="15"/>
  <c r="KG129" i="15"/>
  <c r="JY129" i="15"/>
  <c r="JQ129" i="15"/>
  <c r="JI129" i="15"/>
  <c r="JA129" i="15"/>
  <c r="IS129" i="15"/>
  <c r="IK129" i="15"/>
  <c r="LL129" i="15"/>
  <c r="LD129" i="15"/>
  <c r="KV129" i="15"/>
  <c r="KN129" i="15"/>
  <c r="KF129" i="15"/>
  <c r="JX129" i="15"/>
  <c r="JP129" i="15"/>
  <c r="JH129" i="15"/>
  <c r="IZ129" i="15"/>
  <c r="IR129" i="15"/>
  <c r="IJ129" i="15"/>
  <c r="LK129" i="15"/>
  <c r="LC129" i="15"/>
  <c r="KU129" i="15"/>
  <c r="KM129" i="15"/>
  <c r="KE129" i="15"/>
  <c r="JW129" i="15"/>
  <c r="JO129" i="15"/>
  <c r="JG129" i="15"/>
  <c r="IY129" i="15"/>
  <c r="IQ129" i="15"/>
  <c r="II129" i="15"/>
  <c r="LJ129" i="15"/>
  <c r="LB129" i="15"/>
  <c r="KT129" i="15"/>
  <c r="KL129" i="15"/>
  <c r="KD129" i="15"/>
  <c r="JV129" i="15"/>
  <c r="JN129" i="15"/>
  <c r="JF129" i="15"/>
  <c r="IX129" i="15"/>
  <c r="IP129" i="15"/>
  <c r="IH129" i="15"/>
  <c r="JE129" i="15"/>
  <c r="LI129" i="15"/>
  <c r="IW129" i="15"/>
  <c r="LA129" i="15"/>
  <c r="IO129" i="15"/>
  <c r="KS129" i="15"/>
  <c r="IG129" i="15"/>
  <c r="KK129" i="15"/>
  <c r="KC129" i="15"/>
  <c r="JU129" i="15"/>
  <c r="JM129" i="15"/>
  <c r="NC131" i="15"/>
  <c r="LN131" i="15"/>
  <c r="LF131" i="15"/>
  <c r="KX131" i="15"/>
  <c r="KP131" i="15"/>
  <c r="KH131" i="15"/>
  <c r="JZ131" i="15"/>
  <c r="JR131" i="15"/>
  <c r="JJ131" i="15"/>
  <c r="JB131" i="15"/>
  <c r="IT131" i="15"/>
  <c r="IL131" i="15"/>
  <c r="NB131" i="15"/>
  <c r="MT131" i="15"/>
  <c r="LM131" i="15"/>
  <c r="LE131" i="15"/>
  <c r="KW131" i="15"/>
  <c r="KO131" i="15"/>
  <c r="MQ131" i="15"/>
  <c r="LJ131" i="15"/>
  <c r="LB131" i="15"/>
  <c r="KT131" i="15"/>
  <c r="KL131" i="15"/>
  <c r="KD131" i="15"/>
  <c r="JV131" i="15"/>
  <c r="JN131" i="15"/>
  <c r="JF131" i="15"/>
  <c r="IX131" i="15"/>
  <c r="IP131" i="15"/>
  <c r="IH131" i="15"/>
  <c r="LI131" i="15"/>
  <c r="KV131" i="15"/>
  <c r="KJ131" i="15"/>
  <c r="JY131" i="15"/>
  <c r="JO131" i="15"/>
  <c r="JD131" i="15"/>
  <c r="IS131" i="15"/>
  <c r="II131" i="15"/>
  <c r="ND131" i="15"/>
  <c r="MS131" i="15"/>
  <c r="LH131" i="15"/>
  <c r="KU131" i="15"/>
  <c r="KI131" i="15"/>
  <c r="JX131" i="15"/>
  <c r="JM131" i="15"/>
  <c r="JC131" i="15"/>
  <c r="IR131" i="15"/>
  <c r="IG131" i="15"/>
  <c r="NA131" i="15"/>
  <c r="MR131" i="15"/>
  <c r="LG131" i="15"/>
  <c r="KS131" i="15"/>
  <c r="KG131" i="15"/>
  <c r="JW131" i="15"/>
  <c r="JL131" i="15"/>
  <c r="JA131" i="15"/>
  <c r="IQ131" i="15"/>
  <c r="IF131" i="15"/>
  <c r="MZ131" i="15"/>
  <c r="MP131" i="15"/>
  <c r="LD131" i="15"/>
  <c r="KR131" i="15"/>
  <c r="KF131" i="15"/>
  <c r="JU131" i="15"/>
  <c r="JK131" i="15"/>
  <c r="IZ131" i="15"/>
  <c r="IO131" i="15"/>
  <c r="IE131" i="15"/>
  <c r="LP131" i="15"/>
  <c r="LC131" i="15"/>
  <c r="KQ131" i="15"/>
  <c r="KE131" i="15"/>
  <c r="JT131" i="15"/>
  <c r="JI131" i="15"/>
  <c r="IY131" i="15"/>
  <c r="IN131" i="15"/>
  <c r="LO131" i="15"/>
  <c r="LA131" i="15"/>
  <c r="KN131" i="15"/>
  <c r="KC131" i="15"/>
  <c r="JS131" i="15"/>
  <c r="JH131" i="15"/>
  <c r="IW131" i="15"/>
  <c r="IM131" i="15"/>
  <c r="LL131" i="15"/>
  <c r="KZ131" i="15"/>
  <c r="KM131" i="15"/>
  <c r="KB131" i="15"/>
  <c r="JQ131" i="15"/>
  <c r="JG131" i="15"/>
  <c r="IV131" i="15"/>
  <c r="IK131" i="15"/>
  <c r="JP131" i="15"/>
  <c r="JE131" i="15"/>
  <c r="IU131" i="15"/>
  <c r="IJ131" i="15"/>
  <c r="LK131" i="15"/>
  <c r="KY131" i="15"/>
  <c r="KK131" i="15"/>
  <c r="KA131" i="15"/>
  <c r="LO133" i="15"/>
  <c r="LG133" i="15"/>
  <c r="KY133" i="15"/>
  <c r="KQ133" i="15"/>
  <c r="KI133" i="15"/>
  <c r="KA133" i="15"/>
  <c r="JS133" i="15"/>
  <c r="JK133" i="15"/>
  <c r="JC133" i="15"/>
  <c r="IU133" i="15"/>
  <c r="IM133" i="15"/>
  <c r="IE133" i="15"/>
  <c r="LN133" i="15"/>
  <c r="LF133" i="15"/>
  <c r="KX133" i="15"/>
  <c r="KP133" i="15"/>
  <c r="KH133" i="15"/>
  <c r="JZ133" i="15"/>
  <c r="JR133" i="15"/>
  <c r="JJ133" i="15"/>
  <c r="JB133" i="15"/>
  <c r="IT133" i="15"/>
  <c r="IL133" i="15"/>
  <c r="LM133" i="15"/>
  <c r="LE133" i="15"/>
  <c r="KW133" i="15"/>
  <c r="KO133" i="15"/>
  <c r="KG133" i="15"/>
  <c r="JY133" i="15"/>
  <c r="JQ133" i="15"/>
  <c r="JI133" i="15"/>
  <c r="JA133" i="15"/>
  <c r="IS133" i="15"/>
  <c r="IK133" i="15"/>
  <c r="LL133" i="15"/>
  <c r="LD133" i="15"/>
  <c r="KV133" i="15"/>
  <c r="KN133" i="15"/>
  <c r="KF133" i="15"/>
  <c r="JX133" i="15"/>
  <c r="JP133" i="15"/>
  <c r="JH133" i="15"/>
  <c r="IZ133" i="15"/>
  <c r="IR133" i="15"/>
  <c r="IJ133" i="15"/>
  <c r="LK133" i="15"/>
  <c r="LC133" i="15"/>
  <c r="KU133" i="15"/>
  <c r="KM133" i="15"/>
  <c r="KE133" i="15"/>
  <c r="JW133" i="15"/>
  <c r="JO133" i="15"/>
  <c r="JG133" i="15"/>
  <c r="IY133" i="15"/>
  <c r="IQ133" i="15"/>
  <c r="II133" i="15"/>
  <c r="LJ133" i="15"/>
  <c r="LB133" i="15"/>
  <c r="KT133" i="15"/>
  <c r="KL133" i="15"/>
  <c r="KD133" i="15"/>
  <c r="JV133" i="15"/>
  <c r="JN133" i="15"/>
  <c r="JF133" i="15"/>
  <c r="IX133" i="15"/>
  <c r="IP133" i="15"/>
  <c r="IH133" i="15"/>
  <c r="LI133" i="15"/>
  <c r="LA133" i="15"/>
  <c r="KS133" i="15"/>
  <c r="KK133" i="15"/>
  <c r="KC133" i="15"/>
  <c r="JU133" i="15"/>
  <c r="JM133" i="15"/>
  <c r="JE133" i="15"/>
  <c r="IW133" i="15"/>
  <c r="IO133" i="15"/>
  <c r="IG133" i="15"/>
  <c r="KZ133" i="15"/>
  <c r="IN133" i="15"/>
  <c r="KR133" i="15"/>
  <c r="IF133" i="15"/>
  <c r="KJ133" i="15"/>
  <c r="KB133" i="15"/>
  <c r="JT133" i="15"/>
  <c r="JL133" i="15"/>
  <c r="LP133" i="15"/>
  <c r="JD133" i="15"/>
  <c r="LH133" i="15"/>
  <c r="IV133" i="15"/>
  <c r="MP135" i="15"/>
  <c r="LO135" i="15"/>
  <c r="LG135" i="15"/>
  <c r="KY135" i="15"/>
  <c r="KQ135" i="15"/>
  <c r="KI135" i="15"/>
  <c r="KA135" i="15"/>
  <c r="JS135" i="15"/>
  <c r="JK135" i="15"/>
  <c r="JC135" i="15"/>
  <c r="IU135" i="15"/>
  <c r="IM135" i="15"/>
  <c r="IE135" i="15"/>
  <c r="LN135" i="15"/>
  <c r="LF135" i="15"/>
  <c r="KX135" i="15"/>
  <c r="KP135" i="15"/>
  <c r="KH135" i="15"/>
  <c r="JZ135" i="15"/>
  <c r="JR135" i="15"/>
  <c r="JJ135" i="15"/>
  <c r="JB135" i="15"/>
  <c r="IT135" i="15"/>
  <c r="IL135" i="15"/>
  <c r="NC135" i="15"/>
  <c r="LL135" i="15"/>
  <c r="LD135" i="15"/>
  <c r="KV135" i="15"/>
  <c r="KN135" i="15"/>
  <c r="KF135" i="15"/>
  <c r="JX135" i="15"/>
  <c r="JP135" i="15"/>
  <c r="JH135" i="15"/>
  <c r="IZ135" i="15"/>
  <c r="IR135" i="15"/>
  <c r="IJ135" i="15"/>
  <c r="NB135" i="15"/>
  <c r="MT135" i="15"/>
  <c r="LK135" i="15"/>
  <c r="LC135" i="15"/>
  <c r="KU135" i="15"/>
  <c r="KM135" i="15"/>
  <c r="KE135" i="15"/>
  <c r="JW135" i="15"/>
  <c r="JO135" i="15"/>
  <c r="JG135" i="15"/>
  <c r="IY135" i="15"/>
  <c r="IQ135" i="15"/>
  <c r="II135" i="15"/>
  <c r="NA135" i="15"/>
  <c r="MS135" i="15"/>
  <c r="LJ135" i="15"/>
  <c r="LB135" i="15"/>
  <c r="KT135" i="15"/>
  <c r="KL135" i="15"/>
  <c r="KD135" i="15"/>
  <c r="JV135" i="15"/>
  <c r="JN135" i="15"/>
  <c r="JF135" i="15"/>
  <c r="IX135" i="15"/>
  <c r="IP135" i="15"/>
  <c r="IH135" i="15"/>
  <c r="MZ135" i="15"/>
  <c r="MR135" i="15"/>
  <c r="LI135" i="15"/>
  <c r="LA135" i="15"/>
  <c r="KS135" i="15"/>
  <c r="KK135" i="15"/>
  <c r="KC135" i="15"/>
  <c r="JU135" i="15"/>
  <c r="JM135" i="15"/>
  <c r="JE135" i="15"/>
  <c r="IW135" i="15"/>
  <c r="IO135" i="15"/>
  <c r="IG135" i="15"/>
  <c r="KW135" i="15"/>
  <c r="JQ135" i="15"/>
  <c r="IK135" i="15"/>
  <c r="KR135" i="15"/>
  <c r="JL135" i="15"/>
  <c r="IF135" i="15"/>
  <c r="KO135" i="15"/>
  <c r="JI135" i="15"/>
  <c r="LP135" i="15"/>
  <c r="KJ135" i="15"/>
  <c r="JD135" i="15"/>
  <c r="MQ135" i="15"/>
  <c r="LM135" i="15"/>
  <c r="KG135" i="15"/>
  <c r="JA135" i="15"/>
  <c r="LH135" i="15"/>
  <c r="KB135" i="15"/>
  <c r="IV135" i="15"/>
  <c r="ND135" i="15"/>
  <c r="LE135" i="15"/>
  <c r="JY135" i="15"/>
  <c r="IS135" i="15"/>
  <c r="IN135" i="15"/>
  <c r="KZ135" i="15"/>
  <c r="JT135" i="15"/>
  <c r="LK137" i="15"/>
  <c r="LC137" i="15"/>
  <c r="KU137" i="15"/>
  <c r="KM137" i="15"/>
  <c r="KE137" i="15"/>
  <c r="JW137" i="15"/>
  <c r="JO137" i="15"/>
  <c r="JG137" i="15"/>
  <c r="IY137" i="15"/>
  <c r="IQ137" i="15"/>
  <c r="II137" i="15"/>
  <c r="LJ137" i="15"/>
  <c r="LB137" i="15"/>
  <c r="KT137" i="15"/>
  <c r="KL137" i="15"/>
  <c r="KD137" i="15"/>
  <c r="JV137" i="15"/>
  <c r="JN137" i="15"/>
  <c r="JF137" i="15"/>
  <c r="IX137" i="15"/>
  <c r="IP137" i="15"/>
  <c r="IH137" i="15"/>
  <c r="LI137" i="15"/>
  <c r="LA137" i="15"/>
  <c r="KS137" i="15"/>
  <c r="KK137" i="15"/>
  <c r="KC137" i="15"/>
  <c r="JU137" i="15"/>
  <c r="JM137" i="15"/>
  <c r="JE137" i="15"/>
  <c r="IW137" i="15"/>
  <c r="IO137" i="15"/>
  <c r="IG137" i="15"/>
  <c r="LP137" i="15"/>
  <c r="LH137" i="15"/>
  <c r="KZ137" i="15"/>
  <c r="KR137" i="15"/>
  <c r="KJ137" i="15"/>
  <c r="KB137" i="15"/>
  <c r="JT137" i="15"/>
  <c r="JL137" i="15"/>
  <c r="JD137" i="15"/>
  <c r="IV137" i="15"/>
  <c r="IN137" i="15"/>
  <c r="IF137" i="15"/>
  <c r="LO137" i="15"/>
  <c r="LG137" i="15"/>
  <c r="KY137" i="15"/>
  <c r="KQ137" i="15"/>
  <c r="KI137" i="15"/>
  <c r="KA137" i="15"/>
  <c r="JS137" i="15"/>
  <c r="JK137" i="15"/>
  <c r="JC137" i="15"/>
  <c r="IU137" i="15"/>
  <c r="IM137" i="15"/>
  <c r="IE137" i="15"/>
  <c r="LN137" i="15"/>
  <c r="LF137" i="15"/>
  <c r="KX137" i="15"/>
  <c r="KP137" i="15"/>
  <c r="KH137" i="15"/>
  <c r="JZ137" i="15"/>
  <c r="JR137" i="15"/>
  <c r="JJ137" i="15"/>
  <c r="JB137" i="15"/>
  <c r="IT137" i="15"/>
  <c r="IL137" i="15"/>
  <c r="LM137" i="15"/>
  <c r="LE137" i="15"/>
  <c r="KW137" i="15"/>
  <c r="KO137" i="15"/>
  <c r="KG137" i="15"/>
  <c r="JY137" i="15"/>
  <c r="JQ137" i="15"/>
  <c r="JI137" i="15"/>
  <c r="JA137" i="15"/>
  <c r="IS137" i="15"/>
  <c r="IK137" i="15"/>
  <c r="LD137" i="15"/>
  <c r="IR137" i="15"/>
  <c r="KV137" i="15"/>
  <c r="IJ137" i="15"/>
  <c r="KN137" i="15"/>
  <c r="KF137" i="15"/>
  <c r="JX137" i="15"/>
  <c r="JP137" i="15"/>
  <c r="JH137" i="15"/>
  <c r="LL137" i="15"/>
  <c r="IZ137" i="15"/>
  <c r="NB139" i="15"/>
  <c r="MT139" i="15"/>
  <c r="LP139" i="15"/>
  <c r="LH139" i="15"/>
  <c r="KZ139" i="15"/>
  <c r="KR139" i="15"/>
  <c r="KJ139" i="15"/>
  <c r="KB139" i="15"/>
  <c r="JT139" i="15"/>
  <c r="JL139" i="15"/>
  <c r="JD139" i="15"/>
  <c r="IV139" i="15"/>
  <c r="IN139" i="15"/>
  <c r="IF139" i="15"/>
  <c r="NA139" i="15"/>
  <c r="MS139" i="15"/>
  <c r="LO139" i="15"/>
  <c r="LG139" i="15"/>
  <c r="KY139" i="15"/>
  <c r="KQ139" i="15"/>
  <c r="KI139" i="15"/>
  <c r="KA139" i="15"/>
  <c r="JS139" i="15"/>
  <c r="JK139" i="15"/>
  <c r="JC139" i="15"/>
  <c r="IU139" i="15"/>
  <c r="IM139" i="15"/>
  <c r="IE139" i="15"/>
  <c r="MZ139" i="15"/>
  <c r="MR139" i="15"/>
  <c r="LN139" i="15"/>
  <c r="LF139" i="15"/>
  <c r="KX139" i="15"/>
  <c r="KP139" i="15"/>
  <c r="KH139" i="15"/>
  <c r="JZ139" i="15"/>
  <c r="JR139" i="15"/>
  <c r="JJ139" i="15"/>
  <c r="JB139" i="15"/>
  <c r="IT139" i="15"/>
  <c r="IL139" i="15"/>
  <c r="MQ139" i="15"/>
  <c r="LM139" i="15"/>
  <c r="LE139" i="15"/>
  <c r="KW139" i="15"/>
  <c r="KO139" i="15"/>
  <c r="KG139" i="15"/>
  <c r="JY139" i="15"/>
  <c r="JQ139" i="15"/>
  <c r="JI139" i="15"/>
  <c r="JA139" i="15"/>
  <c r="IS139" i="15"/>
  <c r="IK139" i="15"/>
  <c r="MP139" i="15"/>
  <c r="LL139" i="15"/>
  <c r="LD139" i="15"/>
  <c r="KV139" i="15"/>
  <c r="KN139" i="15"/>
  <c r="KF139" i="15"/>
  <c r="JX139" i="15"/>
  <c r="JP139" i="15"/>
  <c r="JH139" i="15"/>
  <c r="IZ139" i="15"/>
  <c r="IR139" i="15"/>
  <c r="IJ139" i="15"/>
  <c r="LK139" i="15"/>
  <c r="LC139" i="15"/>
  <c r="KU139" i="15"/>
  <c r="KM139" i="15"/>
  <c r="KE139" i="15"/>
  <c r="JW139" i="15"/>
  <c r="JO139" i="15"/>
  <c r="JG139" i="15"/>
  <c r="IY139" i="15"/>
  <c r="IQ139" i="15"/>
  <c r="II139" i="15"/>
  <c r="ND139" i="15"/>
  <c r="LJ139" i="15"/>
  <c r="LB139" i="15"/>
  <c r="KT139" i="15"/>
  <c r="KL139" i="15"/>
  <c r="KD139" i="15"/>
  <c r="JV139" i="15"/>
  <c r="JN139" i="15"/>
  <c r="JF139" i="15"/>
  <c r="IX139" i="15"/>
  <c r="IP139" i="15"/>
  <c r="IH139" i="15"/>
  <c r="LA139" i="15"/>
  <c r="IO139" i="15"/>
  <c r="KS139" i="15"/>
  <c r="IG139" i="15"/>
  <c r="KK139" i="15"/>
  <c r="KC139" i="15"/>
  <c r="JU139" i="15"/>
  <c r="JM139" i="15"/>
  <c r="NC139" i="15"/>
  <c r="JE139" i="15"/>
  <c r="LI139" i="15"/>
  <c r="IW139" i="15"/>
  <c r="ND133" i="15"/>
  <c r="MV133" i="15"/>
  <c r="NC133" i="15"/>
  <c r="MU133" i="15"/>
  <c r="NB133" i="15"/>
  <c r="MT133" i="15"/>
  <c r="NA133" i="15"/>
  <c r="MS133" i="15"/>
  <c r="MZ133" i="15"/>
  <c r="MR133" i="15"/>
  <c r="MY133" i="15"/>
  <c r="MQ133" i="15"/>
  <c r="MX133" i="15"/>
  <c r="MP133" i="15"/>
  <c r="MW133" i="15"/>
  <c r="II103" i="15"/>
  <c r="IQ103" i="15"/>
  <c r="IY103" i="15"/>
  <c r="JG103" i="15"/>
  <c r="JO103" i="15"/>
  <c r="JW103" i="15"/>
  <c r="KE103" i="15"/>
  <c r="KM103" i="15"/>
  <c r="KU103" i="15"/>
  <c r="LC103" i="15"/>
  <c r="LK103" i="15"/>
  <c r="MQ103" i="15"/>
  <c r="IJ105" i="15"/>
  <c r="IR105" i="15"/>
  <c r="IZ105" i="15"/>
  <c r="JH105" i="15"/>
  <c r="JP105" i="15"/>
  <c r="JX105" i="15"/>
  <c r="KF105" i="15"/>
  <c r="KN105" i="15"/>
  <c r="KV105" i="15"/>
  <c r="LD105" i="15"/>
  <c r="LL105" i="15"/>
  <c r="MT105" i="15"/>
  <c r="NB105" i="15"/>
  <c r="JE107" i="15"/>
  <c r="IK109" i="15"/>
  <c r="JE109" i="15"/>
  <c r="KC109" i="15"/>
  <c r="LI109" i="15"/>
  <c r="AM110" i="15"/>
  <c r="BI110" i="15"/>
  <c r="CB110" i="15"/>
  <c r="CY110" i="15"/>
  <c r="DU110" i="15"/>
  <c r="EN110" i="15"/>
  <c r="FK110" i="15"/>
  <c r="GG110" i="15"/>
  <c r="GZ110" i="15"/>
  <c r="HW110" i="15"/>
  <c r="IS110" i="15"/>
  <c r="JL110" i="15"/>
  <c r="KI110" i="15"/>
  <c r="LE110" i="15"/>
  <c r="LX110" i="15"/>
  <c r="MU110" i="15"/>
  <c r="IZ111" i="15"/>
  <c r="KY113" i="15"/>
  <c r="AV114" i="15"/>
  <c r="ET114" i="15"/>
  <c r="IS114" i="15"/>
  <c r="KK117" i="15"/>
  <c r="GW118" i="15"/>
  <c r="LA119" i="15"/>
  <c r="IJ103" i="15"/>
  <c r="IR103" i="15"/>
  <c r="IZ103" i="15"/>
  <c r="JH103" i="15"/>
  <c r="JP103" i="15"/>
  <c r="JX103" i="15"/>
  <c r="KF103" i="15"/>
  <c r="KN103" i="15"/>
  <c r="KV103" i="15"/>
  <c r="LD103" i="15"/>
  <c r="LL103" i="15"/>
  <c r="MR103" i="15"/>
  <c r="MZ103" i="15"/>
  <c r="IK105" i="15"/>
  <c r="IS105" i="15"/>
  <c r="JA105" i="15"/>
  <c r="JI105" i="15"/>
  <c r="JQ105" i="15"/>
  <c r="JY105" i="15"/>
  <c r="KG105" i="15"/>
  <c r="KO105" i="15"/>
  <c r="KW105" i="15"/>
  <c r="LE105" i="15"/>
  <c r="LM105" i="15"/>
  <c r="NC105" i="15"/>
  <c r="IN109" i="15"/>
  <c r="JI109" i="15"/>
  <c r="KJ109" i="15"/>
  <c r="LP109" i="15"/>
  <c r="X110" i="15"/>
  <c r="AN110" i="15"/>
  <c r="BK110" i="15"/>
  <c r="CG110" i="15"/>
  <c r="CZ110" i="15"/>
  <c r="DW110" i="15"/>
  <c r="ES110" i="15"/>
  <c r="FL110" i="15"/>
  <c r="GI110" i="15"/>
  <c r="HE110" i="15"/>
  <c r="HX110" i="15"/>
  <c r="IU110" i="15"/>
  <c r="JQ110" i="15"/>
  <c r="KJ110" i="15"/>
  <c r="LG110" i="15"/>
  <c r="MC110" i="15"/>
  <c r="MV110" i="15"/>
  <c r="JW111" i="15"/>
  <c r="MZ111" i="15"/>
  <c r="LL113" i="15"/>
  <c r="BI114" i="15"/>
  <c r="FG114" i="15"/>
  <c r="JF114" i="15"/>
  <c r="JI118" i="15"/>
  <c r="IK103" i="15"/>
  <c r="IS103" i="15"/>
  <c r="JA103" i="15"/>
  <c r="JI103" i="15"/>
  <c r="JQ103" i="15"/>
  <c r="JY103" i="15"/>
  <c r="KG103" i="15"/>
  <c r="KO103" i="15"/>
  <c r="KW103" i="15"/>
  <c r="LE103" i="15"/>
  <c r="LM103" i="15"/>
  <c r="MS103" i="15"/>
  <c r="NA103" i="15"/>
  <c r="IL105" i="15"/>
  <c r="IT105" i="15"/>
  <c r="JB105" i="15"/>
  <c r="JJ105" i="15"/>
  <c r="JR105" i="15"/>
  <c r="JZ105" i="15"/>
  <c r="KH105" i="15"/>
  <c r="KP105" i="15"/>
  <c r="KX105" i="15"/>
  <c r="LF105" i="15"/>
  <c r="LN105" i="15"/>
  <c r="ND105" i="15"/>
  <c r="IP109" i="15"/>
  <c r="JL109" i="15"/>
  <c r="KO109" i="15"/>
  <c r="Z110" i="15"/>
  <c r="AS110" i="15"/>
  <c r="BL110" i="15"/>
  <c r="CI110" i="15"/>
  <c r="DE110" i="15"/>
  <c r="DX110" i="15"/>
  <c r="EU110" i="15"/>
  <c r="FQ110" i="15"/>
  <c r="GJ110" i="15"/>
  <c r="HG110" i="15"/>
  <c r="IC110" i="15"/>
  <c r="IV110" i="15"/>
  <c r="JS110" i="15"/>
  <c r="KO110" i="15"/>
  <c r="LH110" i="15"/>
  <c r="ME110" i="15"/>
  <c r="NA110" i="15"/>
  <c r="KE111" i="15"/>
  <c r="BV114" i="15"/>
  <c r="FT114" i="15"/>
  <c r="JR114" i="15"/>
  <c r="LU118" i="15"/>
  <c r="A103" i="15"/>
  <c r="IL103" i="15"/>
  <c r="IT103" i="15"/>
  <c r="JB103" i="15"/>
  <c r="JJ103" i="15"/>
  <c r="JR103" i="15"/>
  <c r="JZ103" i="15"/>
  <c r="KH103" i="15"/>
  <c r="KP103" i="15"/>
  <c r="KX103" i="15"/>
  <c r="LF103" i="15"/>
  <c r="LN103" i="15"/>
  <c r="MT103" i="15"/>
  <c r="NB103" i="15"/>
  <c r="IE105" i="15"/>
  <c r="IM105" i="15"/>
  <c r="IU105" i="15"/>
  <c r="JC105" i="15"/>
  <c r="JK105" i="15"/>
  <c r="JS105" i="15"/>
  <c r="KA105" i="15"/>
  <c r="KI105" i="15"/>
  <c r="KQ105" i="15"/>
  <c r="KY105" i="15"/>
  <c r="LG105" i="15"/>
  <c r="LO105" i="15"/>
  <c r="IQ109" i="15"/>
  <c r="JM109" i="15"/>
  <c r="KP109" i="15"/>
  <c r="AC110" i="15"/>
  <c r="AU110" i="15"/>
  <c r="BQ110" i="15"/>
  <c r="CJ110" i="15"/>
  <c r="DG110" i="15"/>
  <c r="EC110" i="15"/>
  <c r="EV110" i="15"/>
  <c r="FS110" i="15"/>
  <c r="GO110" i="15"/>
  <c r="HH110" i="15"/>
  <c r="IE110" i="15"/>
  <c r="JA110" i="15"/>
  <c r="JT110" i="15"/>
  <c r="KQ110" i="15"/>
  <c r="LM110" i="15"/>
  <c r="MF110" i="15"/>
  <c r="NC110" i="15"/>
  <c r="KF111" i="15"/>
  <c r="IM113" i="15"/>
  <c r="CH114" i="15"/>
  <c r="GG114" i="15"/>
  <c r="KE114" i="15"/>
  <c r="IV115" i="15"/>
  <c r="AC122" i="15"/>
  <c r="MY137" i="15"/>
  <c r="MQ137" i="15"/>
  <c r="MX137" i="15"/>
  <c r="MP137" i="15"/>
  <c r="MW137" i="15"/>
  <c r="ND137" i="15"/>
  <c r="MV137" i="15"/>
  <c r="NC137" i="15"/>
  <c r="MU137" i="15"/>
  <c r="NB137" i="15"/>
  <c r="MT137" i="15"/>
  <c r="NA137" i="15"/>
  <c r="MS137" i="15"/>
  <c r="MZ137" i="15"/>
  <c r="MR137" i="15"/>
  <c r="IE103" i="15"/>
  <c r="IM103" i="15"/>
  <c r="IU103" i="15"/>
  <c r="JC103" i="15"/>
  <c r="JK103" i="15"/>
  <c r="JS103" i="15"/>
  <c r="KA103" i="15"/>
  <c r="KI103" i="15"/>
  <c r="KQ103" i="15"/>
  <c r="KY103" i="15"/>
  <c r="LG103" i="15"/>
  <c r="LO103" i="15"/>
  <c r="NC103" i="15"/>
  <c r="IF105" i="15"/>
  <c r="IN105" i="15"/>
  <c r="IV105" i="15"/>
  <c r="JD105" i="15"/>
  <c r="JL105" i="15"/>
  <c r="JT105" i="15"/>
  <c r="KB105" i="15"/>
  <c r="KJ105" i="15"/>
  <c r="KR105" i="15"/>
  <c r="KZ105" i="15"/>
  <c r="LH105" i="15"/>
  <c r="LP105" i="15"/>
  <c r="MP105" i="15"/>
  <c r="IT109" i="15"/>
  <c r="JQ109" i="15"/>
  <c r="KS109" i="15"/>
  <c r="AE110" i="15"/>
  <c r="AV110" i="15"/>
  <c r="BS110" i="15"/>
  <c r="CO110" i="15"/>
  <c r="DH110" i="15"/>
  <c r="EE110" i="15"/>
  <c r="FA110" i="15"/>
  <c r="FT110" i="15"/>
  <c r="GQ110" i="15"/>
  <c r="HM110" i="15"/>
  <c r="IF110" i="15"/>
  <c r="JC110" i="15"/>
  <c r="JY110" i="15"/>
  <c r="KR110" i="15"/>
  <c r="LO110" i="15"/>
  <c r="MK110" i="15"/>
  <c r="ND110" i="15"/>
  <c r="LC111" i="15"/>
  <c r="IZ113" i="15"/>
  <c r="CU114" i="15"/>
  <c r="GT114" i="15"/>
  <c r="KR114" i="15"/>
  <c r="NC117" i="15"/>
  <c r="JY122" i="15"/>
  <c r="IF103" i="15"/>
  <c r="IN103" i="15"/>
  <c r="IV103" i="15"/>
  <c r="JD103" i="15"/>
  <c r="JL103" i="15"/>
  <c r="JT103" i="15"/>
  <c r="KB103" i="15"/>
  <c r="KJ103" i="15"/>
  <c r="KR103" i="15"/>
  <c r="KZ103" i="15"/>
  <c r="LH103" i="15"/>
  <c r="LP103" i="15"/>
  <c r="ND103" i="15"/>
  <c r="IG105" i="15"/>
  <c r="IO105" i="15"/>
  <c r="IW105" i="15"/>
  <c r="JE105" i="15"/>
  <c r="JM105" i="15"/>
  <c r="JU105" i="15"/>
  <c r="KC105" i="15"/>
  <c r="KK105" i="15"/>
  <c r="KS105" i="15"/>
  <c r="LA105" i="15"/>
  <c r="LI105" i="15"/>
  <c r="MQ105" i="15"/>
  <c r="IF109" i="15"/>
  <c r="IX109" i="15"/>
  <c r="JU109" i="15"/>
  <c r="KZ109" i="15"/>
  <c r="AF110" i="15"/>
  <c r="BA110" i="15"/>
  <c r="BT110" i="15"/>
  <c r="CQ110" i="15"/>
  <c r="DM110" i="15"/>
  <c r="EF110" i="15"/>
  <c r="FC110" i="15"/>
  <c r="FY110" i="15"/>
  <c r="GR110" i="15"/>
  <c r="HO110" i="15"/>
  <c r="IK110" i="15"/>
  <c r="JD110" i="15"/>
  <c r="KA110" i="15"/>
  <c r="KW110" i="15"/>
  <c r="LP110" i="15"/>
  <c r="MM110" i="15"/>
  <c r="LK111" i="15"/>
  <c r="JM113" i="15"/>
  <c r="MS113" i="15"/>
  <c r="DH114" i="15"/>
  <c r="HF114" i="15"/>
  <c r="LF114" i="15"/>
  <c r="MY134" i="15"/>
  <c r="MQ134" i="15"/>
  <c r="NA134" i="15"/>
  <c r="MS134" i="15"/>
  <c r="MK134" i="15"/>
  <c r="MX134" i="15"/>
  <c r="MN134" i="15"/>
  <c r="ME134" i="15"/>
  <c r="LW134" i="15"/>
  <c r="LO134" i="15"/>
  <c r="LG134" i="15"/>
  <c r="KY134" i="15"/>
  <c r="KQ134" i="15"/>
  <c r="KI134" i="15"/>
  <c r="KA134" i="15"/>
  <c r="JS134" i="15"/>
  <c r="JK134" i="15"/>
  <c r="JC134" i="15"/>
  <c r="IU134" i="15"/>
  <c r="IM134" i="15"/>
  <c r="IE134" i="15"/>
  <c r="HW134" i="15"/>
  <c r="HO134" i="15"/>
  <c r="HG134" i="15"/>
  <c r="GY134" i="15"/>
  <c r="GQ134" i="15"/>
  <c r="GI134" i="15"/>
  <c r="GA134" i="15"/>
  <c r="FS134" i="15"/>
  <c r="FK134" i="15"/>
  <c r="FC134" i="15"/>
  <c r="EU134" i="15"/>
  <c r="EM134" i="15"/>
  <c r="EE134" i="15"/>
  <c r="DW134" i="15"/>
  <c r="DO134" i="15"/>
  <c r="DG134" i="15"/>
  <c r="CY134" i="15"/>
  <c r="CQ134" i="15"/>
  <c r="CI134" i="15"/>
  <c r="CA134" i="15"/>
  <c r="BS134" i="15"/>
  <c r="BK134" i="15"/>
  <c r="BC134" i="15"/>
  <c r="AU134" i="15"/>
  <c r="AM134" i="15"/>
  <c r="AE134" i="15"/>
  <c r="MW134" i="15"/>
  <c r="MM134" i="15"/>
  <c r="MD134" i="15"/>
  <c r="LV134" i="15"/>
  <c r="LN134" i="15"/>
  <c r="LF134" i="15"/>
  <c r="KX134" i="15"/>
  <c r="KP134" i="15"/>
  <c r="KH134" i="15"/>
  <c r="JZ134" i="15"/>
  <c r="JR134" i="15"/>
  <c r="JJ134" i="15"/>
  <c r="JB134" i="15"/>
  <c r="IT134" i="15"/>
  <c r="IL134" i="15"/>
  <c r="ID134" i="15"/>
  <c r="HV134" i="15"/>
  <c r="HN134" i="15"/>
  <c r="HF134" i="15"/>
  <c r="GX134" i="15"/>
  <c r="GP134" i="15"/>
  <c r="GH134" i="15"/>
  <c r="FZ134" i="15"/>
  <c r="FR134" i="15"/>
  <c r="FJ134" i="15"/>
  <c r="FB134" i="15"/>
  <c r="ET134" i="15"/>
  <c r="EL134" i="15"/>
  <c r="ED134" i="15"/>
  <c r="DV134" i="15"/>
  <c r="DN134" i="15"/>
  <c r="DF134" i="15"/>
  <c r="CX134" i="15"/>
  <c r="CP134" i="15"/>
  <c r="CH134" i="15"/>
  <c r="BZ134" i="15"/>
  <c r="BR134" i="15"/>
  <c r="BJ134" i="15"/>
  <c r="BB134" i="15"/>
  <c r="AT134" i="15"/>
  <c r="AL134" i="15"/>
  <c r="AD134" i="15"/>
  <c r="MV134" i="15"/>
  <c r="ML134" i="15"/>
  <c r="MC134" i="15"/>
  <c r="LU134" i="15"/>
  <c r="LM134" i="15"/>
  <c r="LE134" i="15"/>
  <c r="KW134" i="15"/>
  <c r="KO134" i="15"/>
  <c r="KG134" i="15"/>
  <c r="JY134" i="15"/>
  <c r="JQ134" i="15"/>
  <c r="JI134" i="15"/>
  <c r="JA134" i="15"/>
  <c r="IS134" i="15"/>
  <c r="IK134" i="15"/>
  <c r="IC134" i="15"/>
  <c r="HU134" i="15"/>
  <c r="HM134" i="15"/>
  <c r="HE134" i="15"/>
  <c r="GW134" i="15"/>
  <c r="GO134" i="15"/>
  <c r="GG134" i="15"/>
  <c r="FY134" i="15"/>
  <c r="FQ134" i="15"/>
  <c r="FI134" i="15"/>
  <c r="FA134" i="15"/>
  <c r="ES134" i="15"/>
  <c r="EK134" i="15"/>
  <c r="EC134" i="15"/>
  <c r="DU134" i="15"/>
  <c r="DM134" i="15"/>
  <c r="DE134" i="15"/>
  <c r="CW134" i="15"/>
  <c r="CO134" i="15"/>
  <c r="CG134" i="15"/>
  <c r="BY134" i="15"/>
  <c r="BQ134" i="15"/>
  <c r="BI134" i="15"/>
  <c r="BA134" i="15"/>
  <c r="AS134" i="15"/>
  <c r="AK134" i="15"/>
  <c r="AC134" i="15"/>
  <c r="MU134" i="15"/>
  <c r="MJ134" i="15"/>
  <c r="MB134" i="15"/>
  <c r="LT134" i="15"/>
  <c r="LL134" i="15"/>
  <c r="LD134" i="15"/>
  <c r="KV134" i="15"/>
  <c r="KN134" i="15"/>
  <c r="KF134" i="15"/>
  <c r="JX134" i="15"/>
  <c r="JP134" i="15"/>
  <c r="JH134" i="15"/>
  <c r="IZ134" i="15"/>
  <c r="IR134" i="15"/>
  <c r="IJ134" i="15"/>
  <c r="IB134" i="15"/>
  <c r="HT134" i="15"/>
  <c r="HL134" i="15"/>
  <c r="HD134" i="15"/>
  <c r="GV134" i="15"/>
  <c r="GN134" i="15"/>
  <c r="GF134" i="15"/>
  <c r="FX134" i="15"/>
  <c r="FP134" i="15"/>
  <c r="FH134" i="15"/>
  <c r="EZ134" i="15"/>
  <c r="ER134" i="15"/>
  <c r="EJ134" i="15"/>
  <c r="EB134" i="15"/>
  <c r="DT134" i="15"/>
  <c r="DL134" i="15"/>
  <c r="DD134" i="15"/>
  <c r="CV134" i="15"/>
  <c r="CN134" i="15"/>
  <c r="CF134" i="15"/>
  <c r="BX134" i="15"/>
  <c r="BP134" i="15"/>
  <c r="BH134" i="15"/>
  <c r="AZ134" i="15"/>
  <c r="AR134" i="15"/>
  <c r="AJ134" i="15"/>
  <c r="AB134" i="15"/>
  <c r="ND134" i="15"/>
  <c r="MT134" i="15"/>
  <c r="MI134" i="15"/>
  <c r="MA134" i="15"/>
  <c r="LS134" i="15"/>
  <c r="LK134" i="15"/>
  <c r="LC134" i="15"/>
  <c r="KU134" i="15"/>
  <c r="KM134" i="15"/>
  <c r="KE134" i="15"/>
  <c r="JW134" i="15"/>
  <c r="JO134" i="15"/>
  <c r="JG134" i="15"/>
  <c r="IY134" i="15"/>
  <c r="IQ134" i="15"/>
  <c r="II134" i="15"/>
  <c r="IA134" i="15"/>
  <c r="HS134" i="15"/>
  <c r="HK134" i="15"/>
  <c r="HC134" i="15"/>
  <c r="GU134" i="15"/>
  <c r="GM134" i="15"/>
  <c r="GE134" i="15"/>
  <c r="FW134" i="15"/>
  <c r="FO134" i="15"/>
  <c r="FG134" i="15"/>
  <c r="EY134" i="15"/>
  <c r="EQ134" i="15"/>
  <c r="EI134" i="15"/>
  <c r="EA134" i="15"/>
  <c r="DS134" i="15"/>
  <c r="DK134" i="15"/>
  <c r="DC134" i="15"/>
  <c r="CU134" i="15"/>
  <c r="CM134" i="15"/>
  <c r="CE134" i="15"/>
  <c r="BW134" i="15"/>
  <c r="BO134" i="15"/>
  <c r="BG134" i="15"/>
  <c r="AY134" i="15"/>
  <c r="AQ134" i="15"/>
  <c r="AI134" i="15"/>
  <c r="AA134" i="15"/>
  <c r="NC134" i="15"/>
  <c r="MR134" i="15"/>
  <c r="MH134" i="15"/>
  <c r="LZ134" i="15"/>
  <c r="LR134" i="15"/>
  <c r="LJ134" i="15"/>
  <c r="LB134" i="15"/>
  <c r="KT134" i="15"/>
  <c r="KL134" i="15"/>
  <c r="KD134" i="15"/>
  <c r="JV134" i="15"/>
  <c r="JN134" i="15"/>
  <c r="JF134" i="15"/>
  <c r="IX134" i="15"/>
  <c r="IP134" i="15"/>
  <c r="IH134" i="15"/>
  <c r="HZ134" i="15"/>
  <c r="HR134" i="15"/>
  <c r="HJ134" i="15"/>
  <c r="HB134" i="15"/>
  <c r="GT134" i="15"/>
  <c r="GL134" i="15"/>
  <c r="GD134" i="15"/>
  <c r="FV134" i="15"/>
  <c r="FN134" i="15"/>
  <c r="FF134" i="15"/>
  <c r="EX134" i="15"/>
  <c r="EP134" i="15"/>
  <c r="EH134" i="15"/>
  <c r="DZ134" i="15"/>
  <c r="DR134" i="15"/>
  <c r="DJ134" i="15"/>
  <c r="DB134" i="15"/>
  <c r="CT134" i="15"/>
  <c r="CL134" i="15"/>
  <c r="CD134" i="15"/>
  <c r="BV134" i="15"/>
  <c r="BN134" i="15"/>
  <c r="BF134" i="15"/>
  <c r="AX134" i="15"/>
  <c r="AP134" i="15"/>
  <c r="AH134" i="15"/>
  <c r="Z134" i="15"/>
  <c r="NB134" i="15"/>
  <c r="MP134" i="15"/>
  <c r="MG134" i="15"/>
  <c r="LY134" i="15"/>
  <c r="LQ134" i="15"/>
  <c r="LI134" i="15"/>
  <c r="LA134" i="15"/>
  <c r="KS134" i="15"/>
  <c r="KK134" i="15"/>
  <c r="KC134" i="15"/>
  <c r="JU134" i="15"/>
  <c r="JM134" i="15"/>
  <c r="JE134" i="15"/>
  <c r="IW134" i="15"/>
  <c r="IO134" i="15"/>
  <c r="IG134" i="15"/>
  <c r="HY134" i="15"/>
  <c r="HQ134" i="15"/>
  <c r="HI134" i="15"/>
  <c r="HA134" i="15"/>
  <c r="GS134" i="15"/>
  <c r="GK134" i="15"/>
  <c r="GC134" i="15"/>
  <c r="FU134" i="15"/>
  <c r="FM134" i="15"/>
  <c r="FE134" i="15"/>
  <c r="EW134" i="15"/>
  <c r="EO134" i="15"/>
  <c r="EG134" i="15"/>
  <c r="DY134" i="15"/>
  <c r="DQ134" i="15"/>
  <c r="DI134" i="15"/>
  <c r="DA134" i="15"/>
  <c r="CS134" i="15"/>
  <c r="CK134" i="15"/>
  <c r="CC134" i="15"/>
  <c r="BU134" i="15"/>
  <c r="BM134" i="15"/>
  <c r="BE134" i="15"/>
  <c r="AW134" i="15"/>
  <c r="AO134" i="15"/>
  <c r="AG134" i="15"/>
  <c r="Y134" i="15"/>
  <c r="KZ134" i="15"/>
  <c r="IN134" i="15"/>
  <c r="GB134" i="15"/>
  <c r="DP134" i="15"/>
  <c r="BD134" i="15"/>
  <c r="KR134" i="15"/>
  <c r="IF134" i="15"/>
  <c r="FT134" i="15"/>
  <c r="DH134" i="15"/>
  <c r="AV134" i="15"/>
  <c r="MZ134" i="15"/>
  <c r="KJ134" i="15"/>
  <c r="HX134" i="15"/>
  <c r="FL134" i="15"/>
  <c r="CZ134" i="15"/>
  <c r="AN134" i="15"/>
  <c r="MO134" i="15"/>
  <c r="KB134" i="15"/>
  <c r="HP134" i="15"/>
  <c r="FD134" i="15"/>
  <c r="CR134" i="15"/>
  <c r="AF134" i="15"/>
  <c r="MF134" i="15"/>
  <c r="JT134" i="15"/>
  <c r="HH134" i="15"/>
  <c r="EV134" i="15"/>
  <c r="CJ134" i="15"/>
  <c r="X134" i="15"/>
  <c r="LX134" i="15"/>
  <c r="JL134" i="15"/>
  <c r="GZ134" i="15"/>
  <c r="EN134" i="15"/>
  <c r="CB134" i="15"/>
  <c r="LP134" i="15"/>
  <c r="JD134" i="15"/>
  <c r="GR134" i="15"/>
  <c r="EF134" i="15"/>
  <c r="BT134" i="15"/>
  <c r="LH134" i="15"/>
  <c r="IV134" i="15"/>
  <c r="GJ134" i="15"/>
  <c r="DX134" i="15"/>
  <c r="BL134" i="15"/>
  <c r="IG103" i="15"/>
  <c r="IO103" i="15"/>
  <c r="IW103" i="15"/>
  <c r="JE103" i="15"/>
  <c r="JM103" i="15"/>
  <c r="JU103" i="15"/>
  <c r="KC103" i="15"/>
  <c r="KK103" i="15"/>
  <c r="KS103" i="15"/>
  <c r="LA103" i="15"/>
  <c r="IH105" i="15"/>
  <c r="IP105" i="15"/>
  <c r="IX105" i="15"/>
  <c r="JF105" i="15"/>
  <c r="JN105" i="15"/>
  <c r="JV105" i="15"/>
  <c r="KD105" i="15"/>
  <c r="KL105" i="15"/>
  <c r="KT105" i="15"/>
  <c r="LB105" i="15"/>
  <c r="LJ105" i="15"/>
  <c r="MR105" i="15"/>
  <c r="IH109" i="15"/>
  <c r="JA109" i="15"/>
  <c r="JY109" i="15"/>
  <c r="LE109" i="15"/>
  <c r="AH110" i="15"/>
  <c r="BC110" i="15"/>
  <c r="BY110" i="15"/>
  <c r="CR110" i="15"/>
  <c r="DO110" i="15"/>
  <c r="EK110" i="15"/>
  <c r="FD110" i="15"/>
  <c r="GA110" i="15"/>
  <c r="GW110" i="15"/>
  <c r="HP110" i="15"/>
  <c r="IM110" i="15"/>
  <c r="JI110" i="15"/>
  <c r="KB110" i="15"/>
  <c r="KY110" i="15"/>
  <c r="LU110" i="15"/>
  <c r="MN110" i="15"/>
  <c r="IQ111" i="15"/>
  <c r="LL111" i="15"/>
  <c r="JZ113" i="15"/>
  <c r="DU114" i="15"/>
  <c r="HS114" i="15"/>
  <c r="LV114" i="15"/>
  <c r="BY118" i="15"/>
  <c r="A118" i="15"/>
  <c r="A120" i="15"/>
  <c r="A122" i="15"/>
  <c r="A126" i="15"/>
  <c r="A128" i="15"/>
  <c r="A130" i="15"/>
  <c r="LW140" i="15"/>
  <c r="MW140" i="15"/>
  <c r="NC140" i="15"/>
  <c r="A132" i="15"/>
  <c r="A135" i="15"/>
  <c r="A139" i="15"/>
  <c r="A140" i="15"/>
  <c r="MN105" i="15"/>
  <c r="FM107" i="15"/>
  <c r="MM109" i="15"/>
  <c r="MA111" i="15"/>
  <c r="MK113" i="15"/>
  <c r="GR115" i="15"/>
  <c r="MM117" i="15"/>
  <c r="GD119" i="15"/>
  <c r="MO121" i="15"/>
  <c r="GC123" i="15"/>
  <c r="MO135" i="15"/>
  <c r="HK137" i="15"/>
  <c r="MI139" i="15"/>
  <c r="NC109" i="15"/>
  <c r="L108" i="15"/>
  <c r="M108" i="15" s="1"/>
  <c r="A104" i="15"/>
  <c r="AA135" i="15"/>
  <c r="AI135" i="15"/>
  <c r="AQ135" i="15"/>
  <c r="AY135" i="15"/>
  <c r="BG135" i="15"/>
  <c r="BO135" i="15"/>
  <c r="BW135" i="15"/>
  <c r="CE135" i="15"/>
  <c r="CM135" i="15"/>
  <c r="CU135" i="15"/>
  <c r="DC135" i="15"/>
  <c r="DK135" i="15"/>
  <c r="DS135" i="15"/>
  <c r="EA135" i="15"/>
  <c r="EI135" i="15"/>
  <c r="EQ135" i="15"/>
  <c r="EY135" i="15"/>
  <c r="FG135" i="15"/>
  <c r="FO135" i="15"/>
  <c r="FW135" i="15"/>
  <c r="GE135" i="15"/>
  <c r="GM135" i="15"/>
  <c r="GU135" i="15"/>
  <c r="HC135" i="15"/>
  <c r="HK135" i="15"/>
  <c r="HS135" i="15"/>
  <c r="LS135" i="15"/>
  <c r="MA135" i="15"/>
  <c r="MI135" i="15"/>
  <c r="CE137" i="15"/>
  <c r="EE137" i="15"/>
  <c r="FO137" i="15"/>
  <c r="GD137" i="15"/>
  <c r="MA137" i="15"/>
  <c r="AC139" i="15"/>
  <c r="AK139" i="15"/>
  <c r="AS139" i="15"/>
  <c r="BA139" i="15"/>
  <c r="BI139" i="15"/>
  <c r="BQ139" i="15"/>
  <c r="BY139" i="15"/>
  <c r="CG139" i="15"/>
  <c r="CO139" i="15"/>
  <c r="CW139" i="15"/>
  <c r="DE139" i="15"/>
  <c r="DM139" i="15"/>
  <c r="DU139" i="15"/>
  <c r="EC139" i="15"/>
  <c r="EK139" i="15"/>
  <c r="ES139" i="15"/>
  <c r="FA139" i="15"/>
  <c r="FI139" i="15"/>
  <c r="FQ139" i="15"/>
  <c r="FY139" i="15"/>
  <c r="GG139" i="15"/>
  <c r="GO139" i="15"/>
  <c r="GW139" i="15"/>
  <c r="HE139" i="15"/>
  <c r="HM139" i="15"/>
  <c r="HU139" i="15"/>
  <c r="LU139" i="15"/>
  <c r="MC139" i="15"/>
  <c r="MK139" i="15"/>
  <c r="LS140" i="15"/>
  <c r="MA140" i="15"/>
  <c r="MI140" i="15"/>
  <c r="MQ140" i="15"/>
  <c r="MY140" i="15"/>
  <c r="AB135" i="15"/>
  <c r="AJ135" i="15"/>
  <c r="AR135" i="15"/>
  <c r="AZ135" i="15"/>
  <c r="BH135" i="15"/>
  <c r="BP135" i="15"/>
  <c r="BX135" i="15"/>
  <c r="CF135" i="15"/>
  <c r="CN135" i="15"/>
  <c r="CV135" i="15"/>
  <c r="DD135" i="15"/>
  <c r="DL135" i="15"/>
  <c r="DT135" i="15"/>
  <c r="EB135" i="15"/>
  <c r="EJ135" i="15"/>
  <c r="ER135" i="15"/>
  <c r="EZ135" i="15"/>
  <c r="FH135" i="15"/>
  <c r="FP135" i="15"/>
  <c r="FX135" i="15"/>
  <c r="GF135" i="15"/>
  <c r="GN135" i="15"/>
  <c r="GV135" i="15"/>
  <c r="HD135" i="15"/>
  <c r="HL135" i="15"/>
  <c r="HT135" i="15"/>
  <c r="LT135" i="15"/>
  <c r="MB135" i="15"/>
  <c r="MJ135" i="15"/>
  <c r="AA137" i="15"/>
  <c r="CM137" i="15"/>
  <c r="EF137" i="15"/>
  <c r="FW137" i="15"/>
  <c r="GE137" i="15"/>
  <c r="MI137" i="15"/>
  <c r="AD139" i="15"/>
  <c r="AL139" i="15"/>
  <c r="AT139" i="15"/>
  <c r="BB139" i="15"/>
  <c r="BJ139" i="15"/>
  <c r="BR139" i="15"/>
  <c r="BZ139" i="15"/>
  <c r="CH139" i="15"/>
  <c r="CP139" i="15"/>
  <c r="CX139" i="15"/>
  <c r="DF139" i="15"/>
  <c r="DN139" i="15"/>
  <c r="DV139" i="15"/>
  <c r="ED139" i="15"/>
  <c r="EL139" i="15"/>
  <c r="ET139" i="15"/>
  <c r="FB139" i="15"/>
  <c r="FJ139" i="15"/>
  <c r="FR139" i="15"/>
  <c r="FZ139" i="15"/>
  <c r="GH139" i="15"/>
  <c r="GP139" i="15"/>
  <c r="GX139" i="15"/>
  <c r="HF139" i="15"/>
  <c r="HN139" i="15"/>
  <c r="HV139" i="15"/>
  <c r="LV139" i="15"/>
  <c r="MD139" i="15"/>
  <c r="ML139" i="15"/>
  <c r="LT140" i="15"/>
  <c r="MB140" i="15"/>
  <c r="MJ140" i="15"/>
  <c r="MR140" i="15"/>
  <c r="MZ140" i="15"/>
  <c r="AC135" i="15"/>
  <c r="AK135" i="15"/>
  <c r="AS135" i="15"/>
  <c r="BA135" i="15"/>
  <c r="BI135" i="15"/>
  <c r="BQ135" i="15"/>
  <c r="BY135" i="15"/>
  <c r="CG135" i="15"/>
  <c r="CO135" i="15"/>
  <c r="CW135" i="15"/>
  <c r="DE135" i="15"/>
  <c r="DM135" i="15"/>
  <c r="DU135" i="15"/>
  <c r="EC135" i="15"/>
  <c r="EK135" i="15"/>
  <c r="ES135" i="15"/>
  <c r="FA135" i="15"/>
  <c r="FI135" i="15"/>
  <c r="FQ135" i="15"/>
  <c r="FY135" i="15"/>
  <c r="GG135" i="15"/>
  <c r="GO135" i="15"/>
  <c r="GW135" i="15"/>
  <c r="HE135" i="15"/>
  <c r="HM135" i="15"/>
  <c r="HU135" i="15"/>
  <c r="LU135" i="15"/>
  <c r="MC135" i="15"/>
  <c r="MK135" i="15"/>
  <c r="AI137" i="15"/>
  <c r="CU137" i="15"/>
  <c r="EG137" i="15"/>
  <c r="FX137" i="15"/>
  <c r="GF137" i="15"/>
  <c r="AE139" i="15"/>
  <c r="AM139" i="15"/>
  <c r="AU139" i="15"/>
  <c r="BC139" i="15"/>
  <c r="BK139" i="15"/>
  <c r="BS139" i="15"/>
  <c r="CA139" i="15"/>
  <c r="CI139" i="15"/>
  <c r="CQ139" i="15"/>
  <c r="CY139" i="15"/>
  <c r="DG139" i="15"/>
  <c r="DO139" i="15"/>
  <c r="DW139" i="15"/>
  <c r="EE139" i="15"/>
  <c r="EM139" i="15"/>
  <c r="EU139" i="15"/>
  <c r="FC139" i="15"/>
  <c r="FK139" i="15"/>
  <c r="FS139" i="15"/>
  <c r="GA139" i="15"/>
  <c r="GI139" i="15"/>
  <c r="GQ139" i="15"/>
  <c r="GY139" i="15"/>
  <c r="HG139" i="15"/>
  <c r="HO139" i="15"/>
  <c r="HW139" i="15"/>
  <c r="LW139" i="15"/>
  <c r="ME139" i="15"/>
  <c r="MM139" i="15"/>
  <c r="AD135" i="15"/>
  <c r="AL135" i="15"/>
  <c r="AT135" i="15"/>
  <c r="BB135" i="15"/>
  <c r="BJ135" i="15"/>
  <c r="BR135" i="15"/>
  <c r="BZ135" i="15"/>
  <c r="CH135" i="15"/>
  <c r="CP135" i="15"/>
  <c r="CX135" i="15"/>
  <c r="DF135" i="15"/>
  <c r="DN135" i="15"/>
  <c r="DV135" i="15"/>
  <c r="ED135" i="15"/>
  <c r="EL135" i="15"/>
  <c r="ET135" i="15"/>
  <c r="FB135" i="15"/>
  <c r="FJ135" i="15"/>
  <c r="FR135" i="15"/>
  <c r="FZ135" i="15"/>
  <c r="GH135" i="15"/>
  <c r="GP135" i="15"/>
  <c r="GX135" i="15"/>
  <c r="HF135" i="15"/>
  <c r="HN135" i="15"/>
  <c r="HV135" i="15"/>
  <c r="LV135" i="15"/>
  <c r="MD135" i="15"/>
  <c r="ML135" i="15"/>
  <c r="AQ137" i="15"/>
  <c r="DC137" i="15"/>
  <c r="EH137" i="15"/>
  <c r="FY137" i="15"/>
  <c r="GM137" i="15"/>
  <c r="X139" i="15"/>
  <c r="AF139" i="15"/>
  <c r="AN139" i="15"/>
  <c r="AV139" i="15"/>
  <c r="BD139" i="15"/>
  <c r="BL139" i="15"/>
  <c r="BT139" i="15"/>
  <c r="CB139" i="15"/>
  <c r="CJ139" i="15"/>
  <c r="CR139" i="15"/>
  <c r="CZ139" i="15"/>
  <c r="DH139" i="15"/>
  <c r="DP139" i="15"/>
  <c r="DX139" i="15"/>
  <c r="EF139" i="15"/>
  <c r="EN139" i="15"/>
  <c r="EV139" i="15"/>
  <c r="FD139" i="15"/>
  <c r="FL139" i="15"/>
  <c r="FT139" i="15"/>
  <c r="GB139" i="15"/>
  <c r="GJ139" i="15"/>
  <c r="GR139" i="15"/>
  <c r="GZ139" i="15"/>
  <c r="HH139" i="15"/>
  <c r="HP139" i="15"/>
  <c r="HX139" i="15"/>
  <c r="LX139" i="15"/>
  <c r="MF139" i="15"/>
  <c r="MN139" i="15"/>
  <c r="AY137" i="15"/>
  <c r="DK137" i="15"/>
  <c r="EI137" i="15"/>
  <c r="FZ137" i="15"/>
  <c r="GU137" i="15"/>
  <c r="Y139" i="15"/>
  <c r="AG139" i="15"/>
  <c r="AO139" i="15"/>
  <c r="AW139" i="15"/>
  <c r="BE139" i="15"/>
  <c r="BM139" i="15"/>
  <c r="BU139" i="15"/>
  <c r="CC139" i="15"/>
  <c r="CK139" i="15"/>
  <c r="CS139" i="15"/>
  <c r="DA139" i="15"/>
  <c r="DI139" i="15"/>
  <c r="DQ139" i="15"/>
  <c r="DY139" i="15"/>
  <c r="EG139" i="15"/>
  <c r="EO139" i="15"/>
  <c r="EW139" i="15"/>
  <c r="FE139" i="15"/>
  <c r="FM139" i="15"/>
  <c r="FU139" i="15"/>
  <c r="GC139" i="15"/>
  <c r="GK139" i="15"/>
  <c r="GS139" i="15"/>
  <c r="HA139" i="15"/>
  <c r="HI139" i="15"/>
  <c r="HQ139" i="15"/>
  <c r="HY139" i="15"/>
  <c r="LQ139" i="15"/>
  <c r="LY139" i="15"/>
  <c r="MG139" i="15"/>
  <c r="MO139" i="15"/>
  <c r="ME140" i="15"/>
  <c r="MM140" i="15"/>
  <c r="MU140" i="15"/>
  <c r="X135" i="15"/>
  <c r="AF135" i="15"/>
  <c r="AN135" i="15"/>
  <c r="AV135" i="15"/>
  <c r="BD135" i="15"/>
  <c r="BL135" i="15"/>
  <c r="BT135" i="15"/>
  <c r="CB135" i="15"/>
  <c r="CJ135" i="15"/>
  <c r="CR135" i="15"/>
  <c r="CZ135" i="15"/>
  <c r="DH135" i="15"/>
  <c r="DP135" i="15"/>
  <c r="DX135" i="15"/>
  <c r="EF135" i="15"/>
  <c r="EN135" i="15"/>
  <c r="EV135" i="15"/>
  <c r="FD135" i="15"/>
  <c r="FL135" i="15"/>
  <c r="FT135" i="15"/>
  <c r="GB135" i="15"/>
  <c r="GJ135" i="15"/>
  <c r="GR135" i="15"/>
  <c r="GZ135" i="15"/>
  <c r="HH135" i="15"/>
  <c r="HP135" i="15"/>
  <c r="HX135" i="15"/>
  <c r="LX135" i="15"/>
  <c r="MF135" i="15"/>
  <c r="MN135" i="15"/>
  <c r="BG137" i="15"/>
  <c r="DS137" i="15"/>
  <c r="EQ137" i="15"/>
  <c r="GA137" i="15"/>
  <c r="HC137" i="15"/>
  <c r="Z139" i="15"/>
  <c r="AH139" i="15"/>
  <c r="AP139" i="15"/>
  <c r="AX139" i="15"/>
  <c r="BF139" i="15"/>
  <c r="BN139" i="15"/>
  <c r="BV139" i="15"/>
  <c r="CD139" i="15"/>
  <c r="CL139" i="15"/>
  <c r="CT139" i="15"/>
  <c r="DB139" i="15"/>
  <c r="DJ139" i="15"/>
  <c r="DR139" i="15"/>
  <c r="DZ139" i="15"/>
  <c r="EH139" i="15"/>
  <c r="EP139" i="15"/>
  <c r="EX139" i="15"/>
  <c r="FF139" i="15"/>
  <c r="FN139" i="15"/>
  <c r="FV139" i="15"/>
  <c r="GD139" i="15"/>
  <c r="GL139" i="15"/>
  <c r="GT139" i="15"/>
  <c r="HB139" i="15"/>
  <c r="HJ139" i="15"/>
  <c r="HR139" i="15"/>
  <c r="LR139" i="15"/>
  <c r="LZ139" i="15"/>
  <c r="MH139" i="15"/>
  <c r="Y135" i="15"/>
  <c r="AG135" i="15"/>
  <c r="AO135" i="15"/>
  <c r="AW135" i="15"/>
  <c r="BE135" i="15"/>
  <c r="BM135" i="15"/>
  <c r="BU135" i="15"/>
  <c r="CC135" i="15"/>
  <c r="CK135" i="15"/>
  <c r="CS135" i="15"/>
  <c r="DA135" i="15"/>
  <c r="DI135" i="15"/>
  <c r="DQ135" i="15"/>
  <c r="DY135" i="15"/>
  <c r="EG135" i="15"/>
  <c r="EO135" i="15"/>
  <c r="EW135" i="15"/>
  <c r="FE135" i="15"/>
  <c r="FM135" i="15"/>
  <c r="FU135" i="15"/>
  <c r="GC135" i="15"/>
  <c r="GK135" i="15"/>
  <c r="GS135" i="15"/>
  <c r="HA135" i="15"/>
  <c r="HI135" i="15"/>
  <c r="HQ135" i="15"/>
  <c r="HY135" i="15"/>
  <c r="LQ135" i="15"/>
  <c r="LY135" i="15"/>
  <c r="MG135" i="15"/>
  <c r="BO137" i="15"/>
  <c r="EA137" i="15"/>
  <c r="EY137" i="15"/>
  <c r="GB137" i="15"/>
  <c r="AA139" i="15"/>
  <c r="AI139" i="15"/>
  <c r="AQ139" i="15"/>
  <c r="AY139" i="15"/>
  <c r="BG139" i="15"/>
  <c r="BO139" i="15"/>
  <c r="BW139" i="15"/>
  <c r="CE139" i="15"/>
  <c r="CM139" i="15"/>
  <c r="CU139" i="15"/>
  <c r="DC139" i="15"/>
  <c r="DK139" i="15"/>
  <c r="DS139" i="15"/>
  <c r="EA139" i="15"/>
  <c r="EI139" i="15"/>
  <c r="EQ139" i="15"/>
  <c r="EY139" i="15"/>
  <c r="FG139" i="15"/>
  <c r="FO139" i="15"/>
  <c r="FW139" i="15"/>
  <c r="GE139" i="15"/>
  <c r="GM139" i="15"/>
  <c r="GU139" i="15"/>
  <c r="HC139" i="15"/>
  <c r="HK139" i="15"/>
  <c r="HS139" i="15"/>
  <c r="LS139" i="15"/>
  <c r="MA139" i="15"/>
  <c r="MH125" i="15"/>
  <c r="LZ125" i="15"/>
  <c r="LR125" i="15"/>
  <c r="HR125" i="15"/>
  <c r="HJ125" i="15"/>
  <c r="HB125" i="15"/>
  <c r="GT125" i="15"/>
  <c r="GL125" i="15"/>
  <c r="GD125" i="15"/>
  <c r="FV125" i="15"/>
  <c r="FN125" i="15"/>
  <c r="FF125" i="15"/>
  <c r="EX125" i="15"/>
  <c r="EP125" i="15"/>
  <c r="EH125" i="15"/>
  <c r="DZ125" i="15"/>
  <c r="DR125" i="15"/>
  <c r="MO125" i="15"/>
  <c r="MG125" i="15"/>
  <c r="LY125" i="15"/>
  <c r="LQ125" i="15"/>
  <c r="HY125" i="15"/>
  <c r="HQ125" i="15"/>
  <c r="HI125" i="15"/>
  <c r="HA125" i="15"/>
  <c r="MN125" i="15"/>
  <c r="MF125" i="15"/>
  <c r="LX125" i="15"/>
  <c r="MM125" i="15"/>
  <c r="ME125" i="15"/>
  <c r="LW125" i="15"/>
  <c r="ML125" i="15"/>
  <c r="MD125" i="15"/>
  <c r="LV125" i="15"/>
  <c r="HV125" i="15"/>
  <c r="HN125" i="15"/>
  <c r="HF125" i="15"/>
  <c r="GX125" i="15"/>
  <c r="GP125" i="15"/>
  <c r="MK125" i="15"/>
  <c r="MC125" i="15"/>
  <c r="LU125" i="15"/>
  <c r="HU125" i="15"/>
  <c r="HM125" i="15"/>
  <c r="HE125" i="15"/>
  <c r="GW125" i="15"/>
  <c r="GO125" i="15"/>
  <c r="GG125" i="15"/>
  <c r="FY125" i="15"/>
  <c r="FQ125" i="15"/>
  <c r="FI125" i="15"/>
  <c r="FA125" i="15"/>
  <c r="ES125" i="15"/>
  <c r="EK125" i="15"/>
  <c r="EC125" i="15"/>
  <c r="DU125" i="15"/>
  <c r="DM125" i="15"/>
  <c r="DE125" i="15"/>
  <c r="MJ125" i="15"/>
  <c r="MB125" i="15"/>
  <c r="LT125" i="15"/>
  <c r="GE127" i="15"/>
  <c r="FW127" i="15"/>
  <c r="GD127" i="15"/>
  <c r="FN127" i="15"/>
  <c r="GC127" i="15"/>
  <c r="EH127" i="15"/>
  <c r="GB127" i="15"/>
  <c r="EG127" i="15"/>
  <c r="GA127" i="15"/>
  <c r="EF127" i="15"/>
  <c r="FZ127" i="15"/>
  <c r="EE127" i="15"/>
  <c r="LR127" i="15"/>
  <c r="HR127" i="15"/>
  <c r="FY127" i="15"/>
  <c r="ED127" i="15"/>
  <c r="MJ129" i="15"/>
  <c r="MB129" i="15"/>
  <c r="LT129" i="15"/>
  <c r="HT129" i="15"/>
  <c r="HL129" i="15"/>
  <c r="HD129" i="15"/>
  <c r="GV129" i="15"/>
  <c r="GN129" i="15"/>
  <c r="GF129" i="15"/>
  <c r="FX129" i="15"/>
  <c r="FP129" i="15"/>
  <c r="FH129" i="15"/>
  <c r="EZ129" i="15"/>
  <c r="ER129" i="15"/>
  <c r="EJ129" i="15"/>
  <c r="EB129" i="15"/>
  <c r="DT129" i="15"/>
  <c r="DL129" i="15"/>
  <c r="DD129" i="15"/>
  <c r="CV129" i="15"/>
  <c r="CN129" i="15"/>
  <c r="CF129" i="15"/>
  <c r="BX129" i="15"/>
  <c r="BP129" i="15"/>
  <c r="BH129" i="15"/>
  <c r="AZ129" i="15"/>
  <c r="AR129" i="15"/>
  <c r="AJ129" i="15"/>
  <c r="AB129" i="15"/>
  <c r="MI129" i="15"/>
  <c r="MA129" i="15"/>
  <c r="LS129" i="15"/>
  <c r="HS129" i="15"/>
  <c r="HK129" i="15"/>
  <c r="HC129" i="15"/>
  <c r="GU129" i="15"/>
  <c r="GM129" i="15"/>
  <c r="GE129" i="15"/>
  <c r="FW129" i="15"/>
  <c r="FO129" i="15"/>
  <c r="FG129" i="15"/>
  <c r="EY129" i="15"/>
  <c r="EQ129" i="15"/>
  <c r="EI129" i="15"/>
  <c r="EA129" i="15"/>
  <c r="DS129" i="15"/>
  <c r="DK129" i="15"/>
  <c r="DC129" i="15"/>
  <c r="CU129" i="15"/>
  <c r="CM129" i="15"/>
  <c r="CE129" i="15"/>
  <c r="BW129" i="15"/>
  <c r="BO129" i="15"/>
  <c r="BG129" i="15"/>
  <c r="AY129" i="15"/>
  <c r="AQ129" i="15"/>
  <c r="AI129" i="15"/>
  <c r="AA129" i="15"/>
  <c r="MH129" i="15"/>
  <c r="LZ129" i="15"/>
  <c r="LR129" i="15"/>
  <c r="HR129" i="15"/>
  <c r="HJ129" i="15"/>
  <c r="HB129" i="15"/>
  <c r="GT129" i="15"/>
  <c r="GL129" i="15"/>
  <c r="GD129" i="15"/>
  <c r="FV129" i="15"/>
  <c r="FN129" i="15"/>
  <c r="FF129" i="15"/>
  <c r="EX129" i="15"/>
  <c r="EP129" i="15"/>
  <c r="EH129" i="15"/>
  <c r="DZ129" i="15"/>
  <c r="DR129" i="15"/>
  <c r="DJ129" i="15"/>
  <c r="DB129" i="15"/>
  <c r="CT129" i="15"/>
  <c r="CL129" i="15"/>
  <c r="CD129" i="15"/>
  <c r="BV129" i="15"/>
  <c r="BN129" i="15"/>
  <c r="BF129" i="15"/>
  <c r="AX129" i="15"/>
  <c r="AP129" i="15"/>
  <c r="AH129" i="15"/>
  <c r="Z129" i="15"/>
  <c r="MO129" i="15"/>
  <c r="MG129" i="15"/>
  <c r="LY129" i="15"/>
  <c r="LQ129" i="15"/>
  <c r="HY129" i="15"/>
  <c r="HQ129" i="15"/>
  <c r="HI129" i="15"/>
  <c r="HA129" i="15"/>
  <c r="GS129" i="15"/>
  <c r="GK129" i="15"/>
  <c r="GC129" i="15"/>
  <c r="FU129" i="15"/>
  <c r="FM129" i="15"/>
  <c r="FE129" i="15"/>
  <c r="EW129" i="15"/>
  <c r="EO129" i="15"/>
  <c r="EG129" i="15"/>
  <c r="DY129" i="15"/>
  <c r="DQ129" i="15"/>
  <c r="DI129" i="15"/>
  <c r="DA129" i="15"/>
  <c r="CS129" i="15"/>
  <c r="CK129" i="15"/>
  <c r="CC129" i="15"/>
  <c r="BU129" i="15"/>
  <c r="BM129" i="15"/>
  <c r="BE129" i="15"/>
  <c r="AW129" i="15"/>
  <c r="AO129" i="15"/>
  <c r="AG129" i="15"/>
  <c r="Y129" i="15"/>
  <c r="MN129" i="15"/>
  <c r="MF129" i="15"/>
  <c r="LX129" i="15"/>
  <c r="HX129" i="15"/>
  <c r="HP129" i="15"/>
  <c r="HH129" i="15"/>
  <c r="GZ129" i="15"/>
  <c r="GR129" i="15"/>
  <c r="GJ129" i="15"/>
  <c r="GB129" i="15"/>
  <c r="FT129" i="15"/>
  <c r="FL129" i="15"/>
  <c r="FD129" i="15"/>
  <c r="EV129" i="15"/>
  <c r="EN129" i="15"/>
  <c r="EF129" i="15"/>
  <c r="DX129" i="15"/>
  <c r="DP129" i="15"/>
  <c r="DH129" i="15"/>
  <c r="CZ129" i="15"/>
  <c r="CR129" i="15"/>
  <c r="CJ129" i="15"/>
  <c r="CB129" i="15"/>
  <c r="BT129" i="15"/>
  <c r="BL129" i="15"/>
  <c r="BD129" i="15"/>
  <c r="AV129" i="15"/>
  <c r="AN129" i="15"/>
  <c r="AF129" i="15"/>
  <c r="X129" i="15"/>
  <c r="MM129" i="15"/>
  <c r="ME129" i="15"/>
  <c r="LW129" i="15"/>
  <c r="HW129" i="15"/>
  <c r="HO129" i="15"/>
  <c r="HG129" i="15"/>
  <c r="GY129" i="15"/>
  <c r="GQ129" i="15"/>
  <c r="GI129" i="15"/>
  <c r="GA129" i="15"/>
  <c r="FS129" i="15"/>
  <c r="FK129" i="15"/>
  <c r="FC129" i="15"/>
  <c r="EU129" i="15"/>
  <c r="EM129" i="15"/>
  <c r="EE129" i="15"/>
  <c r="DW129" i="15"/>
  <c r="DO129" i="15"/>
  <c r="DG129" i="15"/>
  <c r="CY129" i="15"/>
  <c r="CQ129" i="15"/>
  <c r="CI129" i="15"/>
  <c r="CA129" i="15"/>
  <c r="BS129" i="15"/>
  <c r="BK129" i="15"/>
  <c r="BC129" i="15"/>
  <c r="AU129" i="15"/>
  <c r="AM129" i="15"/>
  <c r="AE129" i="15"/>
  <c r="ML129" i="15"/>
  <c r="MD129" i="15"/>
  <c r="LV129" i="15"/>
  <c r="HV129" i="15"/>
  <c r="HN129" i="15"/>
  <c r="HF129" i="15"/>
  <c r="GX129" i="15"/>
  <c r="GP129" i="15"/>
  <c r="GH129" i="15"/>
  <c r="FZ129" i="15"/>
  <c r="FR129" i="15"/>
  <c r="FJ129" i="15"/>
  <c r="FB129" i="15"/>
  <c r="ET129" i="15"/>
  <c r="EL129" i="15"/>
  <c r="ED129" i="15"/>
  <c r="DV129" i="15"/>
  <c r="DN129" i="15"/>
  <c r="DF129" i="15"/>
  <c r="CX129" i="15"/>
  <c r="CP129" i="15"/>
  <c r="CH129" i="15"/>
  <c r="BZ129" i="15"/>
  <c r="BR129" i="15"/>
  <c r="BJ129" i="15"/>
  <c r="BB129" i="15"/>
  <c r="AT129" i="15"/>
  <c r="AL129" i="15"/>
  <c r="AD129" i="15"/>
  <c r="MM131" i="15"/>
  <c r="ME131" i="15"/>
  <c r="LW131" i="15"/>
  <c r="HW131" i="15"/>
  <c r="HO131" i="15"/>
  <c r="HG131" i="15"/>
  <c r="GY131" i="15"/>
  <c r="GQ131" i="15"/>
  <c r="GI131" i="15"/>
  <c r="GA131" i="15"/>
  <c r="FS131" i="15"/>
  <c r="FK131" i="15"/>
  <c r="FC131" i="15"/>
  <c r="EU131" i="15"/>
  <c r="EM131" i="15"/>
  <c r="EE131" i="15"/>
  <c r="DW131" i="15"/>
  <c r="DO131" i="15"/>
  <c r="DG131" i="15"/>
  <c r="CY131" i="15"/>
  <c r="CQ131" i="15"/>
  <c r="CI131" i="15"/>
  <c r="CA131" i="15"/>
  <c r="BS131" i="15"/>
  <c r="BK131" i="15"/>
  <c r="BC131" i="15"/>
  <c r="AU131" i="15"/>
  <c r="AM131" i="15"/>
  <c r="AE131" i="15"/>
  <c r="ML131" i="15"/>
  <c r="MD131" i="15"/>
  <c r="LV131" i="15"/>
  <c r="HV131" i="15"/>
  <c r="HN131" i="15"/>
  <c r="HF131" i="15"/>
  <c r="GX131" i="15"/>
  <c r="GP131" i="15"/>
  <c r="GH131" i="15"/>
  <c r="FZ131" i="15"/>
  <c r="FR131" i="15"/>
  <c r="FJ131" i="15"/>
  <c r="FB131" i="15"/>
  <c r="ET131" i="15"/>
  <c r="EL131" i="15"/>
  <c r="ED131" i="15"/>
  <c r="DV131" i="15"/>
  <c r="DN131" i="15"/>
  <c r="DF131" i="15"/>
  <c r="CX131" i="15"/>
  <c r="CP131" i="15"/>
  <c r="CH131" i="15"/>
  <c r="BZ131" i="15"/>
  <c r="BR131" i="15"/>
  <c r="BJ131" i="15"/>
  <c r="BB131" i="15"/>
  <c r="AT131" i="15"/>
  <c r="AL131" i="15"/>
  <c r="AD131" i="15"/>
  <c r="A131" i="15"/>
  <c r="MK131" i="15"/>
  <c r="MC131" i="15"/>
  <c r="LU131" i="15"/>
  <c r="HU131" i="15"/>
  <c r="HM131" i="15"/>
  <c r="HE131" i="15"/>
  <c r="GW131" i="15"/>
  <c r="GO131" i="15"/>
  <c r="GG131" i="15"/>
  <c r="FY131" i="15"/>
  <c r="FQ131" i="15"/>
  <c r="FI131" i="15"/>
  <c r="FA131" i="15"/>
  <c r="ES131" i="15"/>
  <c r="EK131" i="15"/>
  <c r="EC131" i="15"/>
  <c r="DU131" i="15"/>
  <c r="DM131" i="15"/>
  <c r="DE131" i="15"/>
  <c r="CW131" i="15"/>
  <c r="CO131" i="15"/>
  <c r="CG131" i="15"/>
  <c r="BY131" i="15"/>
  <c r="BQ131" i="15"/>
  <c r="BI131" i="15"/>
  <c r="BA131" i="15"/>
  <c r="AS131" i="15"/>
  <c r="AK131" i="15"/>
  <c r="AC131" i="15"/>
  <c r="MJ131" i="15"/>
  <c r="MB131" i="15"/>
  <c r="LT131" i="15"/>
  <c r="HT131" i="15"/>
  <c r="HL131" i="15"/>
  <c r="HD131" i="15"/>
  <c r="GV131" i="15"/>
  <c r="GN131" i="15"/>
  <c r="GF131" i="15"/>
  <c r="FX131" i="15"/>
  <c r="FP131" i="15"/>
  <c r="FH131" i="15"/>
  <c r="EZ131" i="15"/>
  <c r="ER131" i="15"/>
  <c r="EJ131" i="15"/>
  <c r="EB131" i="15"/>
  <c r="DT131" i="15"/>
  <c r="DL131" i="15"/>
  <c r="DD131" i="15"/>
  <c r="CV131" i="15"/>
  <c r="CN131" i="15"/>
  <c r="CF131" i="15"/>
  <c r="BX131" i="15"/>
  <c r="BP131" i="15"/>
  <c r="BH131" i="15"/>
  <c r="AZ131" i="15"/>
  <c r="AR131" i="15"/>
  <c r="AJ131" i="15"/>
  <c r="AB131" i="15"/>
  <c r="MI131" i="15"/>
  <c r="MA131" i="15"/>
  <c r="LS131" i="15"/>
  <c r="HS131" i="15"/>
  <c r="HK131" i="15"/>
  <c r="HC131" i="15"/>
  <c r="GU131" i="15"/>
  <c r="GM131" i="15"/>
  <c r="GE131" i="15"/>
  <c r="FW131" i="15"/>
  <c r="FO131" i="15"/>
  <c r="FG131" i="15"/>
  <c r="EY131" i="15"/>
  <c r="EQ131" i="15"/>
  <c r="EI131" i="15"/>
  <c r="EA131" i="15"/>
  <c r="DS131" i="15"/>
  <c r="DK131" i="15"/>
  <c r="DC131" i="15"/>
  <c r="CU131" i="15"/>
  <c r="CM131" i="15"/>
  <c r="CE131" i="15"/>
  <c r="BW131" i="15"/>
  <c r="BO131" i="15"/>
  <c r="BG131" i="15"/>
  <c r="AY131" i="15"/>
  <c r="AQ131" i="15"/>
  <c r="AI131" i="15"/>
  <c r="AA131" i="15"/>
  <c r="MH131" i="15"/>
  <c r="LZ131" i="15"/>
  <c r="LR131" i="15"/>
  <c r="HR131" i="15"/>
  <c r="HJ131" i="15"/>
  <c r="HB131" i="15"/>
  <c r="GT131" i="15"/>
  <c r="GL131" i="15"/>
  <c r="GD131" i="15"/>
  <c r="FV131" i="15"/>
  <c r="FN131" i="15"/>
  <c r="FF131" i="15"/>
  <c r="EX131" i="15"/>
  <c r="EP131" i="15"/>
  <c r="EH131" i="15"/>
  <c r="DZ131" i="15"/>
  <c r="DR131" i="15"/>
  <c r="DJ131" i="15"/>
  <c r="DB131" i="15"/>
  <c r="CT131" i="15"/>
  <c r="CL131" i="15"/>
  <c r="CD131" i="15"/>
  <c r="BV131" i="15"/>
  <c r="BN131" i="15"/>
  <c r="BF131" i="15"/>
  <c r="AX131" i="15"/>
  <c r="AP131" i="15"/>
  <c r="AH131" i="15"/>
  <c r="Z131" i="15"/>
  <c r="MO131" i="15"/>
  <c r="MG131" i="15"/>
  <c r="LY131" i="15"/>
  <c r="LQ131" i="15"/>
  <c r="HY131" i="15"/>
  <c r="HQ131" i="15"/>
  <c r="HI131" i="15"/>
  <c r="HA131" i="15"/>
  <c r="GS131" i="15"/>
  <c r="GK131" i="15"/>
  <c r="GC131" i="15"/>
  <c r="FU131" i="15"/>
  <c r="FM131" i="15"/>
  <c r="FE131" i="15"/>
  <c r="EW131" i="15"/>
  <c r="EO131" i="15"/>
  <c r="EG131" i="15"/>
  <c r="DY131" i="15"/>
  <c r="DQ131" i="15"/>
  <c r="DI131" i="15"/>
  <c r="DA131" i="15"/>
  <c r="CS131" i="15"/>
  <c r="CK131" i="15"/>
  <c r="CC131" i="15"/>
  <c r="BU131" i="15"/>
  <c r="BM131" i="15"/>
  <c r="BE131" i="15"/>
  <c r="AW131" i="15"/>
  <c r="AO131" i="15"/>
  <c r="AG131" i="15"/>
  <c r="Y131" i="15"/>
  <c r="GZ133" i="15"/>
  <c r="GA133" i="15"/>
  <c r="EV133" i="15"/>
  <c r="DP133" i="15"/>
  <c r="BD133" i="15"/>
  <c r="GR133" i="15"/>
  <c r="FZ133" i="15"/>
  <c r="EN133" i="15"/>
  <c r="DH133" i="15"/>
  <c r="AV133" i="15"/>
  <c r="GJ133" i="15"/>
  <c r="FY133" i="15"/>
  <c r="EH133" i="15"/>
  <c r="CZ133" i="15"/>
  <c r="AN133" i="15"/>
  <c r="MN133" i="15"/>
  <c r="GF133" i="15"/>
  <c r="FX133" i="15"/>
  <c r="EG133" i="15"/>
  <c r="CR133" i="15"/>
  <c r="AF133" i="15"/>
  <c r="MF133" i="15"/>
  <c r="GE133" i="15"/>
  <c r="FW133" i="15"/>
  <c r="EF133" i="15"/>
  <c r="CJ133" i="15"/>
  <c r="X133" i="15"/>
  <c r="LX133" i="15"/>
  <c r="HX133" i="15"/>
  <c r="GD133" i="15"/>
  <c r="FT133" i="15"/>
  <c r="EE133" i="15"/>
  <c r="CB133" i="15"/>
  <c r="HP133" i="15"/>
  <c r="GC133" i="15"/>
  <c r="FL133" i="15"/>
  <c r="ED133" i="15"/>
  <c r="BT133" i="15"/>
  <c r="BI119" i="15"/>
  <c r="ED119" i="15"/>
  <c r="FX119" i="15"/>
  <c r="GF119" i="15"/>
  <c r="AA121" i="15"/>
  <c r="AI121" i="15"/>
  <c r="AQ121" i="15"/>
  <c r="AY121" i="15"/>
  <c r="BG121" i="15"/>
  <c r="BO121" i="15"/>
  <c r="BW121" i="15"/>
  <c r="CE121" i="15"/>
  <c r="CM121" i="15"/>
  <c r="CU121" i="15"/>
  <c r="DC121" i="15"/>
  <c r="DK121" i="15"/>
  <c r="DS121" i="15"/>
  <c r="EA121" i="15"/>
  <c r="EI121" i="15"/>
  <c r="EQ121" i="15"/>
  <c r="EY121" i="15"/>
  <c r="FG121" i="15"/>
  <c r="FO121" i="15"/>
  <c r="FW121" i="15"/>
  <c r="GE121" i="15"/>
  <c r="GM121" i="15"/>
  <c r="GU121" i="15"/>
  <c r="HC121" i="15"/>
  <c r="HK121" i="15"/>
  <c r="HS121" i="15"/>
  <c r="LS121" i="15"/>
  <c r="MA121" i="15"/>
  <c r="MI121" i="15"/>
  <c r="BB123" i="15"/>
  <c r="FW123" i="15"/>
  <c r="GE123" i="15"/>
  <c r="AC125" i="15"/>
  <c r="AK125" i="15"/>
  <c r="AS125" i="15"/>
  <c r="BA125" i="15"/>
  <c r="BI125" i="15"/>
  <c r="BQ125" i="15"/>
  <c r="BY125" i="15"/>
  <c r="CG125" i="15"/>
  <c r="CO125" i="15"/>
  <c r="CW125" i="15"/>
  <c r="DF125" i="15"/>
  <c r="DO125" i="15"/>
  <c r="DY125" i="15"/>
  <c r="EJ125" i="15"/>
  <c r="EU125" i="15"/>
  <c r="FE125" i="15"/>
  <c r="FP125" i="15"/>
  <c r="GA125" i="15"/>
  <c r="GK125" i="15"/>
  <c r="GY125" i="15"/>
  <c r="HO125" i="15"/>
  <c r="BI129" i="15"/>
  <c r="DU129" i="15"/>
  <c r="GG129" i="15"/>
  <c r="BT131" i="15"/>
  <c r="EF131" i="15"/>
  <c r="GR131" i="15"/>
  <c r="BL133" i="15"/>
  <c r="BX121" i="15"/>
  <c r="DT121" i="15"/>
  <c r="FP121" i="15"/>
  <c r="MJ121" i="15"/>
  <c r="AD125" i="15"/>
  <c r="AT125" i="15"/>
  <c r="BB125" i="15"/>
  <c r="BR125" i="15"/>
  <c r="BZ125" i="15"/>
  <c r="CH125" i="15"/>
  <c r="CP125" i="15"/>
  <c r="CX125" i="15"/>
  <c r="DG125" i="15"/>
  <c r="DP125" i="15"/>
  <c r="EL125" i="15"/>
  <c r="EV125" i="15"/>
  <c r="FG125" i="15"/>
  <c r="FR125" i="15"/>
  <c r="GB125" i="15"/>
  <c r="GM125" i="15"/>
  <c r="GZ125" i="15"/>
  <c r="HP125" i="15"/>
  <c r="BV127" i="15"/>
  <c r="BQ129" i="15"/>
  <c r="EC129" i="15"/>
  <c r="GO129" i="15"/>
  <c r="CB131" i="15"/>
  <c r="EN131" i="15"/>
  <c r="GZ131" i="15"/>
  <c r="DX133" i="15"/>
  <c r="AB121" i="15"/>
  <c r="BP121" i="15"/>
  <c r="DL121" i="15"/>
  <c r="EZ121" i="15"/>
  <c r="GN121" i="15"/>
  <c r="HT121" i="15"/>
  <c r="FX123" i="15"/>
  <c r="AL125" i="15"/>
  <c r="BJ125" i="15"/>
  <c r="Z119" i="15"/>
  <c r="BV119" i="15"/>
  <c r="EF119" i="15"/>
  <c r="FZ119" i="15"/>
  <c r="HG119" i="15"/>
  <c r="AC121" i="15"/>
  <c r="AK121" i="15"/>
  <c r="AS121" i="15"/>
  <c r="BA121" i="15"/>
  <c r="BI121" i="15"/>
  <c r="BQ121" i="15"/>
  <c r="BY121" i="15"/>
  <c r="CG121" i="15"/>
  <c r="CO121" i="15"/>
  <c r="CW121" i="15"/>
  <c r="DE121" i="15"/>
  <c r="DM121" i="15"/>
  <c r="DU121" i="15"/>
  <c r="EC121" i="15"/>
  <c r="EK121" i="15"/>
  <c r="ES121" i="15"/>
  <c r="FA121" i="15"/>
  <c r="FI121" i="15"/>
  <c r="FQ121" i="15"/>
  <c r="FY121" i="15"/>
  <c r="GG121" i="15"/>
  <c r="GO121" i="15"/>
  <c r="GW121" i="15"/>
  <c r="HE121" i="15"/>
  <c r="HM121" i="15"/>
  <c r="HU121" i="15"/>
  <c r="LU121" i="15"/>
  <c r="MC121" i="15"/>
  <c r="MK121" i="15"/>
  <c r="ED123" i="15"/>
  <c r="FY123" i="15"/>
  <c r="GX123" i="15"/>
  <c r="AE125" i="15"/>
  <c r="AM125" i="15"/>
  <c r="AU125" i="15"/>
  <c r="BC125" i="15"/>
  <c r="BK125" i="15"/>
  <c r="BS125" i="15"/>
  <c r="CA125" i="15"/>
  <c r="CI125" i="15"/>
  <c r="CQ125" i="15"/>
  <c r="CY125" i="15"/>
  <c r="DH125" i="15"/>
  <c r="DQ125" i="15"/>
  <c r="EB125" i="15"/>
  <c r="EM125" i="15"/>
  <c r="EW125" i="15"/>
  <c r="FH125" i="15"/>
  <c r="FS125" i="15"/>
  <c r="GC125" i="15"/>
  <c r="GN125" i="15"/>
  <c r="HC125" i="15"/>
  <c r="HS125" i="15"/>
  <c r="FX127" i="15"/>
  <c r="BY129" i="15"/>
  <c r="EK129" i="15"/>
  <c r="GW129" i="15"/>
  <c r="X131" i="15"/>
  <c r="CJ131" i="15"/>
  <c r="EV131" i="15"/>
  <c r="HH131" i="15"/>
  <c r="FD133" i="15"/>
  <c r="AZ121" i="15"/>
  <c r="DD121" i="15"/>
  <c r="FH121" i="15"/>
  <c r="GF121" i="15"/>
  <c r="GF123" i="15"/>
  <c r="EA125" i="15"/>
  <c r="AG119" i="15"/>
  <c r="CD119" i="15"/>
  <c r="EG119" i="15"/>
  <c r="GA119" i="15"/>
  <c r="HR119" i="15"/>
  <c r="MH119" i="15"/>
  <c r="AD121" i="15"/>
  <c r="AL121" i="15"/>
  <c r="AT121" i="15"/>
  <c r="BB121" i="15"/>
  <c r="BJ121" i="15"/>
  <c r="BR121" i="15"/>
  <c r="BZ121" i="15"/>
  <c r="CH121" i="15"/>
  <c r="CP121" i="15"/>
  <c r="CX121" i="15"/>
  <c r="DF121" i="15"/>
  <c r="DN121" i="15"/>
  <c r="DV121" i="15"/>
  <c r="ED121" i="15"/>
  <c r="EL121" i="15"/>
  <c r="ET121" i="15"/>
  <c r="FB121" i="15"/>
  <c r="FJ121" i="15"/>
  <c r="FR121" i="15"/>
  <c r="FZ121" i="15"/>
  <c r="GH121" i="15"/>
  <c r="GP121" i="15"/>
  <c r="GX121" i="15"/>
  <c r="HF121" i="15"/>
  <c r="HN121" i="15"/>
  <c r="HV121" i="15"/>
  <c r="LV121" i="15"/>
  <c r="MD121" i="15"/>
  <c r="ML121" i="15"/>
  <c r="EE123" i="15"/>
  <c r="FZ123" i="15"/>
  <c r="X125" i="15"/>
  <c r="AF125" i="15"/>
  <c r="AN125" i="15"/>
  <c r="AV125" i="15"/>
  <c r="BD125" i="15"/>
  <c r="BL125" i="15"/>
  <c r="BT125" i="15"/>
  <c r="CB125" i="15"/>
  <c r="CJ125" i="15"/>
  <c r="CR125" i="15"/>
  <c r="CZ125" i="15"/>
  <c r="DI125" i="15"/>
  <c r="DS125" i="15"/>
  <c r="ED125" i="15"/>
  <c r="EN125" i="15"/>
  <c r="EY125" i="15"/>
  <c r="FJ125" i="15"/>
  <c r="FT125" i="15"/>
  <c r="GE125" i="15"/>
  <c r="GQ125" i="15"/>
  <c r="HD125" i="15"/>
  <c r="HT125" i="15"/>
  <c r="GF127" i="15"/>
  <c r="CG129" i="15"/>
  <c r="ES129" i="15"/>
  <c r="HE129" i="15"/>
  <c r="AF131" i="15"/>
  <c r="CR131" i="15"/>
  <c r="FD131" i="15"/>
  <c r="HP131" i="15"/>
  <c r="GB133" i="15"/>
  <c r="AJ121" i="15"/>
  <c r="BH121" i="15"/>
  <c r="CV121" i="15"/>
  <c r="EJ121" i="15"/>
  <c r="FX121" i="15"/>
  <c r="HL121" i="15"/>
  <c r="LT121" i="15"/>
  <c r="AK119" i="15"/>
  <c r="EH119" i="15"/>
  <c r="GB119" i="15"/>
  <c r="AE121" i="15"/>
  <c r="BC121" i="15"/>
  <c r="BK121" i="15"/>
  <c r="CI121" i="15"/>
  <c r="DG121" i="15"/>
  <c r="EE121" i="15"/>
  <c r="FC121" i="15"/>
  <c r="GA121" i="15"/>
  <c r="GY121" i="15"/>
  <c r="HW121" i="15"/>
  <c r="EF123" i="15"/>
  <c r="GA123" i="15"/>
  <c r="Y125" i="15"/>
  <c r="AG125" i="15"/>
  <c r="AO125" i="15"/>
  <c r="AW125" i="15"/>
  <c r="BE125" i="15"/>
  <c r="BM125" i="15"/>
  <c r="BU125" i="15"/>
  <c r="CC125" i="15"/>
  <c r="CK125" i="15"/>
  <c r="CS125" i="15"/>
  <c r="DA125" i="15"/>
  <c r="DJ125" i="15"/>
  <c r="DT125" i="15"/>
  <c r="EE125" i="15"/>
  <c r="EO125" i="15"/>
  <c r="EZ125" i="15"/>
  <c r="FK125" i="15"/>
  <c r="FU125" i="15"/>
  <c r="GF125" i="15"/>
  <c r="GR125" i="15"/>
  <c r="HG125" i="15"/>
  <c r="HW125" i="15"/>
  <c r="AC129" i="15"/>
  <c r="CO129" i="15"/>
  <c r="FA129" i="15"/>
  <c r="HM129" i="15"/>
  <c r="AN131" i="15"/>
  <c r="CZ131" i="15"/>
  <c r="FL131" i="15"/>
  <c r="HX131" i="15"/>
  <c r="LX131" i="15"/>
  <c r="HH133" i="15"/>
  <c r="CF121" i="15"/>
  <c r="EB121" i="15"/>
  <c r="GV121" i="15"/>
  <c r="DN123" i="15"/>
  <c r="CI119" i="15"/>
  <c r="AM121" i="15"/>
  <c r="BS121" i="15"/>
  <c r="CQ121" i="15"/>
  <c r="DO121" i="15"/>
  <c r="EM121" i="15"/>
  <c r="FK121" i="15"/>
  <c r="FS121" i="15"/>
  <c r="GQ121" i="15"/>
  <c r="HG121" i="15"/>
  <c r="LW121" i="15"/>
  <c r="MM121" i="15"/>
  <c r="X121" i="15"/>
  <c r="AF121" i="15"/>
  <c r="AN121" i="15"/>
  <c r="AV121" i="15"/>
  <c r="BD121" i="15"/>
  <c r="BL121" i="15"/>
  <c r="BT121" i="15"/>
  <c r="CB121" i="15"/>
  <c r="CJ121" i="15"/>
  <c r="CR121" i="15"/>
  <c r="CZ121" i="15"/>
  <c r="DH121" i="15"/>
  <c r="DP121" i="15"/>
  <c r="DX121" i="15"/>
  <c r="EF121" i="15"/>
  <c r="EN121" i="15"/>
  <c r="EV121" i="15"/>
  <c r="FD121" i="15"/>
  <c r="FL121" i="15"/>
  <c r="FT121" i="15"/>
  <c r="GB121" i="15"/>
  <c r="GJ121" i="15"/>
  <c r="GR121" i="15"/>
  <c r="GZ121" i="15"/>
  <c r="HH121" i="15"/>
  <c r="HP121" i="15"/>
  <c r="HX121" i="15"/>
  <c r="LX121" i="15"/>
  <c r="MF121" i="15"/>
  <c r="MN121" i="15"/>
  <c r="EG123" i="15"/>
  <c r="GB123" i="15"/>
  <c r="Z125" i="15"/>
  <c r="AH125" i="15"/>
  <c r="AP125" i="15"/>
  <c r="AX125" i="15"/>
  <c r="BF125" i="15"/>
  <c r="BN125" i="15"/>
  <c r="BV125" i="15"/>
  <c r="CD125" i="15"/>
  <c r="CL125" i="15"/>
  <c r="CT125" i="15"/>
  <c r="DB125" i="15"/>
  <c r="DK125" i="15"/>
  <c r="DV125" i="15"/>
  <c r="EF125" i="15"/>
  <c r="EQ125" i="15"/>
  <c r="FB125" i="15"/>
  <c r="FL125" i="15"/>
  <c r="FW125" i="15"/>
  <c r="GH125" i="15"/>
  <c r="GS125" i="15"/>
  <c r="HH125" i="15"/>
  <c r="HX125" i="15"/>
  <c r="LS125" i="15"/>
  <c r="AK129" i="15"/>
  <c r="CW129" i="15"/>
  <c r="FI129" i="15"/>
  <c r="HU129" i="15"/>
  <c r="LU129" i="15"/>
  <c r="AV131" i="15"/>
  <c r="DH131" i="15"/>
  <c r="FT131" i="15"/>
  <c r="MF131" i="15"/>
  <c r="AR121" i="15"/>
  <c r="CN121" i="15"/>
  <c r="ER121" i="15"/>
  <c r="HD121" i="15"/>
  <c r="MB121" i="15"/>
  <c r="AU121" i="15"/>
  <c r="CA121" i="15"/>
  <c r="CY121" i="15"/>
  <c r="DW121" i="15"/>
  <c r="EU121" i="15"/>
  <c r="GI121" i="15"/>
  <c r="HO121" i="15"/>
  <c r="ME121" i="15"/>
  <c r="AQ119" i="15"/>
  <c r="CU119" i="15"/>
  <c r="EU119" i="15"/>
  <c r="GC119" i="15"/>
  <c r="AU119" i="15"/>
  <c r="DG119" i="15"/>
  <c r="FF119" i="15"/>
  <c r="Y121" i="15"/>
  <c r="AG121" i="15"/>
  <c r="AO121" i="15"/>
  <c r="AW121" i="15"/>
  <c r="BE121" i="15"/>
  <c r="BM121" i="15"/>
  <c r="BU121" i="15"/>
  <c r="CC121" i="15"/>
  <c r="CK121" i="15"/>
  <c r="CS121" i="15"/>
  <c r="DA121" i="15"/>
  <c r="DI121" i="15"/>
  <c r="DQ121" i="15"/>
  <c r="DY121" i="15"/>
  <c r="EG121" i="15"/>
  <c r="EO121" i="15"/>
  <c r="EW121" i="15"/>
  <c r="FE121" i="15"/>
  <c r="FM121" i="15"/>
  <c r="FU121" i="15"/>
  <c r="GC121" i="15"/>
  <c r="GK121" i="15"/>
  <c r="GS121" i="15"/>
  <c r="HA121" i="15"/>
  <c r="HI121" i="15"/>
  <c r="HQ121" i="15"/>
  <c r="HY121" i="15"/>
  <c r="LQ121" i="15"/>
  <c r="LY121" i="15"/>
  <c r="MG121" i="15"/>
  <c r="EH123" i="15"/>
  <c r="AA125" i="15"/>
  <c r="AI125" i="15"/>
  <c r="AQ125" i="15"/>
  <c r="AY125" i="15"/>
  <c r="BG125" i="15"/>
  <c r="BO125" i="15"/>
  <c r="BW125" i="15"/>
  <c r="CE125" i="15"/>
  <c r="CM125" i="15"/>
  <c r="CU125" i="15"/>
  <c r="DC125" i="15"/>
  <c r="DL125" i="15"/>
  <c r="DW125" i="15"/>
  <c r="EG125" i="15"/>
  <c r="ER125" i="15"/>
  <c r="FC125" i="15"/>
  <c r="FM125" i="15"/>
  <c r="FX125" i="15"/>
  <c r="GI125" i="15"/>
  <c r="GU125" i="15"/>
  <c r="HK125" i="15"/>
  <c r="MA125" i="15"/>
  <c r="AS129" i="15"/>
  <c r="DE129" i="15"/>
  <c r="FQ129" i="15"/>
  <c r="MC129" i="15"/>
  <c r="BD131" i="15"/>
  <c r="DP131" i="15"/>
  <c r="GB131" i="15"/>
  <c r="MN131" i="15"/>
  <c r="LR119" i="15"/>
  <c r="A121" i="15"/>
  <c r="HF123" i="15"/>
  <c r="A125" i="15"/>
  <c r="CT127" i="15"/>
  <c r="A129" i="15"/>
  <c r="AA111" i="15"/>
  <c r="AI111" i="15"/>
  <c r="AQ111" i="15"/>
  <c r="AY111" i="15"/>
  <c r="BG111" i="15"/>
  <c r="BO111" i="15"/>
  <c r="CB111" i="15"/>
  <c r="CM111" i="15"/>
  <c r="DA111" i="15"/>
  <c r="DP111" i="15"/>
  <c r="EI111" i="15"/>
  <c r="FD111" i="15"/>
  <c r="FX111" i="15"/>
  <c r="GU111" i="15"/>
  <c r="HP111" i="15"/>
  <c r="MI111" i="15"/>
  <c r="AE113" i="15"/>
  <c r="AM113" i="15"/>
  <c r="AU113" i="15"/>
  <c r="BC113" i="15"/>
  <c r="BK113" i="15"/>
  <c r="BS113" i="15"/>
  <c r="CA113" i="15"/>
  <c r="CI113" i="15"/>
  <c r="CQ113" i="15"/>
  <c r="CY113" i="15"/>
  <c r="DG113" i="15"/>
  <c r="DO113" i="15"/>
  <c r="DW113" i="15"/>
  <c r="EE113" i="15"/>
  <c r="EM113" i="15"/>
  <c r="EU113" i="15"/>
  <c r="FC113" i="15"/>
  <c r="FK113" i="15"/>
  <c r="FS113" i="15"/>
  <c r="GA113" i="15"/>
  <c r="GI113" i="15"/>
  <c r="GQ113" i="15"/>
  <c r="GY113" i="15"/>
  <c r="HG113" i="15"/>
  <c r="HO113" i="15"/>
  <c r="HW113" i="15"/>
  <c r="LW113" i="15"/>
  <c r="ME113" i="15"/>
  <c r="MM113" i="15"/>
  <c r="X115" i="15"/>
  <c r="CJ115" i="15"/>
  <c r="EV115" i="15"/>
  <c r="HH115" i="15"/>
  <c r="MF115" i="15"/>
  <c r="Y117" i="15"/>
  <c r="AG117" i="15"/>
  <c r="AO117" i="15"/>
  <c r="AW117" i="15"/>
  <c r="BE117" i="15"/>
  <c r="BM117" i="15"/>
  <c r="BU117" i="15"/>
  <c r="CC117" i="15"/>
  <c r="CK117" i="15"/>
  <c r="CS117" i="15"/>
  <c r="DA117" i="15"/>
  <c r="DI117" i="15"/>
  <c r="DQ117" i="15"/>
  <c r="DY117" i="15"/>
  <c r="EG117" i="15"/>
  <c r="EO117" i="15"/>
  <c r="EW117" i="15"/>
  <c r="FE117" i="15"/>
  <c r="FM117" i="15"/>
  <c r="FU117" i="15"/>
  <c r="GC117" i="15"/>
  <c r="GK117" i="15"/>
  <c r="GS117" i="15"/>
  <c r="HA117" i="15"/>
  <c r="HI117" i="15"/>
  <c r="HQ117" i="15"/>
  <c r="HY117" i="15"/>
  <c r="LQ117" i="15"/>
  <c r="LY117" i="15"/>
  <c r="MG117" i="15"/>
  <c r="MO117" i="15"/>
  <c r="AB111" i="15"/>
  <c r="AJ111" i="15"/>
  <c r="AR111" i="15"/>
  <c r="AZ111" i="15"/>
  <c r="BH111" i="15"/>
  <c r="BP111" i="15"/>
  <c r="CC111" i="15"/>
  <c r="CN111" i="15"/>
  <c r="DB111" i="15"/>
  <c r="DR111" i="15"/>
  <c r="EJ111" i="15"/>
  <c r="FG111" i="15"/>
  <c r="GB111" i="15"/>
  <c r="GV111" i="15"/>
  <c r="HS111" i="15"/>
  <c r="MJ111" i="15"/>
  <c r="X113" i="15"/>
  <c r="AF113" i="15"/>
  <c r="AN113" i="15"/>
  <c r="AV113" i="15"/>
  <c r="BD113" i="15"/>
  <c r="BL113" i="15"/>
  <c r="BT113" i="15"/>
  <c r="CB113" i="15"/>
  <c r="CJ113" i="15"/>
  <c r="CR113" i="15"/>
  <c r="CZ113" i="15"/>
  <c r="DH113" i="15"/>
  <c r="DP113" i="15"/>
  <c r="DX113" i="15"/>
  <c r="EF113" i="15"/>
  <c r="EN113" i="15"/>
  <c r="EV113" i="15"/>
  <c r="FD113" i="15"/>
  <c r="FL113" i="15"/>
  <c r="FT113" i="15"/>
  <c r="GB113" i="15"/>
  <c r="GJ113" i="15"/>
  <c r="GR113" i="15"/>
  <c r="GZ113" i="15"/>
  <c r="HH113" i="15"/>
  <c r="HP113" i="15"/>
  <c r="HX113" i="15"/>
  <c r="LX113" i="15"/>
  <c r="MF113" i="15"/>
  <c r="MN113" i="15"/>
  <c r="AF115" i="15"/>
  <c r="CR115" i="15"/>
  <c r="FD115" i="15"/>
  <c r="HP115" i="15"/>
  <c r="MN115" i="15"/>
  <c r="Z117" i="15"/>
  <c r="AH117" i="15"/>
  <c r="AP117" i="15"/>
  <c r="AX117" i="15"/>
  <c r="BF117" i="15"/>
  <c r="BN117" i="15"/>
  <c r="BV117" i="15"/>
  <c r="CD117" i="15"/>
  <c r="CL117" i="15"/>
  <c r="CT117" i="15"/>
  <c r="DB117" i="15"/>
  <c r="DJ117" i="15"/>
  <c r="DR117" i="15"/>
  <c r="DZ117" i="15"/>
  <c r="EH117" i="15"/>
  <c r="EP117" i="15"/>
  <c r="EX117" i="15"/>
  <c r="FF117" i="15"/>
  <c r="FN117" i="15"/>
  <c r="FV117" i="15"/>
  <c r="GD117" i="15"/>
  <c r="GL117" i="15"/>
  <c r="GT117" i="15"/>
  <c r="HB117" i="15"/>
  <c r="HJ117" i="15"/>
  <c r="HR117" i="15"/>
  <c r="LR117" i="15"/>
  <c r="LZ117" i="15"/>
  <c r="MH117" i="15"/>
  <c r="AC111" i="15"/>
  <c r="AK111" i="15"/>
  <c r="AS111" i="15"/>
  <c r="BA111" i="15"/>
  <c r="BI111" i="15"/>
  <c r="BS111" i="15"/>
  <c r="CD111" i="15"/>
  <c r="CR111" i="15"/>
  <c r="DC111" i="15"/>
  <c r="DS111" i="15"/>
  <c r="EN111" i="15"/>
  <c r="FH111" i="15"/>
  <c r="GE111" i="15"/>
  <c r="GZ111" i="15"/>
  <c r="HT111" i="15"/>
  <c r="Y113" i="15"/>
  <c r="AG113" i="15"/>
  <c r="AO113" i="15"/>
  <c r="AW113" i="15"/>
  <c r="BE113" i="15"/>
  <c r="BM113" i="15"/>
  <c r="BU113" i="15"/>
  <c r="CC113" i="15"/>
  <c r="CK113" i="15"/>
  <c r="CS113" i="15"/>
  <c r="DA113" i="15"/>
  <c r="DI113" i="15"/>
  <c r="DQ113" i="15"/>
  <c r="DY113" i="15"/>
  <c r="EG113" i="15"/>
  <c r="EO113" i="15"/>
  <c r="EW113" i="15"/>
  <c r="FE113" i="15"/>
  <c r="FM113" i="15"/>
  <c r="FU113" i="15"/>
  <c r="GC113" i="15"/>
  <c r="GK113" i="15"/>
  <c r="GS113" i="15"/>
  <c r="HA113" i="15"/>
  <c r="HI113" i="15"/>
  <c r="HQ113" i="15"/>
  <c r="HY113" i="15"/>
  <c r="LQ113" i="15"/>
  <c r="LY113" i="15"/>
  <c r="MG113" i="15"/>
  <c r="MO113" i="15"/>
  <c r="AN115" i="15"/>
  <c r="CZ115" i="15"/>
  <c r="FL115" i="15"/>
  <c r="HX115" i="15"/>
  <c r="AA117" i="15"/>
  <c r="AI117" i="15"/>
  <c r="AQ117" i="15"/>
  <c r="AY117" i="15"/>
  <c r="BG117" i="15"/>
  <c r="BO117" i="15"/>
  <c r="BW117" i="15"/>
  <c r="CE117" i="15"/>
  <c r="CM117" i="15"/>
  <c r="CU117" i="15"/>
  <c r="DC117" i="15"/>
  <c r="DK117" i="15"/>
  <c r="DS117" i="15"/>
  <c r="EA117" i="15"/>
  <c r="EI117" i="15"/>
  <c r="EQ117" i="15"/>
  <c r="EY117" i="15"/>
  <c r="FG117" i="15"/>
  <c r="FO117" i="15"/>
  <c r="FW117" i="15"/>
  <c r="GE117" i="15"/>
  <c r="GM117" i="15"/>
  <c r="GU117" i="15"/>
  <c r="HC117" i="15"/>
  <c r="HK117" i="15"/>
  <c r="HS117" i="15"/>
  <c r="LS117" i="15"/>
  <c r="MA117" i="15"/>
  <c r="MI117" i="15"/>
  <c r="A111" i="15"/>
  <c r="AD111" i="15"/>
  <c r="AL111" i="15"/>
  <c r="AT111" i="15"/>
  <c r="BB111" i="15"/>
  <c r="BJ111" i="15"/>
  <c r="BT111" i="15"/>
  <c r="CE111" i="15"/>
  <c r="CS111" i="15"/>
  <c r="DD111" i="15"/>
  <c r="DT111" i="15"/>
  <c r="EQ111" i="15"/>
  <c r="FL111" i="15"/>
  <c r="GF111" i="15"/>
  <c r="HC111" i="15"/>
  <c r="HX111" i="15"/>
  <c r="Z113" i="15"/>
  <c r="AH113" i="15"/>
  <c r="AP113" i="15"/>
  <c r="AX113" i="15"/>
  <c r="BF113" i="15"/>
  <c r="BN113" i="15"/>
  <c r="BV113" i="15"/>
  <c r="CD113" i="15"/>
  <c r="CL113" i="15"/>
  <c r="CT113" i="15"/>
  <c r="DB113" i="15"/>
  <c r="DJ113" i="15"/>
  <c r="DR113" i="15"/>
  <c r="DZ113" i="15"/>
  <c r="EH113" i="15"/>
  <c r="EP113" i="15"/>
  <c r="EX113" i="15"/>
  <c r="FF113" i="15"/>
  <c r="FN113" i="15"/>
  <c r="FV113" i="15"/>
  <c r="GD113" i="15"/>
  <c r="GL113" i="15"/>
  <c r="GT113" i="15"/>
  <c r="HB113" i="15"/>
  <c r="HJ113" i="15"/>
  <c r="HR113" i="15"/>
  <c r="LR113" i="15"/>
  <c r="LZ113" i="15"/>
  <c r="MH113" i="15"/>
  <c r="AV115" i="15"/>
  <c r="DH115" i="15"/>
  <c r="FT115" i="15"/>
  <c r="AB117" i="15"/>
  <c r="AJ117" i="15"/>
  <c r="AR117" i="15"/>
  <c r="AZ117" i="15"/>
  <c r="BH117" i="15"/>
  <c r="BP117" i="15"/>
  <c r="BX117" i="15"/>
  <c r="CF117" i="15"/>
  <c r="CN117" i="15"/>
  <c r="CV117" i="15"/>
  <c r="DD117" i="15"/>
  <c r="DL117" i="15"/>
  <c r="DT117" i="15"/>
  <c r="EB117" i="15"/>
  <c r="EJ117" i="15"/>
  <c r="ER117" i="15"/>
  <c r="EZ117" i="15"/>
  <c r="FH117" i="15"/>
  <c r="FP117" i="15"/>
  <c r="FX117" i="15"/>
  <c r="GF117" i="15"/>
  <c r="GN117" i="15"/>
  <c r="GV117" i="15"/>
  <c r="HD117" i="15"/>
  <c r="HL117" i="15"/>
  <c r="HT117" i="15"/>
  <c r="LT117" i="15"/>
  <c r="MB117" i="15"/>
  <c r="MJ117" i="15"/>
  <c r="AE111" i="15"/>
  <c r="AM111" i="15"/>
  <c r="AU111" i="15"/>
  <c r="BC111" i="15"/>
  <c r="BK111" i="15"/>
  <c r="BU111" i="15"/>
  <c r="CF111" i="15"/>
  <c r="CT111" i="15"/>
  <c r="DH111" i="15"/>
  <c r="DX111" i="15"/>
  <c r="ER111" i="15"/>
  <c r="FO111" i="15"/>
  <c r="GJ111" i="15"/>
  <c r="HD111" i="15"/>
  <c r="LS111" i="15"/>
  <c r="AA113" i="15"/>
  <c r="AI113" i="15"/>
  <c r="AQ113" i="15"/>
  <c r="AY113" i="15"/>
  <c r="BG113" i="15"/>
  <c r="BO113" i="15"/>
  <c r="BW113" i="15"/>
  <c r="CE113" i="15"/>
  <c r="CM113" i="15"/>
  <c r="CU113" i="15"/>
  <c r="DC113" i="15"/>
  <c r="DK113" i="15"/>
  <c r="DS113" i="15"/>
  <c r="EA113" i="15"/>
  <c r="EI113" i="15"/>
  <c r="EQ113" i="15"/>
  <c r="EY113" i="15"/>
  <c r="FG113" i="15"/>
  <c r="FO113" i="15"/>
  <c r="FW113" i="15"/>
  <c r="GE113" i="15"/>
  <c r="GM113" i="15"/>
  <c r="GU113" i="15"/>
  <c r="HC113" i="15"/>
  <c r="HK113" i="15"/>
  <c r="HS113" i="15"/>
  <c r="LS113" i="15"/>
  <c r="MA113" i="15"/>
  <c r="MI113" i="15"/>
  <c r="BD115" i="15"/>
  <c r="DP115" i="15"/>
  <c r="GB115" i="15"/>
  <c r="AC117" i="15"/>
  <c r="AK117" i="15"/>
  <c r="AS117" i="15"/>
  <c r="BA117" i="15"/>
  <c r="BI117" i="15"/>
  <c r="BQ117" i="15"/>
  <c r="BY117" i="15"/>
  <c r="CG117" i="15"/>
  <c r="CO117" i="15"/>
  <c r="CW117" i="15"/>
  <c r="DE117" i="15"/>
  <c r="DM117" i="15"/>
  <c r="DU117" i="15"/>
  <c r="EC117" i="15"/>
  <c r="EK117" i="15"/>
  <c r="ES117" i="15"/>
  <c r="FA117" i="15"/>
  <c r="FI117" i="15"/>
  <c r="FQ117" i="15"/>
  <c r="FY117" i="15"/>
  <c r="GG117" i="15"/>
  <c r="GO117" i="15"/>
  <c r="GW117" i="15"/>
  <c r="HE117" i="15"/>
  <c r="HM117" i="15"/>
  <c r="HU117" i="15"/>
  <c r="LU117" i="15"/>
  <c r="MC117" i="15"/>
  <c r="MK117" i="15"/>
  <c r="X111" i="15"/>
  <c r="AF111" i="15"/>
  <c r="AN111" i="15"/>
  <c r="AV111" i="15"/>
  <c r="BD111" i="15"/>
  <c r="BL111" i="15"/>
  <c r="BV111" i="15"/>
  <c r="CJ111" i="15"/>
  <c r="CU111" i="15"/>
  <c r="DJ111" i="15"/>
  <c r="EA111" i="15"/>
  <c r="EV111" i="15"/>
  <c r="FP111" i="15"/>
  <c r="GM111" i="15"/>
  <c r="HH111" i="15"/>
  <c r="LT111" i="15"/>
  <c r="AB113" i="15"/>
  <c r="AJ113" i="15"/>
  <c r="AR113" i="15"/>
  <c r="AZ113" i="15"/>
  <c r="BH113" i="15"/>
  <c r="BP113" i="15"/>
  <c r="BX113" i="15"/>
  <c r="CF113" i="15"/>
  <c r="CN113" i="15"/>
  <c r="CV113" i="15"/>
  <c r="DD113" i="15"/>
  <c r="DL113" i="15"/>
  <c r="DT113" i="15"/>
  <c r="EB113" i="15"/>
  <c r="EJ113" i="15"/>
  <c r="ER113" i="15"/>
  <c r="EZ113" i="15"/>
  <c r="FH113" i="15"/>
  <c r="FP113" i="15"/>
  <c r="FX113" i="15"/>
  <c r="GF113" i="15"/>
  <c r="GN113" i="15"/>
  <c r="GV113" i="15"/>
  <c r="HD113" i="15"/>
  <c r="HL113" i="15"/>
  <c r="HT113" i="15"/>
  <c r="LT113" i="15"/>
  <c r="MB113" i="15"/>
  <c r="MJ113" i="15"/>
  <c r="BL115" i="15"/>
  <c r="DX115" i="15"/>
  <c r="GJ115" i="15"/>
  <c r="A117" i="15"/>
  <c r="AD117" i="15"/>
  <c r="AL117" i="15"/>
  <c r="AT117" i="15"/>
  <c r="BB117" i="15"/>
  <c r="BJ117" i="15"/>
  <c r="BR117" i="15"/>
  <c r="BZ117" i="15"/>
  <c r="CH117" i="15"/>
  <c r="CP117" i="15"/>
  <c r="CX117" i="15"/>
  <c r="DF117" i="15"/>
  <c r="DN117" i="15"/>
  <c r="DV117" i="15"/>
  <c r="ED117" i="15"/>
  <c r="EL117" i="15"/>
  <c r="ET117" i="15"/>
  <c r="FB117" i="15"/>
  <c r="FJ117" i="15"/>
  <c r="FR117" i="15"/>
  <c r="FZ117" i="15"/>
  <c r="GH117" i="15"/>
  <c r="GP117" i="15"/>
  <c r="GX117" i="15"/>
  <c r="HF117" i="15"/>
  <c r="HN117" i="15"/>
  <c r="HV117" i="15"/>
  <c r="LV117" i="15"/>
  <c r="MD117" i="15"/>
  <c r="ML117" i="15"/>
  <c r="Y111" i="15"/>
  <c r="AG111" i="15"/>
  <c r="AO111" i="15"/>
  <c r="AW111" i="15"/>
  <c r="BE111" i="15"/>
  <c r="BM111" i="15"/>
  <c r="BW111" i="15"/>
  <c r="CK111" i="15"/>
  <c r="CV111" i="15"/>
  <c r="DK111" i="15"/>
  <c r="EB111" i="15"/>
  <c r="EY111" i="15"/>
  <c r="FT111" i="15"/>
  <c r="GN111" i="15"/>
  <c r="HK111" i="15"/>
  <c r="AC113" i="15"/>
  <c r="AK113" i="15"/>
  <c r="AS113" i="15"/>
  <c r="BA113" i="15"/>
  <c r="BI113" i="15"/>
  <c r="BQ113" i="15"/>
  <c r="BY113" i="15"/>
  <c r="CG113" i="15"/>
  <c r="CO113" i="15"/>
  <c r="CW113" i="15"/>
  <c r="DE113" i="15"/>
  <c r="DM113" i="15"/>
  <c r="DU113" i="15"/>
  <c r="EC113" i="15"/>
  <c r="EK113" i="15"/>
  <c r="ES113" i="15"/>
  <c r="FA113" i="15"/>
  <c r="FI113" i="15"/>
  <c r="FQ113" i="15"/>
  <c r="FY113" i="15"/>
  <c r="GG113" i="15"/>
  <c r="GO113" i="15"/>
  <c r="GW113" i="15"/>
  <c r="HE113" i="15"/>
  <c r="HM113" i="15"/>
  <c r="HU113" i="15"/>
  <c r="LU113" i="15"/>
  <c r="MC113" i="15"/>
  <c r="BT115" i="15"/>
  <c r="EF115" i="15"/>
  <c r="AE117" i="15"/>
  <c r="AM117" i="15"/>
  <c r="AU117" i="15"/>
  <c r="BC117" i="15"/>
  <c r="BK117" i="15"/>
  <c r="BS117" i="15"/>
  <c r="CA117" i="15"/>
  <c r="CI117" i="15"/>
  <c r="CQ117" i="15"/>
  <c r="CY117" i="15"/>
  <c r="DG117" i="15"/>
  <c r="DO117" i="15"/>
  <c r="DW117" i="15"/>
  <c r="EE117" i="15"/>
  <c r="EE141" i="15" s="1"/>
  <c r="L159" i="15" s="1"/>
  <c r="EM117" i="15"/>
  <c r="EU117" i="15"/>
  <c r="FC117" i="15"/>
  <c r="FK117" i="15"/>
  <c r="FS117" i="15"/>
  <c r="GA117" i="15"/>
  <c r="GI117" i="15"/>
  <c r="GQ117" i="15"/>
  <c r="GY117" i="15"/>
  <c r="HG117" i="15"/>
  <c r="HO117" i="15"/>
  <c r="HW117" i="15"/>
  <c r="LW117" i="15"/>
  <c r="ME117" i="15"/>
  <c r="HY107" i="15"/>
  <c r="CC109" i="15"/>
  <c r="EO109" i="15"/>
  <c r="HI109" i="15"/>
  <c r="AO109" i="15"/>
  <c r="BE109" i="15"/>
  <c r="DA109" i="15"/>
  <c r="EW109" i="15"/>
  <c r="GC109" i="15"/>
  <c r="HQ109" i="15"/>
  <c r="LY109" i="15"/>
  <c r="Z109" i="15"/>
  <c r="AH109" i="15"/>
  <c r="AP109" i="15"/>
  <c r="AX109" i="15"/>
  <c r="BF109" i="15"/>
  <c r="BN109" i="15"/>
  <c r="BV109" i="15"/>
  <c r="CD109" i="15"/>
  <c r="CL109" i="15"/>
  <c r="CT109" i="15"/>
  <c r="DB109" i="15"/>
  <c r="DJ109" i="15"/>
  <c r="DR109" i="15"/>
  <c r="DZ109" i="15"/>
  <c r="EH109" i="15"/>
  <c r="EP109" i="15"/>
  <c r="EX109" i="15"/>
  <c r="FF109" i="15"/>
  <c r="FN109" i="15"/>
  <c r="FV109" i="15"/>
  <c r="GD109" i="15"/>
  <c r="GL109" i="15"/>
  <c r="GT109" i="15"/>
  <c r="HB109" i="15"/>
  <c r="HJ109" i="15"/>
  <c r="HR109" i="15"/>
  <c r="JN109" i="15"/>
  <c r="JV109" i="15"/>
  <c r="KD109" i="15"/>
  <c r="KL109" i="15"/>
  <c r="KT109" i="15"/>
  <c r="LB109" i="15"/>
  <c r="LJ109" i="15"/>
  <c r="LR109" i="15"/>
  <c r="LZ109" i="15"/>
  <c r="MH109" i="15"/>
  <c r="MP109" i="15"/>
  <c r="MX109" i="15"/>
  <c r="LZ107" i="15"/>
  <c r="AW109" i="15"/>
  <c r="DI109" i="15"/>
  <c r="HA109" i="15"/>
  <c r="AO107" i="15"/>
  <c r="AA109" i="15"/>
  <c r="AI109" i="15"/>
  <c r="AQ109" i="15"/>
  <c r="AY109" i="15"/>
  <c r="BG109" i="15"/>
  <c r="BO109" i="15"/>
  <c r="BW109" i="15"/>
  <c r="CE109" i="15"/>
  <c r="CM109" i="15"/>
  <c r="CU109" i="15"/>
  <c r="DC109" i="15"/>
  <c r="DK109" i="15"/>
  <c r="DS109" i="15"/>
  <c r="EA109" i="15"/>
  <c r="EI109" i="15"/>
  <c r="EQ109" i="15"/>
  <c r="EY109" i="15"/>
  <c r="FG109" i="15"/>
  <c r="FO109" i="15"/>
  <c r="FW109" i="15"/>
  <c r="GE109" i="15"/>
  <c r="GM109" i="15"/>
  <c r="GU109" i="15"/>
  <c r="HC109" i="15"/>
  <c r="HK109" i="15"/>
  <c r="HS109" i="15"/>
  <c r="KE109" i="15"/>
  <c r="KM109" i="15"/>
  <c r="KU109" i="15"/>
  <c r="LC109" i="15"/>
  <c r="LK109" i="15"/>
  <c r="LS109" i="15"/>
  <c r="MA109" i="15"/>
  <c r="MI109" i="15"/>
  <c r="MQ109" i="15"/>
  <c r="MY109" i="15"/>
  <c r="BM109" i="15"/>
  <c r="DY109" i="15"/>
  <c r="GK109" i="15"/>
  <c r="BU107" i="15"/>
  <c r="LQ107" i="15"/>
  <c r="AB109" i="15"/>
  <c r="AJ109" i="15"/>
  <c r="AR109" i="15"/>
  <c r="AZ109" i="15"/>
  <c r="BH109" i="15"/>
  <c r="BP109" i="15"/>
  <c r="BX109" i="15"/>
  <c r="CF109" i="15"/>
  <c r="CN109" i="15"/>
  <c r="CV109" i="15"/>
  <c r="DD109" i="15"/>
  <c r="DL109" i="15"/>
  <c r="DT109" i="15"/>
  <c r="EB109" i="15"/>
  <c r="EJ109" i="15"/>
  <c r="ER109" i="15"/>
  <c r="EZ109" i="15"/>
  <c r="FH109" i="15"/>
  <c r="FP109" i="15"/>
  <c r="FX109" i="15"/>
  <c r="GF109" i="15"/>
  <c r="GN109" i="15"/>
  <c r="GV109" i="15"/>
  <c r="HD109" i="15"/>
  <c r="HL109" i="15"/>
  <c r="HT109" i="15"/>
  <c r="IR109" i="15"/>
  <c r="IZ109" i="15"/>
  <c r="JH109" i="15"/>
  <c r="JP109" i="15"/>
  <c r="JX109" i="15"/>
  <c r="KF109" i="15"/>
  <c r="KN109" i="15"/>
  <c r="KV109" i="15"/>
  <c r="LD109" i="15"/>
  <c r="LL109" i="15"/>
  <c r="LT109" i="15"/>
  <c r="MB109" i="15"/>
  <c r="MJ109" i="15"/>
  <c r="MR109" i="15"/>
  <c r="MZ109" i="15"/>
  <c r="Y109" i="15"/>
  <c r="CK109" i="15"/>
  <c r="EG109" i="15"/>
  <c r="FU109" i="15"/>
  <c r="HY109" i="15"/>
  <c r="MG109" i="15"/>
  <c r="DA107" i="15"/>
  <c r="AC109" i="15"/>
  <c r="AK109" i="15"/>
  <c r="AS109" i="15"/>
  <c r="BA109" i="15"/>
  <c r="BI109" i="15"/>
  <c r="BQ109" i="15"/>
  <c r="BY109" i="15"/>
  <c r="CG109" i="15"/>
  <c r="CO109" i="15"/>
  <c r="CW109" i="15"/>
  <c r="DE109" i="15"/>
  <c r="DM109" i="15"/>
  <c r="DU109" i="15"/>
  <c r="EC109" i="15"/>
  <c r="EK109" i="15"/>
  <c r="ES109" i="15"/>
  <c r="FA109" i="15"/>
  <c r="FI109" i="15"/>
  <c r="FQ109" i="15"/>
  <c r="FY109" i="15"/>
  <c r="GG109" i="15"/>
  <c r="GO109" i="15"/>
  <c r="GW109" i="15"/>
  <c r="HE109" i="15"/>
  <c r="HM109" i="15"/>
  <c r="HU109" i="15"/>
  <c r="LU109" i="15"/>
  <c r="MC109" i="15"/>
  <c r="MK109" i="15"/>
  <c r="MS109" i="15"/>
  <c r="NA109" i="15"/>
  <c r="AG109" i="15"/>
  <c r="CS109" i="15"/>
  <c r="FM109" i="15"/>
  <c r="LQ109" i="15"/>
  <c r="AD109" i="15"/>
  <c r="AL109" i="15"/>
  <c r="AT109" i="15"/>
  <c r="BB109" i="15"/>
  <c r="BJ109" i="15"/>
  <c r="BR109" i="15"/>
  <c r="BZ109" i="15"/>
  <c r="CH109" i="15"/>
  <c r="CP109" i="15"/>
  <c r="CX109" i="15"/>
  <c r="DF109" i="15"/>
  <c r="DN109" i="15"/>
  <c r="DV109" i="15"/>
  <c r="ED109" i="15"/>
  <c r="EL109" i="15"/>
  <c r="ET109" i="15"/>
  <c r="FB109" i="15"/>
  <c r="FJ109" i="15"/>
  <c r="FR109" i="15"/>
  <c r="FZ109" i="15"/>
  <c r="GH109" i="15"/>
  <c r="GP109" i="15"/>
  <c r="GX109" i="15"/>
  <c r="HF109" i="15"/>
  <c r="HN109" i="15"/>
  <c r="HV109" i="15"/>
  <c r="LV109" i="15"/>
  <c r="MD109" i="15"/>
  <c r="ML109" i="15"/>
  <c r="BU109" i="15"/>
  <c r="DQ109" i="15"/>
  <c r="FE109" i="15"/>
  <c r="GS109" i="15"/>
  <c r="MO109" i="15"/>
  <c r="EG107" i="15"/>
  <c r="AE109" i="15"/>
  <c r="AM109" i="15"/>
  <c r="AU109" i="15"/>
  <c r="BC109" i="15"/>
  <c r="BK109" i="15"/>
  <c r="BS109" i="15"/>
  <c r="CA109" i="15"/>
  <c r="CI109" i="15"/>
  <c r="CQ109" i="15"/>
  <c r="CY109" i="15"/>
  <c r="DG109" i="15"/>
  <c r="DO109" i="15"/>
  <c r="DW109" i="15"/>
  <c r="EE109" i="15"/>
  <c r="EM109" i="15"/>
  <c r="EU109" i="15"/>
  <c r="FC109" i="15"/>
  <c r="FK109" i="15"/>
  <c r="FS109" i="15"/>
  <c r="GA109" i="15"/>
  <c r="GI109" i="15"/>
  <c r="GQ109" i="15"/>
  <c r="GY109" i="15"/>
  <c r="HG109" i="15"/>
  <c r="HO109" i="15"/>
  <c r="HW109" i="15"/>
  <c r="IU109" i="15"/>
  <c r="JC109" i="15"/>
  <c r="JK109" i="15"/>
  <c r="JS109" i="15"/>
  <c r="KA109" i="15"/>
  <c r="KI109" i="15"/>
  <c r="KQ109" i="15"/>
  <c r="KY109" i="15"/>
  <c r="LG109" i="15"/>
  <c r="LO109" i="15"/>
  <c r="LW109" i="15"/>
  <c r="ME109" i="15"/>
  <c r="MU109" i="15"/>
  <c r="AY105" i="15"/>
  <c r="DK105" i="15"/>
  <c r="GE105" i="15"/>
  <c r="BO105" i="15"/>
  <c r="DC105" i="15"/>
  <c r="EQ105" i="15"/>
  <c r="HK105" i="15"/>
  <c r="LS105" i="15"/>
  <c r="AB105" i="15"/>
  <c r="AJ105" i="15"/>
  <c r="AR105" i="15"/>
  <c r="AZ105" i="15"/>
  <c r="BH105" i="15"/>
  <c r="BP105" i="15"/>
  <c r="BX105" i="15"/>
  <c r="CF105" i="15"/>
  <c r="CN105" i="15"/>
  <c r="CV105" i="15"/>
  <c r="DD105" i="15"/>
  <c r="DL105" i="15"/>
  <c r="DT105" i="15"/>
  <c r="EB105" i="15"/>
  <c r="EJ105" i="15"/>
  <c r="ER105" i="15"/>
  <c r="EZ105" i="15"/>
  <c r="FH105" i="15"/>
  <c r="FP105" i="15"/>
  <c r="FX105" i="15"/>
  <c r="GF105" i="15"/>
  <c r="GN105" i="15"/>
  <c r="GV105" i="15"/>
  <c r="HD105" i="15"/>
  <c r="HL105" i="15"/>
  <c r="HT105" i="15"/>
  <c r="LT105" i="15"/>
  <c r="MB105" i="15"/>
  <c r="MJ105" i="15"/>
  <c r="A106" i="15"/>
  <c r="BG105" i="15"/>
  <c r="CU105" i="15"/>
  <c r="EY105" i="15"/>
  <c r="HC105" i="15"/>
  <c r="BA105" i="15"/>
  <c r="CG105" i="15"/>
  <c r="DM105" i="15"/>
  <c r="DU105" i="15"/>
  <c r="EC105" i="15"/>
  <c r="EK105" i="15"/>
  <c r="ES105" i="15"/>
  <c r="FQ105" i="15"/>
  <c r="GG105" i="15"/>
  <c r="GO105" i="15"/>
  <c r="GW105" i="15"/>
  <c r="HE105" i="15"/>
  <c r="HM105" i="15"/>
  <c r="HU105" i="15"/>
  <c r="LU105" i="15"/>
  <c r="MC105" i="15"/>
  <c r="MK105" i="15"/>
  <c r="AI105" i="15"/>
  <c r="BW105" i="15"/>
  <c r="DS105" i="15"/>
  <c r="FG105" i="15"/>
  <c r="GM105" i="15"/>
  <c r="HS105" i="15"/>
  <c r="MI105" i="15"/>
  <c r="AC105" i="15"/>
  <c r="BI105" i="15"/>
  <c r="CO105" i="15"/>
  <c r="FY105" i="15"/>
  <c r="AD105" i="15"/>
  <c r="AL105" i="15"/>
  <c r="AT105" i="15"/>
  <c r="BB105" i="15"/>
  <c r="BJ105" i="15"/>
  <c r="BR105" i="15"/>
  <c r="BZ105" i="15"/>
  <c r="CH105" i="15"/>
  <c r="CP105" i="15"/>
  <c r="CX105" i="15"/>
  <c r="DF105" i="15"/>
  <c r="DN105" i="15"/>
  <c r="DV105" i="15"/>
  <c r="ED105" i="15"/>
  <c r="EL105" i="15"/>
  <c r="ET105" i="15"/>
  <c r="FB105" i="15"/>
  <c r="FJ105" i="15"/>
  <c r="FR105" i="15"/>
  <c r="FZ105" i="15"/>
  <c r="GH105" i="15"/>
  <c r="GP105" i="15"/>
  <c r="GX105" i="15"/>
  <c r="HF105" i="15"/>
  <c r="HN105" i="15"/>
  <c r="HV105" i="15"/>
  <c r="LV105" i="15"/>
  <c r="MD105" i="15"/>
  <c r="ML105" i="15"/>
  <c r="AQ105" i="15"/>
  <c r="CM105" i="15"/>
  <c r="EI105" i="15"/>
  <c r="FO105" i="15"/>
  <c r="GU105" i="15"/>
  <c r="MA105" i="15"/>
  <c r="AK105" i="15"/>
  <c r="BQ105" i="15"/>
  <c r="CW105" i="15"/>
  <c r="FI105" i="15"/>
  <c r="AE105" i="15"/>
  <c r="AM105" i="15"/>
  <c r="AU105" i="15"/>
  <c r="BC105" i="15"/>
  <c r="BK105" i="15"/>
  <c r="BS105" i="15"/>
  <c r="CA105" i="15"/>
  <c r="CI105" i="15"/>
  <c r="CQ105" i="15"/>
  <c r="CY105" i="15"/>
  <c r="DG105" i="15"/>
  <c r="DO105" i="15"/>
  <c r="DW105" i="15"/>
  <c r="EE105" i="15"/>
  <c r="EM105" i="15"/>
  <c r="EU105" i="15"/>
  <c r="FC105" i="15"/>
  <c r="FK105" i="15"/>
  <c r="FS105" i="15"/>
  <c r="GA105" i="15"/>
  <c r="GI105" i="15"/>
  <c r="GQ105" i="15"/>
  <c r="GY105" i="15"/>
  <c r="HG105" i="15"/>
  <c r="HO105" i="15"/>
  <c r="HW105" i="15"/>
  <c r="LW105" i="15"/>
  <c r="ME105" i="15"/>
  <c r="MM105" i="15"/>
  <c r="AA105" i="15"/>
  <c r="CE105" i="15"/>
  <c r="EA105" i="15"/>
  <c r="FW105" i="15"/>
  <c r="AS105" i="15"/>
  <c r="BY105" i="15"/>
  <c r="DE105" i="15"/>
  <c r="FA105" i="15"/>
  <c r="X105" i="15"/>
  <c r="AF105" i="15"/>
  <c r="AN105" i="15"/>
  <c r="AV105" i="15"/>
  <c r="BD105" i="15"/>
  <c r="BL105" i="15"/>
  <c r="BT105" i="15"/>
  <c r="CB105" i="15"/>
  <c r="CJ105" i="15"/>
  <c r="CR105" i="15"/>
  <c r="CZ105" i="15"/>
  <c r="DH105" i="15"/>
  <c r="DP105" i="15"/>
  <c r="DX105" i="15"/>
  <c r="EF105" i="15"/>
  <c r="EN105" i="15"/>
  <c r="EV105" i="15"/>
  <c r="FD105" i="15"/>
  <c r="FL105" i="15"/>
  <c r="FT105" i="15"/>
  <c r="GB105" i="15"/>
  <c r="GJ105" i="15"/>
  <c r="GR105" i="15"/>
  <c r="GZ105" i="15"/>
  <c r="HH105" i="15"/>
  <c r="HP105" i="15"/>
  <c r="HX105" i="15"/>
  <c r="LX105" i="15"/>
  <c r="MF105" i="15"/>
  <c r="Y133" i="15"/>
  <c r="AG133" i="15"/>
  <c r="AO133" i="15"/>
  <c r="AW133" i="15"/>
  <c r="BE133" i="15"/>
  <c r="BM133" i="15"/>
  <c r="BU133" i="15"/>
  <c r="CC133" i="15"/>
  <c r="CK133" i="15"/>
  <c r="CS133" i="15"/>
  <c r="DA133" i="15"/>
  <c r="DI133" i="15"/>
  <c r="DQ133" i="15"/>
  <c r="DY133" i="15"/>
  <c r="EO133" i="15"/>
  <c r="EW133" i="15"/>
  <c r="FE133" i="15"/>
  <c r="FM133" i="15"/>
  <c r="FU133" i="15"/>
  <c r="GK133" i="15"/>
  <c r="GS133" i="15"/>
  <c r="HA133" i="15"/>
  <c r="HI133" i="15"/>
  <c r="HQ133" i="15"/>
  <c r="HY133" i="15"/>
  <c r="LQ133" i="15"/>
  <c r="LY133" i="15"/>
  <c r="MG133" i="15"/>
  <c r="MO133" i="15"/>
  <c r="A134" i="15"/>
  <c r="AB137" i="15"/>
  <c r="AJ137" i="15"/>
  <c r="AR137" i="15"/>
  <c r="AZ137" i="15"/>
  <c r="BH137" i="15"/>
  <c r="BP137" i="15"/>
  <c r="BX137" i="15"/>
  <c r="CF137" i="15"/>
  <c r="CN137" i="15"/>
  <c r="CV137" i="15"/>
  <c r="DD137" i="15"/>
  <c r="DL137" i="15"/>
  <c r="DT137" i="15"/>
  <c r="EB137" i="15"/>
  <c r="EJ137" i="15"/>
  <c r="ER137" i="15"/>
  <c r="EZ137" i="15"/>
  <c r="FH137" i="15"/>
  <c r="FP137" i="15"/>
  <c r="GN137" i="15"/>
  <c r="GV137" i="15"/>
  <c r="HD137" i="15"/>
  <c r="HL137" i="15"/>
  <c r="HT137" i="15"/>
  <c r="LT137" i="15"/>
  <c r="MB137" i="15"/>
  <c r="MJ137" i="15"/>
  <c r="Z133" i="15"/>
  <c r="AH133" i="15"/>
  <c r="AP133" i="15"/>
  <c r="AX133" i="15"/>
  <c r="BF133" i="15"/>
  <c r="BN133" i="15"/>
  <c r="BV133" i="15"/>
  <c r="CD133" i="15"/>
  <c r="CL133" i="15"/>
  <c r="CT133" i="15"/>
  <c r="DB133" i="15"/>
  <c r="DJ133" i="15"/>
  <c r="DR133" i="15"/>
  <c r="DZ133" i="15"/>
  <c r="EP133" i="15"/>
  <c r="EX133" i="15"/>
  <c r="FF133" i="15"/>
  <c r="FN133" i="15"/>
  <c r="FV133" i="15"/>
  <c r="GL133" i="15"/>
  <c r="GT133" i="15"/>
  <c r="HB133" i="15"/>
  <c r="HJ133" i="15"/>
  <c r="HR133" i="15"/>
  <c r="LR133" i="15"/>
  <c r="LZ133" i="15"/>
  <c r="MH133" i="15"/>
  <c r="AC137" i="15"/>
  <c r="AK137" i="15"/>
  <c r="AS137" i="15"/>
  <c r="BA137" i="15"/>
  <c r="BI137" i="15"/>
  <c r="BQ137" i="15"/>
  <c r="BY137" i="15"/>
  <c r="CG137" i="15"/>
  <c r="CO137" i="15"/>
  <c r="CW137" i="15"/>
  <c r="DE137" i="15"/>
  <c r="DM137" i="15"/>
  <c r="DU137" i="15"/>
  <c r="EC137" i="15"/>
  <c r="EK137" i="15"/>
  <c r="ES137" i="15"/>
  <c r="FA137" i="15"/>
  <c r="FI137" i="15"/>
  <c r="FQ137" i="15"/>
  <c r="GG137" i="15"/>
  <c r="GO137" i="15"/>
  <c r="GW137" i="15"/>
  <c r="HE137" i="15"/>
  <c r="HM137" i="15"/>
  <c r="HU137" i="15"/>
  <c r="LU137" i="15"/>
  <c r="MC137" i="15"/>
  <c r="MK137" i="15"/>
  <c r="AA133" i="15"/>
  <c r="AI133" i="15"/>
  <c r="AQ133" i="15"/>
  <c r="AY133" i="15"/>
  <c r="BG133" i="15"/>
  <c r="BO133" i="15"/>
  <c r="BW133" i="15"/>
  <c r="CE133" i="15"/>
  <c r="CM133" i="15"/>
  <c r="CU133" i="15"/>
  <c r="DC133" i="15"/>
  <c r="DK133" i="15"/>
  <c r="DS133" i="15"/>
  <c r="EA133" i="15"/>
  <c r="EI133" i="15"/>
  <c r="EQ133" i="15"/>
  <c r="EY133" i="15"/>
  <c r="FG133" i="15"/>
  <c r="FO133" i="15"/>
  <c r="GM133" i="15"/>
  <c r="GU133" i="15"/>
  <c r="HC133" i="15"/>
  <c r="HK133" i="15"/>
  <c r="HS133" i="15"/>
  <c r="LS133" i="15"/>
  <c r="MA133" i="15"/>
  <c r="MI133" i="15"/>
  <c r="A137" i="15"/>
  <c r="AD137" i="15"/>
  <c r="AL137" i="15"/>
  <c r="AT137" i="15"/>
  <c r="BB137" i="15"/>
  <c r="BJ137" i="15"/>
  <c r="BR137" i="15"/>
  <c r="BZ137" i="15"/>
  <c r="CH137" i="15"/>
  <c r="CP137" i="15"/>
  <c r="CX137" i="15"/>
  <c r="DF137" i="15"/>
  <c r="DN137" i="15"/>
  <c r="DV137" i="15"/>
  <c r="EL137" i="15"/>
  <c r="ET137" i="15"/>
  <c r="FB137" i="15"/>
  <c r="FJ137" i="15"/>
  <c r="FR137" i="15"/>
  <c r="GH137" i="15"/>
  <c r="GP137" i="15"/>
  <c r="GX137" i="15"/>
  <c r="HF137" i="15"/>
  <c r="HN137" i="15"/>
  <c r="HV137" i="15"/>
  <c r="LV137" i="15"/>
  <c r="MD137" i="15"/>
  <c r="ML137" i="15"/>
  <c r="AB133" i="15"/>
  <c r="AJ133" i="15"/>
  <c r="AR133" i="15"/>
  <c r="AZ133" i="15"/>
  <c r="BH133" i="15"/>
  <c r="BP133" i="15"/>
  <c r="BX133" i="15"/>
  <c r="CF133" i="15"/>
  <c r="CN133" i="15"/>
  <c r="CV133" i="15"/>
  <c r="DD133" i="15"/>
  <c r="DL133" i="15"/>
  <c r="DT133" i="15"/>
  <c r="EB133" i="15"/>
  <c r="EJ133" i="15"/>
  <c r="ER133" i="15"/>
  <c r="EZ133" i="15"/>
  <c r="FH133" i="15"/>
  <c r="FP133" i="15"/>
  <c r="GN133" i="15"/>
  <c r="GV133" i="15"/>
  <c r="HD133" i="15"/>
  <c r="HL133" i="15"/>
  <c r="HT133" i="15"/>
  <c r="LT133" i="15"/>
  <c r="MB133" i="15"/>
  <c r="MJ133" i="15"/>
  <c r="AE137" i="15"/>
  <c r="AM137" i="15"/>
  <c r="AU137" i="15"/>
  <c r="BC137" i="15"/>
  <c r="BK137" i="15"/>
  <c r="BS137" i="15"/>
  <c r="CA137" i="15"/>
  <c r="CI137" i="15"/>
  <c r="CQ137" i="15"/>
  <c r="CY137" i="15"/>
  <c r="DG137" i="15"/>
  <c r="DO137" i="15"/>
  <c r="DW137" i="15"/>
  <c r="EM137" i="15"/>
  <c r="EU137" i="15"/>
  <c r="FC137" i="15"/>
  <c r="FK137" i="15"/>
  <c r="FS137" i="15"/>
  <c r="GI137" i="15"/>
  <c r="GQ137" i="15"/>
  <c r="GY137" i="15"/>
  <c r="HG137" i="15"/>
  <c r="HO137" i="15"/>
  <c r="HW137" i="15"/>
  <c r="LW137" i="15"/>
  <c r="ME137" i="15"/>
  <c r="MM137" i="15"/>
  <c r="AC133" i="15"/>
  <c r="AK133" i="15"/>
  <c r="AS133" i="15"/>
  <c r="BA133" i="15"/>
  <c r="BI133" i="15"/>
  <c r="BQ133" i="15"/>
  <c r="BY133" i="15"/>
  <c r="CG133" i="15"/>
  <c r="CO133" i="15"/>
  <c r="CW133" i="15"/>
  <c r="DE133" i="15"/>
  <c r="DM133" i="15"/>
  <c r="DU133" i="15"/>
  <c r="EC133" i="15"/>
  <c r="EK133" i="15"/>
  <c r="ES133" i="15"/>
  <c r="FA133" i="15"/>
  <c r="FI133" i="15"/>
  <c r="FQ133" i="15"/>
  <c r="GG133" i="15"/>
  <c r="GO133" i="15"/>
  <c r="GW133" i="15"/>
  <c r="HE133" i="15"/>
  <c r="HM133" i="15"/>
  <c r="HU133" i="15"/>
  <c r="LU133" i="15"/>
  <c r="MC133" i="15"/>
  <c r="MK133" i="15"/>
  <c r="X137" i="15"/>
  <c r="AF137" i="15"/>
  <c r="AN137" i="15"/>
  <c r="AV137" i="15"/>
  <c r="BD137" i="15"/>
  <c r="BL137" i="15"/>
  <c r="BT137" i="15"/>
  <c r="CB137" i="15"/>
  <c r="CJ137" i="15"/>
  <c r="CR137" i="15"/>
  <c r="CZ137" i="15"/>
  <c r="DH137" i="15"/>
  <c r="DP137" i="15"/>
  <c r="DX137" i="15"/>
  <c r="EN137" i="15"/>
  <c r="EV137" i="15"/>
  <c r="FD137" i="15"/>
  <c r="FL137" i="15"/>
  <c r="FT137" i="15"/>
  <c r="GJ137" i="15"/>
  <c r="GR137" i="15"/>
  <c r="GZ137" i="15"/>
  <c r="HH137" i="15"/>
  <c r="HP137" i="15"/>
  <c r="HX137" i="15"/>
  <c r="LX137" i="15"/>
  <c r="MF137" i="15"/>
  <c r="MN137" i="15"/>
  <c r="A133" i="15"/>
  <c r="AD133" i="15"/>
  <c r="AL133" i="15"/>
  <c r="AT133" i="15"/>
  <c r="BB133" i="15"/>
  <c r="BJ133" i="15"/>
  <c r="BR133" i="15"/>
  <c r="BZ133" i="15"/>
  <c r="CH133" i="15"/>
  <c r="CP133" i="15"/>
  <c r="CX133" i="15"/>
  <c r="DF133" i="15"/>
  <c r="DN133" i="15"/>
  <c r="DV133" i="15"/>
  <c r="EL133" i="15"/>
  <c r="ET133" i="15"/>
  <c r="FB133" i="15"/>
  <c r="FJ133" i="15"/>
  <c r="FR133" i="15"/>
  <c r="GH133" i="15"/>
  <c r="GP133" i="15"/>
  <c r="GX133" i="15"/>
  <c r="HF133" i="15"/>
  <c r="HN133" i="15"/>
  <c r="HV133" i="15"/>
  <c r="LV133" i="15"/>
  <c r="MD133" i="15"/>
  <c r="ML133" i="15"/>
  <c r="Y137" i="15"/>
  <c r="AG137" i="15"/>
  <c r="AO137" i="15"/>
  <c r="AW137" i="15"/>
  <c r="BE137" i="15"/>
  <c r="BM137" i="15"/>
  <c r="BU137" i="15"/>
  <c r="CC137" i="15"/>
  <c r="CK137" i="15"/>
  <c r="CS137" i="15"/>
  <c r="DA137" i="15"/>
  <c r="DI137" i="15"/>
  <c r="DQ137" i="15"/>
  <c r="DY137" i="15"/>
  <c r="EO137" i="15"/>
  <c r="EW137" i="15"/>
  <c r="FE137" i="15"/>
  <c r="FM137" i="15"/>
  <c r="FU137" i="15"/>
  <c r="GK137" i="15"/>
  <c r="GS137" i="15"/>
  <c r="HA137" i="15"/>
  <c r="HI137" i="15"/>
  <c r="HQ137" i="15"/>
  <c r="HY137" i="15"/>
  <c r="LQ137" i="15"/>
  <c r="LY137" i="15"/>
  <c r="MG137" i="15"/>
  <c r="MO137" i="15"/>
  <c r="A138" i="15"/>
  <c r="AE133" i="15"/>
  <c r="AM133" i="15"/>
  <c r="AU133" i="15"/>
  <c r="BC133" i="15"/>
  <c r="BK133" i="15"/>
  <c r="BS133" i="15"/>
  <c r="CA133" i="15"/>
  <c r="CI133" i="15"/>
  <c r="CQ133" i="15"/>
  <c r="CY133" i="15"/>
  <c r="DG133" i="15"/>
  <c r="DO133" i="15"/>
  <c r="DW133" i="15"/>
  <c r="EM133" i="15"/>
  <c r="EU133" i="15"/>
  <c r="FC133" i="15"/>
  <c r="FK133" i="15"/>
  <c r="FS133" i="15"/>
  <c r="GI133" i="15"/>
  <c r="GQ133" i="15"/>
  <c r="GY133" i="15"/>
  <c r="HG133" i="15"/>
  <c r="HO133" i="15"/>
  <c r="HW133" i="15"/>
  <c r="LW133" i="15"/>
  <c r="ME133" i="15"/>
  <c r="Z137" i="15"/>
  <c r="AH137" i="15"/>
  <c r="AP137" i="15"/>
  <c r="AX137" i="15"/>
  <c r="BF137" i="15"/>
  <c r="BN137" i="15"/>
  <c r="BV137" i="15"/>
  <c r="CD137" i="15"/>
  <c r="CL137" i="15"/>
  <c r="CT137" i="15"/>
  <c r="DB137" i="15"/>
  <c r="DJ137" i="15"/>
  <c r="DR137" i="15"/>
  <c r="DZ137" i="15"/>
  <c r="EP137" i="15"/>
  <c r="EX137" i="15"/>
  <c r="FF137" i="15"/>
  <c r="FN137" i="15"/>
  <c r="FV137" i="15"/>
  <c r="GL137" i="15"/>
  <c r="GT137" i="15"/>
  <c r="HB137" i="15"/>
  <c r="HJ137" i="15"/>
  <c r="HR137" i="15"/>
  <c r="LR137" i="15"/>
  <c r="LZ137" i="15"/>
  <c r="AA119" i="15"/>
  <c r="AL119" i="15"/>
  <c r="AX119" i="15"/>
  <c r="BJ119" i="15"/>
  <c r="BW119" i="15"/>
  <c r="CL119" i="15"/>
  <c r="DJ119" i="15"/>
  <c r="FK119" i="15"/>
  <c r="GQ119" i="15"/>
  <c r="HW119" i="15"/>
  <c r="BJ123" i="15"/>
  <c r="DV123" i="15"/>
  <c r="FB123" i="15"/>
  <c r="CD127" i="15"/>
  <c r="FV127" i="15"/>
  <c r="LZ127" i="15"/>
  <c r="MO119" i="15"/>
  <c r="MG119" i="15"/>
  <c r="LY119" i="15"/>
  <c r="LQ119" i="15"/>
  <c r="HY119" i="15"/>
  <c r="HQ119" i="15"/>
  <c r="HI119" i="15"/>
  <c r="HA119" i="15"/>
  <c r="GS119" i="15"/>
  <c r="GK119" i="15"/>
  <c r="FU119" i="15"/>
  <c r="FM119" i="15"/>
  <c r="FE119" i="15"/>
  <c r="EW119" i="15"/>
  <c r="EO119" i="15"/>
  <c r="DY119" i="15"/>
  <c r="DQ119" i="15"/>
  <c r="DI119" i="15"/>
  <c r="DA119" i="15"/>
  <c r="CS119" i="15"/>
  <c r="CK119" i="15"/>
  <c r="CC119" i="15"/>
  <c r="BU119" i="15"/>
  <c r="BM119" i="15"/>
  <c r="BE119" i="15"/>
  <c r="AW119" i="15"/>
  <c r="MN119" i="15"/>
  <c r="MF119" i="15"/>
  <c r="LX119" i="15"/>
  <c r="HX119" i="15"/>
  <c r="HP119" i="15"/>
  <c r="HH119" i="15"/>
  <c r="GZ119" i="15"/>
  <c r="GR119" i="15"/>
  <c r="GJ119" i="15"/>
  <c r="FT119" i="15"/>
  <c r="FL119" i="15"/>
  <c r="FD119" i="15"/>
  <c r="EV119" i="15"/>
  <c r="EN119" i="15"/>
  <c r="DX119" i="15"/>
  <c r="DP119" i="15"/>
  <c r="DH119" i="15"/>
  <c r="CZ119" i="15"/>
  <c r="CR119" i="15"/>
  <c r="CJ119" i="15"/>
  <c r="CB119" i="15"/>
  <c r="BT119" i="15"/>
  <c r="BL119" i="15"/>
  <c r="BD119" i="15"/>
  <c r="AV119" i="15"/>
  <c r="AN119" i="15"/>
  <c r="AF119" i="15"/>
  <c r="X119" i="15"/>
  <c r="ML119" i="15"/>
  <c r="MD119" i="15"/>
  <c r="LV119" i="15"/>
  <c r="HV119" i="15"/>
  <c r="HN119" i="15"/>
  <c r="HF119" i="15"/>
  <c r="GX119" i="15"/>
  <c r="GP119" i="15"/>
  <c r="GH119" i="15"/>
  <c r="FR119" i="15"/>
  <c r="FJ119" i="15"/>
  <c r="FB119" i="15"/>
  <c r="ET119" i="15"/>
  <c r="EL119" i="15"/>
  <c r="DV119" i="15"/>
  <c r="DN119" i="15"/>
  <c r="DF119" i="15"/>
  <c r="CX119" i="15"/>
  <c r="CP119" i="15"/>
  <c r="MK119" i="15"/>
  <c r="MC119" i="15"/>
  <c r="LU119" i="15"/>
  <c r="HU119" i="15"/>
  <c r="HM119" i="15"/>
  <c r="HE119" i="15"/>
  <c r="GW119" i="15"/>
  <c r="GO119" i="15"/>
  <c r="GG119" i="15"/>
  <c r="FQ119" i="15"/>
  <c r="FI119" i="15"/>
  <c r="FA119" i="15"/>
  <c r="ES119" i="15"/>
  <c r="EK119" i="15"/>
  <c r="EC119" i="15"/>
  <c r="DU119" i="15"/>
  <c r="DM119" i="15"/>
  <c r="DE119" i="15"/>
  <c r="CW119" i="15"/>
  <c r="CO119" i="15"/>
  <c r="CG119" i="15"/>
  <c r="MJ119" i="15"/>
  <c r="MB119" i="15"/>
  <c r="LT119" i="15"/>
  <c r="HT119" i="15"/>
  <c r="HL119" i="15"/>
  <c r="HD119" i="15"/>
  <c r="GV119" i="15"/>
  <c r="GN119" i="15"/>
  <c r="FP119" i="15"/>
  <c r="FH119" i="15"/>
  <c r="EZ119" i="15"/>
  <c r="ER119" i="15"/>
  <c r="EJ119" i="15"/>
  <c r="EB119" i="15"/>
  <c r="DT119" i="15"/>
  <c r="DL119" i="15"/>
  <c r="DD119" i="15"/>
  <c r="CV119" i="15"/>
  <c r="CN119" i="15"/>
  <c r="CF119" i="15"/>
  <c r="BX119" i="15"/>
  <c r="BP119" i="15"/>
  <c r="BH119" i="15"/>
  <c r="AZ119" i="15"/>
  <c r="AR119" i="15"/>
  <c r="AJ119" i="15"/>
  <c r="AB119" i="15"/>
  <c r="MI119" i="15"/>
  <c r="MA119" i="15"/>
  <c r="LS119" i="15"/>
  <c r="HS119" i="15"/>
  <c r="HK119" i="15"/>
  <c r="HC119" i="15"/>
  <c r="GU119" i="15"/>
  <c r="GM119" i="15"/>
  <c r="FO119" i="15"/>
  <c r="FG119" i="15"/>
  <c r="EY119" i="15"/>
  <c r="EQ119" i="15"/>
  <c r="EI119" i="15"/>
  <c r="EA119" i="15"/>
  <c r="DS119" i="15"/>
  <c r="DK119" i="15"/>
  <c r="DC119" i="15"/>
  <c r="MK123" i="15"/>
  <c r="MC123" i="15"/>
  <c r="LU123" i="15"/>
  <c r="HU123" i="15"/>
  <c r="HM123" i="15"/>
  <c r="HE123" i="15"/>
  <c r="GW123" i="15"/>
  <c r="GO123" i="15"/>
  <c r="GG123" i="15"/>
  <c r="FQ123" i="15"/>
  <c r="FI123" i="15"/>
  <c r="FA123" i="15"/>
  <c r="ES123" i="15"/>
  <c r="EK123" i="15"/>
  <c r="EC123" i="15"/>
  <c r="DU123" i="15"/>
  <c r="DM123" i="15"/>
  <c r="DE123" i="15"/>
  <c r="CW123" i="15"/>
  <c r="CO123" i="15"/>
  <c r="CG123" i="15"/>
  <c r="BY123" i="15"/>
  <c r="BQ123" i="15"/>
  <c r="BI123" i="15"/>
  <c r="BA123" i="15"/>
  <c r="AS123" i="15"/>
  <c r="AK123" i="15"/>
  <c r="AC123" i="15"/>
  <c r="MJ123" i="15"/>
  <c r="MB123" i="15"/>
  <c r="LT123" i="15"/>
  <c r="HT123" i="15"/>
  <c r="HL123" i="15"/>
  <c r="HD123" i="15"/>
  <c r="GV123" i="15"/>
  <c r="GN123" i="15"/>
  <c r="FP123" i="15"/>
  <c r="FH123" i="15"/>
  <c r="EZ123" i="15"/>
  <c r="ER123" i="15"/>
  <c r="EJ123" i="15"/>
  <c r="EB123" i="15"/>
  <c r="DT123" i="15"/>
  <c r="DL123" i="15"/>
  <c r="DD123" i="15"/>
  <c r="CV123" i="15"/>
  <c r="CN123" i="15"/>
  <c r="CF123" i="15"/>
  <c r="BX123" i="15"/>
  <c r="BP123" i="15"/>
  <c r="BH123" i="15"/>
  <c r="AZ123" i="15"/>
  <c r="AR123" i="15"/>
  <c r="AJ123" i="15"/>
  <c r="AB123" i="15"/>
  <c r="MI123" i="15"/>
  <c r="MA123" i="15"/>
  <c r="LS123" i="15"/>
  <c r="HS123" i="15"/>
  <c r="HK123" i="15"/>
  <c r="HC123" i="15"/>
  <c r="GU123" i="15"/>
  <c r="GM123" i="15"/>
  <c r="FO123" i="15"/>
  <c r="FG123" i="15"/>
  <c r="EY123" i="15"/>
  <c r="EQ123" i="15"/>
  <c r="EI123" i="15"/>
  <c r="EA123" i="15"/>
  <c r="DS123" i="15"/>
  <c r="DK123" i="15"/>
  <c r="DC123" i="15"/>
  <c r="CU123" i="15"/>
  <c r="CM123" i="15"/>
  <c r="CE123" i="15"/>
  <c r="BW123" i="15"/>
  <c r="BO123" i="15"/>
  <c r="BG123" i="15"/>
  <c r="AY123" i="15"/>
  <c r="AQ123" i="15"/>
  <c r="AI123" i="15"/>
  <c r="AA123" i="15"/>
  <c r="MH123" i="15"/>
  <c r="LZ123" i="15"/>
  <c r="LR123" i="15"/>
  <c r="HR123" i="15"/>
  <c r="HJ123" i="15"/>
  <c r="HB123" i="15"/>
  <c r="GT123" i="15"/>
  <c r="GL123" i="15"/>
  <c r="FV123" i="15"/>
  <c r="FN123" i="15"/>
  <c r="FF123" i="15"/>
  <c r="EX123" i="15"/>
  <c r="EP123" i="15"/>
  <c r="DZ123" i="15"/>
  <c r="DR123" i="15"/>
  <c r="DJ123" i="15"/>
  <c r="DB123" i="15"/>
  <c r="CT123" i="15"/>
  <c r="CL123" i="15"/>
  <c r="CD123" i="15"/>
  <c r="BV123" i="15"/>
  <c r="BN123" i="15"/>
  <c r="BF123" i="15"/>
  <c r="AX123" i="15"/>
  <c r="AP123" i="15"/>
  <c r="AH123" i="15"/>
  <c r="Z123" i="15"/>
  <c r="MO123" i="15"/>
  <c r="MG123" i="15"/>
  <c r="LY123" i="15"/>
  <c r="LQ123" i="15"/>
  <c r="HY123" i="15"/>
  <c r="HQ123" i="15"/>
  <c r="HI123" i="15"/>
  <c r="HA123" i="15"/>
  <c r="GS123" i="15"/>
  <c r="GK123" i="15"/>
  <c r="FU123" i="15"/>
  <c r="FM123" i="15"/>
  <c r="FE123" i="15"/>
  <c r="EW123" i="15"/>
  <c r="EO123" i="15"/>
  <c r="DY123" i="15"/>
  <c r="DQ123" i="15"/>
  <c r="DI123" i="15"/>
  <c r="DA123" i="15"/>
  <c r="CS123" i="15"/>
  <c r="CK123" i="15"/>
  <c r="CC123" i="15"/>
  <c r="BU123" i="15"/>
  <c r="BM123" i="15"/>
  <c r="BE123" i="15"/>
  <c r="AW123" i="15"/>
  <c r="AO123" i="15"/>
  <c r="AG123" i="15"/>
  <c r="Y123" i="15"/>
  <c r="MN123" i="15"/>
  <c r="MF123" i="15"/>
  <c r="LX123" i="15"/>
  <c r="HX123" i="15"/>
  <c r="HP123" i="15"/>
  <c r="HH123" i="15"/>
  <c r="GZ123" i="15"/>
  <c r="GR123" i="15"/>
  <c r="GJ123" i="15"/>
  <c r="FT123" i="15"/>
  <c r="FL123" i="15"/>
  <c r="FD123" i="15"/>
  <c r="EV123" i="15"/>
  <c r="EN123" i="15"/>
  <c r="DX123" i="15"/>
  <c r="DP123" i="15"/>
  <c r="DH123" i="15"/>
  <c r="CZ123" i="15"/>
  <c r="CR123" i="15"/>
  <c r="CJ123" i="15"/>
  <c r="CB123" i="15"/>
  <c r="BT123" i="15"/>
  <c r="BL123" i="15"/>
  <c r="BD123" i="15"/>
  <c r="AV123" i="15"/>
  <c r="AN123" i="15"/>
  <c r="AF123" i="15"/>
  <c r="X123" i="15"/>
  <c r="MM123" i="15"/>
  <c r="ME123" i="15"/>
  <c r="LW123" i="15"/>
  <c r="HW123" i="15"/>
  <c r="HO123" i="15"/>
  <c r="HG123" i="15"/>
  <c r="GY123" i="15"/>
  <c r="GQ123" i="15"/>
  <c r="GI123" i="15"/>
  <c r="FS123" i="15"/>
  <c r="FK123" i="15"/>
  <c r="FC123" i="15"/>
  <c r="EU123" i="15"/>
  <c r="EM123" i="15"/>
  <c r="DW123" i="15"/>
  <c r="DO123" i="15"/>
  <c r="DG123" i="15"/>
  <c r="CY123" i="15"/>
  <c r="CQ123" i="15"/>
  <c r="CI123" i="15"/>
  <c r="CA123" i="15"/>
  <c r="BS123" i="15"/>
  <c r="BK123" i="15"/>
  <c r="BC123" i="15"/>
  <c r="AU123" i="15"/>
  <c r="AM123" i="15"/>
  <c r="AE123" i="15"/>
  <c r="A124" i="15"/>
  <c r="AC119" i="15"/>
  <c r="AM119" i="15"/>
  <c r="AY119" i="15"/>
  <c r="BK119" i="15"/>
  <c r="BY119" i="15"/>
  <c r="CM119" i="15"/>
  <c r="DO119" i="15"/>
  <c r="FN119" i="15"/>
  <c r="GT119" i="15"/>
  <c r="LW119" i="15"/>
  <c r="BR123" i="15"/>
  <c r="FJ123" i="15"/>
  <c r="HN123" i="15"/>
  <c r="Z127" i="15"/>
  <c r="CL127" i="15"/>
  <c r="MH127" i="15"/>
  <c r="AD119" i="15"/>
  <c r="AO119" i="15"/>
  <c r="BA119" i="15"/>
  <c r="BN119" i="15"/>
  <c r="BZ119" i="15"/>
  <c r="CQ119" i="15"/>
  <c r="DR119" i="15"/>
  <c r="EM119" i="15"/>
  <c r="FS119" i="15"/>
  <c r="GY119" i="15"/>
  <c r="LZ119" i="15"/>
  <c r="BZ123" i="15"/>
  <c r="FR123" i="15"/>
  <c r="HV123" i="15"/>
  <c r="LV123" i="15"/>
  <c r="AH127" i="15"/>
  <c r="MO127" i="15"/>
  <c r="MG127" i="15"/>
  <c r="LY127" i="15"/>
  <c r="LQ127" i="15"/>
  <c r="HY127" i="15"/>
  <c r="HQ127" i="15"/>
  <c r="HI127" i="15"/>
  <c r="HA127" i="15"/>
  <c r="GS127" i="15"/>
  <c r="GK127" i="15"/>
  <c r="FU127" i="15"/>
  <c r="FM127" i="15"/>
  <c r="FE127" i="15"/>
  <c r="EW127" i="15"/>
  <c r="EO127" i="15"/>
  <c r="DY127" i="15"/>
  <c r="DQ127" i="15"/>
  <c r="DI127" i="15"/>
  <c r="DA127" i="15"/>
  <c r="CS127" i="15"/>
  <c r="CK127" i="15"/>
  <c r="CC127" i="15"/>
  <c r="BU127" i="15"/>
  <c r="BM127" i="15"/>
  <c r="BE127" i="15"/>
  <c r="AW127" i="15"/>
  <c r="AO127" i="15"/>
  <c r="AG127" i="15"/>
  <c r="Y127" i="15"/>
  <c r="MN127" i="15"/>
  <c r="MF127" i="15"/>
  <c r="LX127" i="15"/>
  <c r="HX127" i="15"/>
  <c r="HP127" i="15"/>
  <c r="HH127" i="15"/>
  <c r="GZ127" i="15"/>
  <c r="GR127" i="15"/>
  <c r="GJ127" i="15"/>
  <c r="FT127" i="15"/>
  <c r="FL127" i="15"/>
  <c r="FD127" i="15"/>
  <c r="EV127" i="15"/>
  <c r="EN127" i="15"/>
  <c r="DX127" i="15"/>
  <c r="DP127" i="15"/>
  <c r="DH127" i="15"/>
  <c r="CZ127" i="15"/>
  <c r="CR127" i="15"/>
  <c r="CJ127" i="15"/>
  <c r="CB127" i="15"/>
  <c r="BT127" i="15"/>
  <c r="BL127" i="15"/>
  <c r="BD127" i="15"/>
  <c r="AV127" i="15"/>
  <c r="AN127" i="15"/>
  <c r="AF127" i="15"/>
  <c r="X127" i="15"/>
  <c r="MM127" i="15"/>
  <c r="ME127" i="15"/>
  <c r="LW127" i="15"/>
  <c r="HW127" i="15"/>
  <c r="HO127" i="15"/>
  <c r="HG127" i="15"/>
  <c r="GY127" i="15"/>
  <c r="GQ127" i="15"/>
  <c r="GI127" i="15"/>
  <c r="FS127" i="15"/>
  <c r="FK127" i="15"/>
  <c r="FC127" i="15"/>
  <c r="EU127" i="15"/>
  <c r="EM127" i="15"/>
  <c r="DW127" i="15"/>
  <c r="DO127" i="15"/>
  <c r="DG127" i="15"/>
  <c r="CY127" i="15"/>
  <c r="CQ127" i="15"/>
  <c r="CI127" i="15"/>
  <c r="CA127" i="15"/>
  <c r="BS127" i="15"/>
  <c r="BK127" i="15"/>
  <c r="BC127" i="15"/>
  <c r="AU127" i="15"/>
  <c r="AM127" i="15"/>
  <c r="AE127" i="15"/>
  <c r="ML127" i="15"/>
  <c r="MD127" i="15"/>
  <c r="LV127" i="15"/>
  <c r="HV127" i="15"/>
  <c r="HN127" i="15"/>
  <c r="HF127" i="15"/>
  <c r="GX127" i="15"/>
  <c r="GP127" i="15"/>
  <c r="GH127" i="15"/>
  <c r="FR127" i="15"/>
  <c r="FJ127" i="15"/>
  <c r="FB127" i="15"/>
  <c r="ET127" i="15"/>
  <c r="EL127" i="15"/>
  <c r="DV127" i="15"/>
  <c r="DN127" i="15"/>
  <c r="DF127" i="15"/>
  <c r="CX127" i="15"/>
  <c r="CP127" i="15"/>
  <c r="CH127" i="15"/>
  <c r="BZ127" i="15"/>
  <c r="BR127" i="15"/>
  <c r="BJ127" i="15"/>
  <c r="BB127" i="15"/>
  <c r="AT127" i="15"/>
  <c r="AL127" i="15"/>
  <c r="AD127" i="15"/>
  <c r="A127" i="15"/>
  <c r="MK127" i="15"/>
  <c r="MC127" i="15"/>
  <c r="LU127" i="15"/>
  <c r="HU127" i="15"/>
  <c r="HM127" i="15"/>
  <c r="HE127" i="15"/>
  <c r="GW127" i="15"/>
  <c r="GO127" i="15"/>
  <c r="GG127" i="15"/>
  <c r="FQ127" i="15"/>
  <c r="FI127" i="15"/>
  <c r="FA127" i="15"/>
  <c r="ES127" i="15"/>
  <c r="EK127" i="15"/>
  <c r="EC127" i="15"/>
  <c r="DU127" i="15"/>
  <c r="DM127" i="15"/>
  <c r="DE127" i="15"/>
  <c r="CW127" i="15"/>
  <c r="CO127" i="15"/>
  <c r="CG127" i="15"/>
  <c r="BY127" i="15"/>
  <c r="BQ127" i="15"/>
  <c r="BI127" i="15"/>
  <c r="BA127" i="15"/>
  <c r="AS127" i="15"/>
  <c r="AK127" i="15"/>
  <c r="AC127" i="15"/>
  <c r="MJ127" i="15"/>
  <c r="MB127" i="15"/>
  <c r="LT127" i="15"/>
  <c r="HT127" i="15"/>
  <c r="HL127" i="15"/>
  <c r="HD127" i="15"/>
  <c r="GV127" i="15"/>
  <c r="GN127" i="15"/>
  <c r="FP127" i="15"/>
  <c r="FH127" i="15"/>
  <c r="EZ127" i="15"/>
  <c r="ER127" i="15"/>
  <c r="EJ127" i="15"/>
  <c r="EB127" i="15"/>
  <c r="DT127" i="15"/>
  <c r="DL127" i="15"/>
  <c r="DD127" i="15"/>
  <c r="CV127" i="15"/>
  <c r="CN127" i="15"/>
  <c r="CF127" i="15"/>
  <c r="BX127" i="15"/>
  <c r="BP127" i="15"/>
  <c r="BH127" i="15"/>
  <c r="AZ127" i="15"/>
  <c r="AR127" i="15"/>
  <c r="AJ127" i="15"/>
  <c r="AB127" i="15"/>
  <c r="MI127" i="15"/>
  <c r="MA127" i="15"/>
  <c r="LS127" i="15"/>
  <c r="HS127" i="15"/>
  <c r="HK127" i="15"/>
  <c r="HC127" i="15"/>
  <c r="GU127" i="15"/>
  <c r="GM127" i="15"/>
  <c r="FO127" i="15"/>
  <c r="FG127" i="15"/>
  <c r="EY127" i="15"/>
  <c r="EQ127" i="15"/>
  <c r="EI127" i="15"/>
  <c r="EA127" i="15"/>
  <c r="DS127" i="15"/>
  <c r="DK127" i="15"/>
  <c r="DC127" i="15"/>
  <c r="CU127" i="15"/>
  <c r="CM127" i="15"/>
  <c r="CE127" i="15"/>
  <c r="BW127" i="15"/>
  <c r="BO127" i="15"/>
  <c r="BG127" i="15"/>
  <c r="AY127" i="15"/>
  <c r="AQ127" i="15"/>
  <c r="AI127" i="15"/>
  <c r="AA127" i="15"/>
  <c r="AE119" i="15"/>
  <c r="AP119" i="15"/>
  <c r="BB119" i="15"/>
  <c r="BO119" i="15"/>
  <c r="CA119" i="15"/>
  <c r="CT119" i="15"/>
  <c r="DW119" i="15"/>
  <c r="EP119" i="15"/>
  <c r="FV119" i="15"/>
  <c r="HB119" i="15"/>
  <c r="ME119" i="15"/>
  <c r="A123" i="15"/>
  <c r="CH123" i="15"/>
  <c r="MD123" i="15"/>
  <c r="AP127" i="15"/>
  <c r="DB127" i="15"/>
  <c r="GL127" i="15"/>
  <c r="AD123" i="15"/>
  <c r="CP123" i="15"/>
  <c r="ML123" i="15"/>
  <c r="AX127" i="15"/>
  <c r="DJ127" i="15"/>
  <c r="EP127" i="15"/>
  <c r="GT127" i="15"/>
  <c r="AH119" i="15"/>
  <c r="AS119" i="15"/>
  <c r="BF119" i="15"/>
  <c r="BR119" i="15"/>
  <c r="CE119" i="15"/>
  <c r="CY119" i="15"/>
  <c r="EX119" i="15"/>
  <c r="HJ119" i="15"/>
  <c r="MM119" i="15"/>
  <c r="AL123" i="15"/>
  <c r="CX123" i="15"/>
  <c r="GH123" i="15"/>
  <c r="BF127" i="15"/>
  <c r="DR127" i="15"/>
  <c r="EX127" i="15"/>
  <c r="HB127" i="15"/>
  <c r="Y119" i="15"/>
  <c r="AI119" i="15"/>
  <c r="AT119" i="15"/>
  <c r="BG119" i="15"/>
  <c r="BS119" i="15"/>
  <c r="CH119" i="15"/>
  <c r="DB119" i="15"/>
  <c r="FC119" i="15"/>
  <c r="GI119" i="15"/>
  <c r="HO119" i="15"/>
  <c r="AT123" i="15"/>
  <c r="DF123" i="15"/>
  <c r="EL123" i="15"/>
  <c r="GP123" i="15"/>
  <c r="BN127" i="15"/>
  <c r="DZ127" i="15"/>
  <c r="FF127" i="15"/>
  <c r="HJ127" i="15"/>
  <c r="F142" i="15"/>
  <c r="E142" i="15"/>
  <c r="NB111" i="15"/>
  <c r="MT111" i="15"/>
  <c r="ML111" i="15"/>
  <c r="MD111" i="15"/>
  <c r="LV111" i="15"/>
  <c r="LN111" i="15"/>
  <c r="LF111" i="15"/>
  <c r="LF141" i="15" s="1"/>
  <c r="O228" i="15" s="1"/>
  <c r="KX111" i="15"/>
  <c r="KP111" i="15"/>
  <c r="KH111" i="15"/>
  <c r="JZ111" i="15"/>
  <c r="JR111" i="15"/>
  <c r="JJ111" i="15"/>
  <c r="JB111" i="15"/>
  <c r="IT111" i="15"/>
  <c r="IL111" i="15"/>
  <c r="ID111" i="15"/>
  <c r="HV111" i="15"/>
  <c r="HN111" i="15"/>
  <c r="HF111" i="15"/>
  <c r="GX111" i="15"/>
  <c r="GP111" i="15"/>
  <c r="GH111" i="15"/>
  <c r="FZ111" i="15"/>
  <c r="FR111" i="15"/>
  <c r="FJ111" i="15"/>
  <c r="FB111" i="15"/>
  <c r="ET111" i="15"/>
  <c r="EL111" i="15"/>
  <c r="ED111" i="15"/>
  <c r="DV111" i="15"/>
  <c r="DN111" i="15"/>
  <c r="DF111" i="15"/>
  <c r="CX111" i="15"/>
  <c r="CP111" i="15"/>
  <c r="CH111" i="15"/>
  <c r="BZ111" i="15"/>
  <c r="BR111" i="15"/>
  <c r="NA111" i="15"/>
  <c r="MS111" i="15"/>
  <c r="MK111" i="15"/>
  <c r="MC111" i="15"/>
  <c r="LU111" i="15"/>
  <c r="LM111" i="15"/>
  <c r="LE111" i="15"/>
  <c r="KW111" i="15"/>
  <c r="KO111" i="15"/>
  <c r="KG111" i="15"/>
  <c r="JY111" i="15"/>
  <c r="JQ111" i="15"/>
  <c r="JI111" i="15"/>
  <c r="JA111" i="15"/>
  <c r="IS111" i="15"/>
  <c r="IK111" i="15"/>
  <c r="IC111" i="15"/>
  <c r="HU111" i="15"/>
  <c r="HM111" i="15"/>
  <c r="HE111" i="15"/>
  <c r="GW111" i="15"/>
  <c r="GO111" i="15"/>
  <c r="GG111" i="15"/>
  <c r="FY111" i="15"/>
  <c r="FQ111" i="15"/>
  <c r="FI111" i="15"/>
  <c r="FA111" i="15"/>
  <c r="ES111" i="15"/>
  <c r="EK111" i="15"/>
  <c r="EC111" i="15"/>
  <c r="DU111" i="15"/>
  <c r="DM111" i="15"/>
  <c r="DE111" i="15"/>
  <c r="CW111" i="15"/>
  <c r="CO111" i="15"/>
  <c r="CG111" i="15"/>
  <c r="BY111" i="15"/>
  <c r="BQ111" i="15"/>
  <c r="MX111" i="15"/>
  <c r="MP111" i="15"/>
  <c r="MH111" i="15"/>
  <c r="LZ111" i="15"/>
  <c r="LR111" i="15"/>
  <c r="LJ111" i="15"/>
  <c r="LB111" i="15"/>
  <c r="KT111" i="15"/>
  <c r="KL111" i="15"/>
  <c r="KD111" i="15"/>
  <c r="JV111" i="15"/>
  <c r="JN111" i="15"/>
  <c r="JF111" i="15"/>
  <c r="IX111" i="15"/>
  <c r="IP111" i="15"/>
  <c r="IH111" i="15"/>
  <c r="HZ111" i="15"/>
  <c r="HR111" i="15"/>
  <c r="HJ111" i="15"/>
  <c r="HB111" i="15"/>
  <c r="GT111" i="15"/>
  <c r="GL111" i="15"/>
  <c r="GD111" i="15"/>
  <c r="FV111" i="15"/>
  <c r="FN111" i="15"/>
  <c r="FF111" i="15"/>
  <c r="EX111" i="15"/>
  <c r="EP111" i="15"/>
  <c r="EH111" i="15"/>
  <c r="DZ111" i="15"/>
  <c r="MW111" i="15"/>
  <c r="MO111" i="15"/>
  <c r="MG111" i="15"/>
  <c r="LY111" i="15"/>
  <c r="LQ111" i="15"/>
  <c r="LI111" i="15"/>
  <c r="LA111" i="15"/>
  <c r="KS111" i="15"/>
  <c r="KK111" i="15"/>
  <c r="KC111" i="15"/>
  <c r="JU111" i="15"/>
  <c r="JM111" i="15"/>
  <c r="JE111" i="15"/>
  <c r="JE141" i="15" s="1"/>
  <c r="L236" i="15" s="1"/>
  <c r="IW111" i="15"/>
  <c r="IO111" i="15"/>
  <c r="IG111" i="15"/>
  <c r="HY111" i="15"/>
  <c r="HQ111" i="15"/>
  <c r="HI111" i="15"/>
  <c r="HA111" i="15"/>
  <c r="GS111" i="15"/>
  <c r="GK111" i="15"/>
  <c r="GC111" i="15"/>
  <c r="FU111" i="15"/>
  <c r="FM111" i="15"/>
  <c r="FE111" i="15"/>
  <c r="EW111" i="15"/>
  <c r="EO111" i="15"/>
  <c r="EG111" i="15"/>
  <c r="DY111" i="15"/>
  <c r="DQ111" i="15"/>
  <c r="DI111" i="15"/>
  <c r="ND111" i="15"/>
  <c r="MV111" i="15"/>
  <c r="MN111" i="15"/>
  <c r="MF111" i="15"/>
  <c r="LX111" i="15"/>
  <c r="LP111" i="15"/>
  <c r="LH111" i="15"/>
  <c r="KZ111" i="15"/>
  <c r="KR111" i="15"/>
  <c r="KJ111" i="15"/>
  <c r="KB111" i="15"/>
  <c r="JT111" i="15"/>
  <c r="JL111" i="15"/>
  <c r="JD111" i="15"/>
  <c r="IV111" i="15"/>
  <c r="IN111" i="15"/>
  <c r="IF111" i="15"/>
  <c r="NC111" i="15"/>
  <c r="MU111" i="15"/>
  <c r="MM111" i="15"/>
  <c r="ME111" i="15"/>
  <c r="LW111" i="15"/>
  <c r="LO111" i="15"/>
  <c r="LG111" i="15"/>
  <c r="KY111" i="15"/>
  <c r="KQ111" i="15"/>
  <c r="KI111" i="15"/>
  <c r="KA111" i="15"/>
  <c r="JS111" i="15"/>
  <c r="JK111" i="15"/>
  <c r="JC111" i="15"/>
  <c r="IU111" i="15"/>
  <c r="IM111" i="15"/>
  <c r="IE111" i="15"/>
  <c r="HW111" i="15"/>
  <c r="HO111" i="15"/>
  <c r="HG111" i="15"/>
  <c r="GY111" i="15"/>
  <c r="GQ111" i="15"/>
  <c r="GI111" i="15"/>
  <c r="GA111" i="15"/>
  <c r="FS111" i="15"/>
  <c r="FK111" i="15"/>
  <c r="FC111" i="15"/>
  <c r="EU111" i="15"/>
  <c r="EM111" i="15"/>
  <c r="EE111" i="15"/>
  <c r="DW111" i="15"/>
  <c r="DO111" i="15"/>
  <c r="DG111" i="15"/>
  <c r="CY111" i="15"/>
  <c r="CQ111" i="15"/>
  <c r="CI111" i="15"/>
  <c r="CA111" i="15"/>
  <c r="A112" i="15"/>
  <c r="NA114" i="15"/>
  <c r="MS114" i="15"/>
  <c r="MZ114" i="15"/>
  <c r="MR114" i="15"/>
  <c r="MX114" i="15"/>
  <c r="MP114" i="15"/>
  <c r="MW114" i="15"/>
  <c r="ND114" i="15"/>
  <c r="MV114" i="15"/>
  <c r="NC114" i="15"/>
  <c r="MU114" i="15"/>
  <c r="NB114" i="15"/>
  <c r="MT114" i="15"/>
  <c r="MT141" i="15" s="1"/>
  <c r="A114" i="15"/>
  <c r="MX115" i="15"/>
  <c r="MP115" i="15"/>
  <c r="MH115" i="15"/>
  <c r="LZ115" i="15"/>
  <c r="LR115" i="15"/>
  <c r="LJ115" i="15"/>
  <c r="LB115" i="15"/>
  <c r="KT115" i="15"/>
  <c r="KL115" i="15"/>
  <c r="KD115" i="15"/>
  <c r="JV115" i="15"/>
  <c r="JN115" i="15"/>
  <c r="JF115" i="15"/>
  <c r="IX115" i="15"/>
  <c r="IP115" i="15"/>
  <c r="IH115" i="15"/>
  <c r="HZ115" i="15"/>
  <c r="HR115" i="15"/>
  <c r="HJ115" i="15"/>
  <c r="HB115" i="15"/>
  <c r="GT115" i="15"/>
  <c r="GL115" i="15"/>
  <c r="GD115" i="15"/>
  <c r="FV115" i="15"/>
  <c r="FN115" i="15"/>
  <c r="FF115" i="15"/>
  <c r="EX115" i="15"/>
  <c r="EP115" i="15"/>
  <c r="EH115" i="15"/>
  <c r="DZ115" i="15"/>
  <c r="DR115" i="15"/>
  <c r="DJ115" i="15"/>
  <c r="DB115" i="15"/>
  <c r="CT115" i="15"/>
  <c r="CL115" i="15"/>
  <c r="CD115" i="15"/>
  <c r="BV115" i="15"/>
  <c r="BN115" i="15"/>
  <c r="BF115" i="15"/>
  <c r="AX115" i="15"/>
  <c r="AP115" i="15"/>
  <c r="AH115" i="15"/>
  <c r="Z115" i="15"/>
  <c r="MW115" i="15"/>
  <c r="MO115" i="15"/>
  <c r="MG115" i="15"/>
  <c r="LY115" i="15"/>
  <c r="LQ115" i="15"/>
  <c r="LI115" i="15"/>
  <c r="LA115" i="15"/>
  <c r="KS115" i="15"/>
  <c r="KK115" i="15"/>
  <c r="KC115" i="15"/>
  <c r="JU115" i="15"/>
  <c r="JM115" i="15"/>
  <c r="JE115" i="15"/>
  <c r="IW115" i="15"/>
  <c r="IO115" i="15"/>
  <c r="IG115" i="15"/>
  <c r="HY115" i="15"/>
  <c r="HQ115" i="15"/>
  <c r="HI115" i="15"/>
  <c r="HA115" i="15"/>
  <c r="GS115" i="15"/>
  <c r="GK115" i="15"/>
  <c r="GC115" i="15"/>
  <c r="FU115" i="15"/>
  <c r="FM115" i="15"/>
  <c r="FE115" i="15"/>
  <c r="EW115" i="15"/>
  <c r="EO115" i="15"/>
  <c r="EG115" i="15"/>
  <c r="DY115" i="15"/>
  <c r="DQ115" i="15"/>
  <c r="DI115" i="15"/>
  <c r="DA115" i="15"/>
  <c r="CS115" i="15"/>
  <c r="CK115" i="15"/>
  <c r="CC115" i="15"/>
  <c r="BU115" i="15"/>
  <c r="BM115" i="15"/>
  <c r="BE115" i="15"/>
  <c r="AW115" i="15"/>
  <c r="AO115" i="15"/>
  <c r="AG115" i="15"/>
  <c r="Y115" i="15"/>
  <c r="NC115" i="15"/>
  <c r="MU115" i="15"/>
  <c r="MM115" i="15"/>
  <c r="ME115" i="15"/>
  <c r="LW115" i="15"/>
  <c r="LO115" i="15"/>
  <c r="LG115" i="15"/>
  <c r="KY115" i="15"/>
  <c r="KQ115" i="15"/>
  <c r="KI115" i="15"/>
  <c r="KA115" i="15"/>
  <c r="JS115" i="15"/>
  <c r="JK115" i="15"/>
  <c r="JC115" i="15"/>
  <c r="IU115" i="15"/>
  <c r="IM115" i="15"/>
  <c r="IE115" i="15"/>
  <c r="HW115" i="15"/>
  <c r="HO115" i="15"/>
  <c r="HG115" i="15"/>
  <c r="GY115" i="15"/>
  <c r="GQ115" i="15"/>
  <c r="GI115" i="15"/>
  <c r="GA115" i="15"/>
  <c r="FS115" i="15"/>
  <c r="FK115" i="15"/>
  <c r="FC115" i="15"/>
  <c r="EU115" i="15"/>
  <c r="EM115" i="15"/>
  <c r="EE115" i="15"/>
  <c r="DW115" i="15"/>
  <c r="DO115" i="15"/>
  <c r="DG115" i="15"/>
  <c r="CY115" i="15"/>
  <c r="CQ115" i="15"/>
  <c r="CI115" i="15"/>
  <c r="CA115" i="15"/>
  <c r="BS115" i="15"/>
  <c r="BK115" i="15"/>
  <c r="BC115" i="15"/>
  <c r="AU115" i="15"/>
  <c r="AM115" i="15"/>
  <c r="AE115" i="15"/>
  <c r="NB115" i="15"/>
  <c r="MT115" i="15"/>
  <c r="ML115" i="15"/>
  <c r="MD115" i="15"/>
  <c r="LV115" i="15"/>
  <c r="LN115" i="15"/>
  <c r="LF115" i="15"/>
  <c r="KX115" i="15"/>
  <c r="KP115" i="15"/>
  <c r="KH115" i="15"/>
  <c r="JZ115" i="15"/>
  <c r="JR115" i="15"/>
  <c r="JJ115" i="15"/>
  <c r="JB115" i="15"/>
  <c r="IT115" i="15"/>
  <c r="IL115" i="15"/>
  <c r="ID115" i="15"/>
  <c r="HV115" i="15"/>
  <c r="HN115" i="15"/>
  <c r="HF115" i="15"/>
  <c r="GX115" i="15"/>
  <c r="GP115" i="15"/>
  <c r="GH115" i="15"/>
  <c r="FZ115" i="15"/>
  <c r="FR115" i="15"/>
  <c r="FJ115" i="15"/>
  <c r="FB115" i="15"/>
  <c r="ET115" i="15"/>
  <c r="EL115" i="15"/>
  <c r="ED115" i="15"/>
  <c r="DV115" i="15"/>
  <c r="DN115" i="15"/>
  <c r="DF115" i="15"/>
  <c r="CX115" i="15"/>
  <c r="CP115" i="15"/>
  <c r="CH115" i="15"/>
  <c r="BZ115" i="15"/>
  <c r="BR115" i="15"/>
  <c r="BJ115" i="15"/>
  <c r="BB115" i="15"/>
  <c r="AT115" i="15"/>
  <c r="AL115" i="15"/>
  <c r="AD115" i="15"/>
  <c r="A115" i="15"/>
  <c r="NA115" i="15"/>
  <c r="MS115" i="15"/>
  <c r="MK115" i="15"/>
  <c r="MC115" i="15"/>
  <c r="LU115" i="15"/>
  <c r="LM115" i="15"/>
  <c r="LE115" i="15"/>
  <c r="KW115" i="15"/>
  <c r="KO115" i="15"/>
  <c r="KG115" i="15"/>
  <c r="JY115" i="15"/>
  <c r="JQ115" i="15"/>
  <c r="JI115" i="15"/>
  <c r="JA115" i="15"/>
  <c r="IS115" i="15"/>
  <c r="IK115" i="15"/>
  <c r="IC115" i="15"/>
  <c r="HU115" i="15"/>
  <c r="HM115" i="15"/>
  <c r="HE115" i="15"/>
  <c r="GW115" i="15"/>
  <c r="GO115" i="15"/>
  <c r="GG115" i="15"/>
  <c r="FY115" i="15"/>
  <c r="FQ115" i="15"/>
  <c r="FI115" i="15"/>
  <c r="FA115" i="15"/>
  <c r="ES115" i="15"/>
  <c r="EK115" i="15"/>
  <c r="EC115" i="15"/>
  <c r="DU115" i="15"/>
  <c r="DM115" i="15"/>
  <c r="DE115" i="15"/>
  <c r="CW115" i="15"/>
  <c r="CO115" i="15"/>
  <c r="CG115" i="15"/>
  <c r="BY115" i="15"/>
  <c r="BQ115" i="15"/>
  <c r="BI115" i="15"/>
  <c r="BA115" i="15"/>
  <c r="AS115" i="15"/>
  <c r="AK115" i="15"/>
  <c r="AC115" i="15"/>
  <c r="MZ115" i="15"/>
  <c r="MR115" i="15"/>
  <c r="MJ115" i="15"/>
  <c r="MB115" i="15"/>
  <c r="LT115" i="15"/>
  <c r="LL115" i="15"/>
  <c r="LD115" i="15"/>
  <c r="KV115" i="15"/>
  <c r="KN115" i="15"/>
  <c r="KF115" i="15"/>
  <c r="JX115" i="15"/>
  <c r="JP115" i="15"/>
  <c r="JH115" i="15"/>
  <c r="IZ115" i="15"/>
  <c r="IR115" i="15"/>
  <c r="IJ115" i="15"/>
  <c r="IB115" i="15"/>
  <c r="HT115" i="15"/>
  <c r="HL115" i="15"/>
  <c r="HD115" i="15"/>
  <c r="GV115" i="15"/>
  <c r="GN115" i="15"/>
  <c r="GF115" i="15"/>
  <c r="FX115" i="15"/>
  <c r="FP115" i="15"/>
  <c r="FH115" i="15"/>
  <c r="EZ115" i="15"/>
  <c r="ER115" i="15"/>
  <c r="EJ115" i="15"/>
  <c r="EB115" i="15"/>
  <c r="DT115" i="15"/>
  <c r="DL115" i="15"/>
  <c r="DD115" i="15"/>
  <c r="CV115" i="15"/>
  <c r="CN115" i="15"/>
  <c r="CF115" i="15"/>
  <c r="BX115" i="15"/>
  <c r="BP115" i="15"/>
  <c r="BH115" i="15"/>
  <c r="AZ115" i="15"/>
  <c r="AR115" i="15"/>
  <c r="AJ115" i="15"/>
  <c r="AB115" i="15"/>
  <c r="MY115" i="15"/>
  <c r="MQ115" i="15"/>
  <c r="MI115" i="15"/>
  <c r="MA115" i="15"/>
  <c r="LS115" i="15"/>
  <c r="LK115" i="15"/>
  <c r="LC115" i="15"/>
  <c r="KU115" i="15"/>
  <c r="KM115" i="15"/>
  <c r="KE115" i="15"/>
  <c r="JW115" i="15"/>
  <c r="JO115" i="15"/>
  <c r="JG115" i="15"/>
  <c r="IY115" i="15"/>
  <c r="IQ115" i="15"/>
  <c r="II115" i="15"/>
  <c r="IA115" i="15"/>
  <c r="HS115" i="15"/>
  <c r="HK115" i="15"/>
  <c r="HC115" i="15"/>
  <c r="GU115" i="15"/>
  <c r="GM115" i="15"/>
  <c r="GE115" i="15"/>
  <c r="FW115" i="15"/>
  <c r="FO115" i="15"/>
  <c r="FG115" i="15"/>
  <c r="EY115" i="15"/>
  <c r="EQ115" i="15"/>
  <c r="EI115" i="15"/>
  <c r="EA115" i="15"/>
  <c r="DS115" i="15"/>
  <c r="DK115" i="15"/>
  <c r="DC115" i="15"/>
  <c r="CU115" i="15"/>
  <c r="CM115" i="15"/>
  <c r="CE115" i="15"/>
  <c r="BW115" i="15"/>
  <c r="BO115" i="15"/>
  <c r="BG115" i="15"/>
  <c r="AY115" i="15"/>
  <c r="AQ115" i="15"/>
  <c r="AI115" i="15"/>
  <c r="AA115" i="15"/>
  <c r="A116" i="15"/>
  <c r="B142" i="15"/>
  <c r="MT106" i="15"/>
  <c r="AP107" i="15"/>
  <c r="BV107" i="15"/>
  <c r="DB107" i="15"/>
  <c r="EH107" i="15"/>
  <c r="FN107" i="15"/>
  <c r="GT107" i="15"/>
  <c r="HZ107" i="15"/>
  <c r="JF107" i="15"/>
  <c r="LR107" i="15"/>
  <c r="MX107" i="15"/>
  <c r="A109" i="15"/>
  <c r="LU107" i="15"/>
  <c r="A107" i="15"/>
  <c r="LT107" i="15"/>
  <c r="LS107" i="15"/>
  <c r="A105" i="15"/>
  <c r="KL107" i="15"/>
  <c r="NA106" i="15"/>
  <c r="AW107" i="15"/>
  <c r="CC107" i="15"/>
  <c r="DI107" i="15"/>
  <c r="EO107" i="15"/>
  <c r="FU107" i="15"/>
  <c r="HA107" i="15"/>
  <c r="IG107" i="15"/>
  <c r="JM107" i="15"/>
  <c r="KS107" i="15"/>
  <c r="LY107" i="15"/>
  <c r="A108" i="15"/>
  <c r="NB106" i="15"/>
  <c r="AX107" i="15"/>
  <c r="CD107" i="15"/>
  <c r="DJ107" i="15"/>
  <c r="EP107" i="15"/>
  <c r="FV107" i="15"/>
  <c r="HB107" i="15"/>
  <c r="IH107" i="15"/>
  <c r="IH141" i="15" s="1"/>
  <c r="N231" i="15" s="1"/>
  <c r="JN107" i="15"/>
  <c r="KT107" i="15"/>
  <c r="ND107" i="15"/>
  <c r="MV107" i="15"/>
  <c r="MN107" i="15"/>
  <c r="MF107" i="15"/>
  <c r="LX107" i="15"/>
  <c r="LP107" i="15"/>
  <c r="LH107" i="15"/>
  <c r="KZ107" i="15"/>
  <c r="KR107" i="15"/>
  <c r="KJ107" i="15"/>
  <c r="KJ141" i="15" s="1"/>
  <c r="M224" i="15" s="1"/>
  <c r="KB107" i="15"/>
  <c r="JT107" i="15"/>
  <c r="JL107" i="15"/>
  <c r="JL141" i="15" s="1"/>
  <c r="N233" i="15" s="1"/>
  <c r="JD107" i="15"/>
  <c r="IV107" i="15"/>
  <c r="IN107" i="15"/>
  <c r="IF107" i="15"/>
  <c r="HX107" i="15"/>
  <c r="HP107" i="15"/>
  <c r="HH107" i="15"/>
  <c r="GZ107" i="15"/>
  <c r="GR107" i="15"/>
  <c r="GJ107" i="15"/>
  <c r="GB107" i="15"/>
  <c r="FT107" i="15"/>
  <c r="FL107" i="15"/>
  <c r="FD107" i="15"/>
  <c r="EV107" i="15"/>
  <c r="EN107" i="15"/>
  <c r="EF107" i="15"/>
  <c r="DX107" i="15"/>
  <c r="DP107" i="15"/>
  <c r="DH107" i="15"/>
  <c r="CZ107" i="15"/>
  <c r="CR107" i="15"/>
  <c r="CJ107" i="15"/>
  <c r="CB107" i="15"/>
  <c r="BT107" i="15"/>
  <c r="BL107" i="15"/>
  <c r="BD107" i="15"/>
  <c r="AV107" i="15"/>
  <c r="AN107" i="15"/>
  <c r="AF107" i="15"/>
  <c r="X107" i="15"/>
  <c r="NC107" i="15"/>
  <c r="MU107" i="15"/>
  <c r="MM107" i="15"/>
  <c r="ME107" i="15"/>
  <c r="LW107" i="15"/>
  <c r="LO107" i="15"/>
  <c r="LG107" i="15"/>
  <c r="KY107" i="15"/>
  <c r="KQ107" i="15"/>
  <c r="KQ141" i="15" s="1"/>
  <c r="O225" i="15" s="1"/>
  <c r="KI107" i="15"/>
  <c r="KA107" i="15"/>
  <c r="JS107" i="15"/>
  <c r="JK107" i="15"/>
  <c r="JC107" i="15"/>
  <c r="IU107" i="15"/>
  <c r="IM107" i="15"/>
  <c r="IM141" i="15" s="1"/>
  <c r="N232" i="15" s="1"/>
  <c r="IE107" i="15"/>
  <c r="IE141" i="15" s="1"/>
  <c r="K231" i="15" s="1"/>
  <c r="HW107" i="15"/>
  <c r="HO107" i="15"/>
  <c r="HG107" i="15"/>
  <c r="GY107" i="15"/>
  <c r="GQ107" i="15"/>
  <c r="GI107" i="15"/>
  <c r="GA107" i="15"/>
  <c r="FS107" i="15"/>
  <c r="FK107" i="15"/>
  <c r="FC107" i="15"/>
  <c r="EU107" i="15"/>
  <c r="EM107" i="15"/>
  <c r="EE107" i="15"/>
  <c r="DW107" i="15"/>
  <c r="DO107" i="15"/>
  <c r="DG107" i="15"/>
  <c r="CY107" i="15"/>
  <c r="CQ107" i="15"/>
  <c r="CI107" i="15"/>
  <c r="CA107" i="15"/>
  <c r="BS107" i="15"/>
  <c r="BK107" i="15"/>
  <c r="BC107" i="15"/>
  <c r="AU107" i="15"/>
  <c r="AM107" i="15"/>
  <c r="AE107" i="15"/>
  <c r="NB107" i="15"/>
  <c r="MT107" i="15"/>
  <c r="ML107" i="15"/>
  <c r="MD107" i="15"/>
  <c r="LV107" i="15"/>
  <c r="LN107" i="15"/>
  <c r="LN141" i="15" s="1"/>
  <c r="M230" i="15" s="1"/>
  <c r="LF107" i="15"/>
  <c r="KX107" i="15"/>
  <c r="KP107" i="15"/>
  <c r="KH107" i="15"/>
  <c r="JZ107" i="15"/>
  <c r="JZ141" i="15" s="1"/>
  <c r="M222" i="15" s="1"/>
  <c r="JR107" i="15"/>
  <c r="JJ107" i="15"/>
  <c r="JB107" i="15"/>
  <c r="JB141" i="15" s="1"/>
  <c r="N235" i="15" s="1"/>
  <c r="IT107" i="15"/>
  <c r="IL107" i="15"/>
  <c r="ID107" i="15"/>
  <c r="ID141" i="15" s="1"/>
  <c r="HV107" i="15"/>
  <c r="HN107" i="15"/>
  <c r="HF107" i="15"/>
  <c r="GX107" i="15"/>
  <c r="GP107" i="15"/>
  <c r="GH107" i="15"/>
  <c r="FZ107" i="15"/>
  <c r="FR107" i="15"/>
  <c r="FJ107" i="15"/>
  <c r="FB107" i="15"/>
  <c r="ET107" i="15"/>
  <c r="EL107" i="15"/>
  <c r="ED107" i="15"/>
  <c r="DV107" i="15"/>
  <c r="DN107" i="15"/>
  <c r="DF107" i="15"/>
  <c r="CX107" i="15"/>
  <c r="CP107" i="15"/>
  <c r="CH107" i="15"/>
  <c r="BZ107" i="15"/>
  <c r="BR107" i="15"/>
  <c r="BJ107" i="15"/>
  <c r="BB107" i="15"/>
  <c r="AT107" i="15"/>
  <c r="AL107" i="15"/>
  <c r="AD107" i="15"/>
  <c r="NA107" i="15"/>
  <c r="MS107" i="15"/>
  <c r="MK107" i="15"/>
  <c r="MC107" i="15"/>
  <c r="LM107" i="15"/>
  <c r="LE107" i="15"/>
  <c r="KW107" i="15"/>
  <c r="KO107" i="15"/>
  <c r="KG107" i="15"/>
  <c r="JY107" i="15"/>
  <c r="JQ107" i="15"/>
  <c r="JQ141" i="15" s="1"/>
  <c r="N234" i="15" s="1"/>
  <c r="JI107" i="15"/>
  <c r="JA107" i="15"/>
  <c r="IS107" i="15"/>
  <c r="IK107" i="15"/>
  <c r="IC107" i="15"/>
  <c r="HU107" i="15"/>
  <c r="HM107" i="15"/>
  <c r="HE107" i="15"/>
  <c r="GW107" i="15"/>
  <c r="GO107" i="15"/>
  <c r="GG107" i="15"/>
  <c r="FY107" i="15"/>
  <c r="FQ107" i="15"/>
  <c r="FI107" i="15"/>
  <c r="FA107" i="15"/>
  <c r="ES107" i="15"/>
  <c r="EK107" i="15"/>
  <c r="EC107" i="15"/>
  <c r="DU107" i="15"/>
  <c r="DM107" i="15"/>
  <c r="DE107" i="15"/>
  <c r="CW107" i="15"/>
  <c r="CO107" i="15"/>
  <c r="CG107" i="15"/>
  <c r="BY107" i="15"/>
  <c r="BQ107" i="15"/>
  <c r="BI107" i="15"/>
  <c r="BA107" i="15"/>
  <c r="AS107" i="15"/>
  <c r="AK107" i="15"/>
  <c r="AC107" i="15"/>
  <c r="MZ107" i="15"/>
  <c r="MR107" i="15"/>
  <c r="MJ107" i="15"/>
  <c r="MB107" i="15"/>
  <c r="LL107" i="15"/>
  <c r="LD107" i="15"/>
  <c r="KV107" i="15"/>
  <c r="KN107" i="15"/>
  <c r="KF107" i="15"/>
  <c r="JX107" i="15"/>
  <c r="JP107" i="15"/>
  <c r="JH107" i="15"/>
  <c r="IZ107" i="15"/>
  <c r="IR107" i="15"/>
  <c r="IJ107" i="15"/>
  <c r="IB107" i="15"/>
  <c r="IB141" i="15" s="1"/>
  <c r="HT107" i="15"/>
  <c r="HL107" i="15"/>
  <c r="HD107" i="15"/>
  <c r="GV107" i="15"/>
  <c r="GN107" i="15"/>
  <c r="GF107" i="15"/>
  <c r="FX107" i="15"/>
  <c r="FP107" i="15"/>
  <c r="FH107" i="15"/>
  <c r="EZ107" i="15"/>
  <c r="ER107" i="15"/>
  <c r="EJ107" i="15"/>
  <c r="EB107" i="15"/>
  <c r="DT107" i="15"/>
  <c r="DL107" i="15"/>
  <c r="DD107" i="15"/>
  <c r="CV107" i="15"/>
  <c r="CN107" i="15"/>
  <c r="CF107" i="15"/>
  <c r="BX107" i="15"/>
  <c r="BP107" i="15"/>
  <c r="BH107" i="15"/>
  <c r="AZ107" i="15"/>
  <c r="AR107" i="15"/>
  <c r="AJ107" i="15"/>
  <c r="AB107" i="15"/>
  <c r="MY107" i="15"/>
  <c r="MQ107" i="15"/>
  <c r="MI107" i="15"/>
  <c r="MA107" i="15"/>
  <c r="LK107" i="15"/>
  <c r="LC107" i="15"/>
  <c r="KU107" i="15"/>
  <c r="KU141" i="15" s="1"/>
  <c r="N226" i="15" s="1"/>
  <c r="KM107" i="15"/>
  <c r="KE107" i="15"/>
  <c r="JW107" i="15"/>
  <c r="JO107" i="15"/>
  <c r="JG107" i="15"/>
  <c r="JG141" i="15" s="1"/>
  <c r="N236" i="15" s="1"/>
  <c r="IY107" i="15"/>
  <c r="IQ107" i="15"/>
  <c r="II107" i="15"/>
  <c r="IA107" i="15"/>
  <c r="HS107" i="15"/>
  <c r="HK107" i="15"/>
  <c r="HC107" i="15"/>
  <c r="GU107" i="15"/>
  <c r="GM107" i="15"/>
  <c r="GE107" i="15"/>
  <c r="FW107" i="15"/>
  <c r="FW141" i="15" s="1"/>
  <c r="FO107" i="15"/>
  <c r="FG107" i="15"/>
  <c r="EY107" i="15"/>
  <c r="EQ107" i="15"/>
  <c r="EI107" i="15"/>
  <c r="EA107" i="15"/>
  <c r="DS107" i="15"/>
  <c r="DK107" i="15"/>
  <c r="DC107" i="15"/>
  <c r="CU107" i="15"/>
  <c r="CM107" i="15"/>
  <c r="CE107" i="15"/>
  <c r="BW107" i="15"/>
  <c r="BO107" i="15"/>
  <c r="BG107" i="15"/>
  <c r="AY107" i="15"/>
  <c r="AQ107" i="15"/>
  <c r="AI107" i="15"/>
  <c r="AA107" i="15"/>
  <c r="Y107" i="15"/>
  <c r="BE107" i="15"/>
  <c r="CK107" i="15"/>
  <c r="DQ107" i="15"/>
  <c r="EW107" i="15"/>
  <c r="GC107" i="15"/>
  <c r="HI107" i="15"/>
  <c r="IO107" i="15"/>
  <c r="JU107" i="15"/>
  <c r="LA107" i="15"/>
  <c r="MG107" i="15"/>
  <c r="Z107" i="15"/>
  <c r="BF107" i="15"/>
  <c r="CL107" i="15"/>
  <c r="DR107" i="15"/>
  <c r="EX107" i="15"/>
  <c r="GD107" i="15"/>
  <c r="HJ107" i="15"/>
  <c r="IP107" i="15"/>
  <c r="JV107" i="15"/>
  <c r="LB107" i="15"/>
  <c r="MH107" i="15"/>
  <c r="MZ106" i="15"/>
  <c r="MR106" i="15"/>
  <c r="MY106" i="15"/>
  <c r="MQ106" i="15"/>
  <c r="MX106" i="15"/>
  <c r="MP106" i="15"/>
  <c r="MW106" i="15"/>
  <c r="ND106" i="15"/>
  <c r="MV106" i="15"/>
  <c r="NC106" i="15"/>
  <c r="MU106" i="15"/>
  <c r="M106" i="15"/>
  <c r="KH141" i="15"/>
  <c r="K224" i="15" s="1"/>
  <c r="AG107" i="15"/>
  <c r="BM107" i="15"/>
  <c r="CS107" i="15"/>
  <c r="DY107" i="15"/>
  <c r="FE107" i="15"/>
  <c r="GK107" i="15"/>
  <c r="HQ107" i="15"/>
  <c r="IW107" i="15"/>
  <c r="KC107" i="15"/>
  <c r="LI107" i="15"/>
  <c r="LI141" i="15" s="1"/>
  <c r="M229" i="15" s="1"/>
  <c r="MO107" i="15"/>
  <c r="AH107" i="15"/>
  <c r="BN107" i="15"/>
  <c r="CT107" i="15"/>
  <c r="CT141" i="15" s="1"/>
  <c r="O186" i="15" s="1"/>
  <c r="DZ107" i="15"/>
  <c r="FF107" i="15"/>
  <c r="GL107" i="15"/>
  <c r="HR107" i="15"/>
  <c r="IX107" i="15"/>
  <c r="KD107" i="15"/>
  <c r="LJ107" i="15"/>
  <c r="MP107" i="15"/>
  <c r="LO141" i="15"/>
  <c r="N230" i="15" s="1"/>
  <c r="F141" i="15"/>
  <c r="E141" i="15"/>
  <c r="K21" i="15"/>
  <c r="P24" i="15"/>
  <c r="M21" i="15"/>
  <c r="L21" i="15"/>
  <c r="P22" i="15"/>
  <c r="O22" i="15"/>
  <c r="N20" i="15"/>
  <c r="N19" i="15"/>
  <c r="O30" i="1"/>
  <c r="IF141" i="15" l="1"/>
  <c r="L231" i="15" s="1"/>
  <c r="JM141" i="15"/>
  <c r="O233" i="15" s="1"/>
  <c r="KE141" i="15"/>
  <c r="M223" i="15" s="1"/>
  <c r="II141" i="15"/>
  <c r="O231" i="15" s="1"/>
  <c r="LP141" i="15"/>
  <c r="O230" i="15" s="1"/>
  <c r="JC141" i="15"/>
  <c r="O235" i="15" s="1"/>
  <c r="IO141" i="15"/>
  <c r="K237" i="15" s="1"/>
  <c r="JD141" i="15"/>
  <c r="K236" i="15" s="1"/>
  <c r="KR141" i="15"/>
  <c r="K226" i="15" s="1"/>
  <c r="HZ141" i="15"/>
  <c r="MW141" i="15"/>
  <c r="CZ141" i="15"/>
  <c r="K202" i="15" s="1"/>
  <c r="LK141" i="15"/>
  <c r="O229" i="15" s="1"/>
  <c r="IP141" i="15"/>
  <c r="L237" i="15" s="1"/>
  <c r="CL141" i="15"/>
  <c r="L187" i="15" s="1"/>
  <c r="JY141" i="15"/>
  <c r="L222" i="15" s="1"/>
  <c r="L245" i="15" s="1"/>
  <c r="JT141" i="15"/>
  <c r="L221" i="15" s="1"/>
  <c r="EA141" i="15"/>
  <c r="M197" i="15" s="1"/>
  <c r="IQ141" i="15"/>
  <c r="M237" i="15" s="1"/>
  <c r="LC141" i="15"/>
  <c r="L228" i="15" s="1"/>
  <c r="KS141" i="15"/>
  <c r="L226" i="15" s="1"/>
  <c r="MP141" i="15"/>
  <c r="AH141" i="15"/>
  <c r="K151" i="15" s="1"/>
  <c r="IW141" i="15"/>
  <c r="N238" i="15" s="1"/>
  <c r="N243" i="15" s="1"/>
  <c r="IY141" i="15"/>
  <c r="K235" i="15" s="1"/>
  <c r="IJ141" i="15"/>
  <c r="K232" i="15" s="1"/>
  <c r="KV141" i="15"/>
  <c r="O226" i="15" s="1"/>
  <c r="IU141" i="15"/>
  <c r="L238" i="15" s="1"/>
  <c r="KI141" i="15"/>
  <c r="L224" i="15" s="1"/>
  <c r="LJ141" i="15"/>
  <c r="N229" i="15" s="1"/>
  <c r="LA141" i="15"/>
  <c r="O227" i="15" s="1"/>
  <c r="P227" i="15" s="1"/>
  <c r="MV141" i="15"/>
  <c r="JU141" i="15"/>
  <c r="M221" i="15" s="1"/>
  <c r="JO141" i="15"/>
  <c r="L234" i="15" s="1"/>
  <c r="JK141" i="15"/>
  <c r="M233" i="15" s="1"/>
  <c r="DH141" i="15"/>
  <c r="N201" i="15" s="1"/>
  <c r="IG141" i="15"/>
  <c r="M231" i="15" s="1"/>
  <c r="KK141" i="15"/>
  <c r="N224" i="15" s="1"/>
  <c r="LB141" i="15"/>
  <c r="K228" i="15" s="1"/>
  <c r="P228" i="15" s="1"/>
  <c r="IN141" i="15"/>
  <c r="O232" i="15" s="1"/>
  <c r="KP141" i="15"/>
  <c r="N225" i="15" s="1"/>
  <c r="KZ141" i="15"/>
  <c r="N227" i="15" s="1"/>
  <c r="JP141" i="15"/>
  <c r="M234" i="15" s="1"/>
  <c r="IL141" i="15"/>
  <c r="M232" i="15" s="1"/>
  <c r="KX141" i="15"/>
  <c r="L227" i="15" s="1"/>
  <c r="IV141" i="15"/>
  <c r="M238" i="15" s="1"/>
  <c r="LH141" i="15"/>
  <c r="L229" i="15" s="1"/>
  <c r="JN141" i="15"/>
  <c r="K234" i="15" s="1"/>
  <c r="KT141" i="15"/>
  <c r="M226" i="15" s="1"/>
  <c r="IA141" i="15"/>
  <c r="KM141" i="15"/>
  <c r="K225" i="15" s="1"/>
  <c r="NA141" i="15"/>
  <c r="MX141" i="15"/>
  <c r="KD141" i="15"/>
  <c r="L223" i="15" s="1"/>
  <c r="MS141" i="15"/>
  <c r="DZ141" i="15"/>
  <c r="L197" i="15" s="1"/>
  <c r="KG141" i="15"/>
  <c r="O223" i="15" s="1"/>
  <c r="KW141" i="15"/>
  <c r="K227" i="15" s="1"/>
  <c r="JR141" i="15"/>
  <c r="O234" i="15" s="1"/>
  <c r="KB141" i="15"/>
  <c r="O222" i="15" s="1"/>
  <c r="NC141" i="15"/>
  <c r="BH141" i="15"/>
  <c r="L157" i="15" s="1"/>
  <c r="DT141" i="15"/>
  <c r="K198" i="15" s="1"/>
  <c r="GF141" i="15"/>
  <c r="O262" i="15" s="1"/>
  <c r="IR141" i="15"/>
  <c r="N237" i="15" s="1"/>
  <c r="LD141" i="15"/>
  <c r="M228" i="15" s="1"/>
  <c r="IC141" i="15"/>
  <c r="KO141" i="15"/>
  <c r="M225" i="15" s="1"/>
  <c r="LU141" i="15"/>
  <c r="GC141" i="15"/>
  <c r="L262" i="15" s="1"/>
  <c r="LL141" i="15"/>
  <c r="K230" i="15" s="1"/>
  <c r="P230" i="15" s="1"/>
  <c r="IZ141" i="15"/>
  <c r="L235" i="15" s="1"/>
  <c r="ND141" i="15"/>
  <c r="JW141" i="15"/>
  <c r="O221" i="15" s="1"/>
  <c r="NB141" i="15"/>
  <c r="JS141" i="15"/>
  <c r="K221" i="15" s="1"/>
  <c r="LM141" i="15"/>
  <c r="L230" i="15" s="1"/>
  <c r="KA141" i="15"/>
  <c r="N222" i="15" s="1"/>
  <c r="IX141" i="15"/>
  <c r="O238" i="15" s="1"/>
  <c r="MY141" i="15"/>
  <c r="JA141" i="15"/>
  <c r="M235" i="15" s="1"/>
  <c r="JV141" i="15"/>
  <c r="N221" i="15" s="1"/>
  <c r="Z141" i="15"/>
  <c r="M149" i="15" s="1"/>
  <c r="M163" i="15" s="1"/>
  <c r="JX141" i="15"/>
  <c r="K222" i="15" s="1"/>
  <c r="JI141" i="15"/>
  <c r="K233" i="15" s="1"/>
  <c r="IT141" i="15"/>
  <c r="K238" i="15" s="1"/>
  <c r="GM141" i="15"/>
  <c r="L207" i="15" s="1"/>
  <c r="GJ141" i="15"/>
  <c r="N206" i="15" s="1"/>
  <c r="BQ141" i="15"/>
  <c r="K191" i="15" s="1"/>
  <c r="MF141" i="15"/>
  <c r="CP141" i="15"/>
  <c r="K186" i="15" s="1"/>
  <c r="BO141" i="15"/>
  <c r="N192" i="15" s="1"/>
  <c r="AZ141" i="15"/>
  <c r="N154" i="15" s="1"/>
  <c r="N178" i="15" s="1"/>
  <c r="FX141" i="15"/>
  <c r="CU141" i="15"/>
  <c r="K203" i="15" s="1"/>
  <c r="LT141" i="15"/>
  <c r="CH141" i="15"/>
  <c r="M188" i="15" s="1"/>
  <c r="ET141" i="15"/>
  <c r="L254" i="15" s="1"/>
  <c r="HF141" i="15"/>
  <c r="MU141" i="15"/>
  <c r="MN141" i="15"/>
  <c r="FF141" i="15"/>
  <c r="N256" i="15" s="1"/>
  <c r="AD141" i="15"/>
  <c r="L150" i="15" s="1"/>
  <c r="L166" i="15" s="1"/>
  <c r="HN141" i="15"/>
  <c r="N212" i="15" s="1"/>
  <c r="AM141" i="15"/>
  <c r="K152" i="15" s="1"/>
  <c r="K172" i="15" s="1"/>
  <c r="AQ141" i="15"/>
  <c r="O152" i="15" s="1"/>
  <c r="O172" i="15" s="1"/>
  <c r="FB141" i="15"/>
  <c r="O255" i="15" s="1"/>
  <c r="HV141" i="15"/>
  <c r="GD141" i="15"/>
  <c r="M262" i="15" s="1"/>
  <c r="BF141" i="15"/>
  <c r="O155" i="15" s="1"/>
  <c r="O181" i="15" s="1"/>
  <c r="GA141" i="15"/>
  <c r="CW141" i="15"/>
  <c r="M203" i="15" s="1"/>
  <c r="AK141" i="15"/>
  <c r="N151" i="15" s="1"/>
  <c r="N169" i="15" s="1"/>
  <c r="DK141" i="15"/>
  <c r="L200" i="15" s="1"/>
  <c r="FT141" i="15"/>
  <c r="M260" i="15" s="1"/>
  <c r="AN141" i="15"/>
  <c r="L152" i="15" s="1"/>
  <c r="EF141" i="15"/>
  <c r="M159" i="15" s="1"/>
  <c r="CI141" i="15"/>
  <c r="N188" i="15" s="1"/>
  <c r="GU141" i="15"/>
  <c r="HY141" i="15"/>
  <c r="FM141" i="15"/>
  <c r="K258" i="15" s="1"/>
  <c r="CA141" i="15"/>
  <c r="K189" i="15" s="1"/>
  <c r="EG141" i="15"/>
  <c r="N159" i="15" s="1"/>
  <c r="AV141" i="15"/>
  <c r="O153" i="15" s="1"/>
  <c r="O175" i="15" s="1"/>
  <c r="FE141" i="15"/>
  <c r="M256" i="15" s="1"/>
  <c r="CR141" i="15"/>
  <c r="M186" i="15" s="1"/>
  <c r="HC141" i="15"/>
  <c r="M210" i="15" s="1"/>
  <c r="GB141" i="15"/>
  <c r="K262" i="15" s="1"/>
  <c r="BW141" i="15"/>
  <c r="L190" i="15" s="1"/>
  <c r="AP141" i="15"/>
  <c r="N152" i="15" s="1"/>
  <c r="N172" i="15" s="1"/>
  <c r="BP141" i="15"/>
  <c r="O192" i="15" s="1"/>
  <c r="EB141" i="15"/>
  <c r="N197" i="15" s="1"/>
  <c r="HP141" i="15"/>
  <c r="K213" i="15" s="1"/>
  <c r="FD141" i="15"/>
  <c r="L256" i="15" s="1"/>
  <c r="MI141" i="15"/>
  <c r="DF141" i="15"/>
  <c r="L201" i="15" s="1"/>
  <c r="DP141" i="15"/>
  <c r="L199" i="15" s="1"/>
  <c r="FU141" i="15"/>
  <c r="N260" i="15" s="1"/>
  <c r="BI141" i="15"/>
  <c r="M157" i="15" s="1"/>
  <c r="MJ141" i="15"/>
  <c r="GO141" i="15"/>
  <c r="N207" i="15" s="1"/>
  <c r="FZ141" i="15"/>
  <c r="FC141" i="15"/>
  <c r="K256" i="15" s="1"/>
  <c r="HO141" i="15"/>
  <c r="O212" i="15" s="1"/>
  <c r="GR141" i="15"/>
  <c r="HL141" i="15"/>
  <c r="L212" i="15" s="1"/>
  <c r="BD141" i="15"/>
  <c r="M155" i="15" s="1"/>
  <c r="M181" i="15" s="1"/>
  <c r="DC141" i="15"/>
  <c r="N202" i="15" s="1"/>
  <c r="FO141" i="15"/>
  <c r="M258" i="15" s="1"/>
  <c r="GL141" i="15"/>
  <c r="K207" i="15" s="1"/>
  <c r="CK141" i="15"/>
  <c r="K187" i="15" s="1"/>
  <c r="LY141" i="15"/>
  <c r="AR141" i="15"/>
  <c r="K153" i="15" s="1"/>
  <c r="DD141" i="15"/>
  <c r="O202" i="15" s="1"/>
  <c r="FP141" i="15"/>
  <c r="N258" i="15" s="1"/>
  <c r="FY141" i="15"/>
  <c r="IK141" i="15"/>
  <c r="L232" i="15" s="1"/>
  <c r="KL141" i="15"/>
  <c r="O224" i="15" s="1"/>
  <c r="LR141" i="15"/>
  <c r="KY141" i="15"/>
  <c r="M227" i="15" s="1"/>
  <c r="CY141" i="15"/>
  <c r="O203" i="15" s="1"/>
  <c r="DA141" i="15"/>
  <c r="L202" i="15" s="1"/>
  <c r="P202" i="15" s="1"/>
  <c r="LQ141" i="15"/>
  <c r="MA141" i="15"/>
  <c r="DJ141" i="15"/>
  <c r="K200" i="15" s="1"/>
  <c r="KC141" i="15"/>
  <c r="K223" i="15" s="1"/>
  <c r="BX141" i="15"/>
  <c r="M190" i="15" s="1"/>
  <c r="EJ141" i="15"/>
  <c r="L252" i="15" s="1"/>
  <c r="GV141" i="15"/>
  <c r="K209" i="15" s="1"/>
  <c r="JH141" i="15"/>
  <c r="O236" i="15" s="1"/>
  <c r="DU141" i="15"/>
  <c r="L198" i="15" s="1"/>
  <c r="IS141" i="15"/>
  <c r="O237" i="15" s="1"/>
  <c r="LE141" i="15"/>
  <c r="N228" i="15" s="1"/>
  <c r="EU141" i="15"/>
  <c r="M254" i="15" s="1"/>
  <c r="ME141" i="15"/>
  <c r="AX141" i="15"/>
  <c r="L154" i="15" s="1"/>
  <c r="L178" i="15" s="1"/>
  <c r="JF141" i="15"/>
  <c r="M236" i="15" s="1"/>
  <c r="DB141" i="15"/>
  <c r="M202" i="15" s="1"/>
  <c r="GT141" i="15"/>
  <c r="GI141" i="15"/>
  <c r="M206" i="15" s="1"/>
  <c r="DI141" i="15"/>
  <c r="O201" i="15" s="1"/>
  <c r="AO141" i="15"/>
  <c r="M152" i="15" s="1"/>
  <c r="M172" i="15" s="1"/>
  <c r="HX141" i="15"/>
  <c r="GS141" i="15"/>
  <c r="LZ141" i="15"/>
  <c r="AI141" i="15"/>
  <c r="L151" i="15" s="1"/>
  <c r="L169" i="15" s="1"/>
  <c r="FG141" i="15"/>
  <c r="O256" i="15" s="1"/>
  <c r="ER141" i="15"/>
  <c r="O253" i="15" s="1"/>
  <c r="FN141" i="15"/>
  <c r="L258" i="15" s="1"/>
  <c r="Y141" i="15"/>
  <c r="L149" i="15" s="1"/>
  <c r="L163" i="15" s="1"/>
  <c r="GE141" i="15"/>
  <c r="N262" i="15" s="1"/>
  <c r="BZ141" i="15"/>
  <c r="O190" i="15" s="1"/>
  <c r="JJ141" i="15"/>
  <c r="L233" i="15" s="1"/>
  <c r="L244" i="15" s="1"/>
  <c r="CC141" i="15"/>
  <c r="M189" i="15" s="1"/>
  <c r="EH141" i="15"/>
  <c r="O159" i="15" s="1"/>
  <c r="LG141" i="15"/>
  <c r="K229" i="15" s="1"/>
  <c r="P229" i="15" s="1"/>
  <c r="HU141" i="15"/>
  <c r="CM141" i="15"/>
  <c r="M187" i="15" s="1"/>
  <c r="EY141" i="15"/>
  <c r="L255" i="15" s="1"/>
  <c r="LS141" i="15"/>
  <c r="MM141" i="15"/>
  <c r="AW141" i="15"/>
  <c r="K154" i="15" s="1"/>
  <c r="K178" i="15" s="1"/>
  <c r="GK141" i="15"/>
  <c r="O206" i="15" s="1"/>
  <c r="MG141" i="15"/>
  <c r="DO141" i="15"/>
  <c r="K199" i="15" s="1"/>
  <c r="GQ141" i="15"/>
  <c r="X141" i="15"/>
  <c r="K149" i="15" s="1"/>
  <c r="K163" i="15" s="1"/>
  <c r="BE141" i="15"/>
  <c r="N155" i="15" s="1"/>
  <c r="N181" i="15" s="1"/>
  <c r="DQ141" i="15"/>
  <c r="M199" i="15" s="1"/>
  <c r="MO141" i="15"/>
  <c r="BY141" i="15"/>
  <c r="N190" i="15" s="1"/>
  <c r="EK141" i="15"/>
  <c r="M252" i="15" s="1"/>
  <c r="EC141" i="15"/>
  <c r="O197" i="15" s="1"/>
  <c r="CS141" i="15"/>
  <c r="N186" i="15" s="1"/>
  <c r="DV141" i="15"/>
  <c r="M198" i="15" s="1"/>
  <c r="BJ141" i="15"/>
  <c r="N157" i="15" s="1"/>
  <c r="FL141" i="15"/>
  <c r="O257" i="15" s="1"/>
  <c r="AF141" i="15"/>
  <c r="N150" i="15" s="1"/>
  <c r="N166" i="15" s="1"/>
  <c r="MQ141" i="15"/>
  <c r="AG141" i="15"/>
  <c r="O150" i="15" s="1"/>
  <c r="O166" i="15" s="1"/>
  <c r="KF141" i="15"/>
  <c r="N223" i="15" s="1"/>
  <c r="CG141" i="15"/>
  <c r="L188" i="15" s="1"/>
  <c r="ES141" i="15"/>
  <c r="K254" i="15" s="1"/>
  <c r="ED141" i="15"/>
  <c r="K159" i="15" s="1"/>
  <c r="MR141" i="15"/>
  <c r="KN141" i="15"/>
  <c r="L225" i="15" s="1"/>
  <c r="AC141" i="15"/>
  <c r="K150" i="15" s="1"/>
  <c r="K166" i="15" s="1"/>
  <c r="CO141" i="15"/>
  <c r="O187" i="15" s="1"/>
  <c r="FA141" i="15"/>
  <c r="N255" i="15" s="1"/>
  <c r="HM141" i="15"/>
  <c r="M212" i="15" s="1"/>
  <c r="FV141" i="15"/>
  <c r="O260" i="15" s="1"/>
  <c r="HR141" i="15"/>
  <c r="M213" i="15" s="1"/>
  <c r="ML141" i="15"/>
  <c r="GH141" i="15"/>
  <c r="L206" i="15" s="1"/>
  <c r="AT141" i="15"/>
  <c r="M153" i="15" s="1"/>
  <c r="M175" i="15" s="1"/>
  <c r="BA141" i="15"/>
  <c r="O154" i="15" s="1"/>
  <c r="O178" i="15" s="1"/>
  <c r="MZ141" i="15"/>
  <c r="DR141" i="15"/>
  <c r="N199" i="15" s="1"/>
  <c r="A141" i="15"/>
  <c r="A98" i="15" s="1"/>
  <c r="LW141" i="15"/>
  <c r="CQ141" i="15"/>
  <c r="L186" i="15" s="1"/>
  <c r="AE141" i="15"/>
  <c r="M150" i="15" s="1"/>
  <c r="M166" i="15" s="1"/>
  <c r="HI141" i="15"/>
  <c r="BU141" i="15"/>
  <c r="O191" i="15" s="1"/>
  <c r="AL141" i="15"/>
  <c r="O151" i="15" s="1"/>
  <c r="O169" i="15" s="1"/>
  <c r="BT141" i="15"/>
  <c r="N191" i="15" s="1"/>
  <c r="FQ141" i="15"/>
  <c r="O258" i="15" s="1"/>
  <c r="HG141" i="15"/>
  <c r="EM141" i="15"/>
  <c r="O252" i="15" s="1"/>
  <c r="BS141" i="15"/>
  <c r="M191" i="15" s="1"/>
  <c r="EZ141" i="15"/>
  <c r="M255" i="15" s="1"/>
  <c r="CN141" i="15"/>
  <c r="N187" i="15" s="1"/>
  <c r="AB141" i="15"/>
  <c r="O149" i="15" s="1"/>
  <c r="O163" i="15" s="1"/>
  <c r="DN141" i="15"/>
  <c r="O200" i="15" s="1"/>
  <c r="BB141" i="15"/>
  <c r="K155" i="15" s="1"/>
  <c r="K181" i="15" s="1"/>
  <c r="HS141" i="15"/>
  <c r="N213" i="15" s="1"/>
  <c r="N214" i="15" s="1"/>
  <c r="EQ141" i="15"/>
  <c r="N253" i="15" s="1"/>
  <c r="CE141" i="15"/>
  <c r="O189" i="15" s="1"/>
  <c r="DM141" i="15"/>
  <c r="N200" i="15" s="1"/>
  <c r="BV141" i="15"/>
  <c r="K190" i="15" s="1"/>
  <c r="HQ141" i="15"/>
  <c r="L213" i="15" s="1"/>
  <c r="MH141" i="15"/>
  <c r="HW141" i="15"/>
  <c r="FJ141" i="15"/>
  <c r="M257" i="15" s="1"/>
  <c r="DX141" i="15"/>
  <c r="O198" i="15" s="1"/>
  <c r="BL141" i="15"/>
  <c r="K192" i="15" s="1"/>
  <c r="FI141" i="15"/>
  <c r="L257" i="15" s="1"/>
  <c r="DW141" i="15"/>
  <c r="N198" i="15" s="1"/>
  <c r="BK141" i="15"/>
  <c r="O157" i="15" s="1"/>
  <c r="HK141" i="15"/>
  <c r="K212" i="15" s="1"/>
  <c r="EI141" i="15"/>
  <c r="K252" i="15" s="1"/>
  <c r="EO141" i="15"/>
  <c r="L253" i="15" s="1"/>
  <c r="K246" i="15"/>
  <c r="O244" i="15"/>
  <c r="EW141" i="15"/>
  <c r="O254" i="15" s="1"/>
  <c r="HT141" i="15"/>
  <c r="O213" i="15" s="1"/>
  <c r="MK141" i="15"/>
  <c r="GP141" i="15"/>
  <c r="O207" i="15" s="1"/>
  <c r="FS141" i="15"/>
  <c r="L260" i="15" s="1"/>
  <c r="GZ141" i="15"/>
  <c r="O209" i="15" s="1"/>
  <c r="LX141" i="15"/>
  <c r="HB141" i="15"/>
  <c r="L210" i="15" s="1"/>
  <c r="GX141" i="15"/>
  <c r="M209" i="15" s="1"/>
  <c r="LV141" i="15"/>
  <c r="DL141" i="15"/>
  <c r="M200" i="15" s="1"/>
  <c r="CF141" i="15"/>
  <c r="K188" i="15" s="1"/>
  <c r="BN141" i="15"/>
  <c r="M192" i="15" s="1"/>
  <c r="HJ141" i="15"/>
  <c r="EP141" i="15"/>
  <c r="M253" i="15" s="1"/>
  <c r="AS141" i="15"/>
  <c r="L153" i="15" s="1"/>
  <c r="L175" i="15" s="1"/>
  <c r="MC141" i="15"/>
  <c r="GY141" i="15"/>
  <c r="N209" i="15" s="1"/>
  <c r="EX141" i="15"/>
  <c r="K255" i="15" s="1"/>
  <c r="CX141" i="15"/>
  <c r="N203" i="15" s="1"/>
  <c r="FR141" i="15"/>
  <c r="K260" i="15" s="1"/>
  <c r="MD141" i="15"/>
  <c r="DY141" i="15"/>
  <c r="K197" i="15" s="1"/>
  <c r="P197" i="15" s="1"/>
  <c r="FK141" i="15"/>
  <c r="N257" i="15" s="1"/>
  <c r="DE141" i="15"/>
  <c r="K201" i="15" s="1"/>
  <c r="CD141" i="15"/>
  <c r="N189" i="15" s="1"/>
  <c r="GN141" i="15"/>
  <c r="M207" i="15" s="1"/>
  <c r="M244" i="15"/>
  <c r="GG141" i="15"/>
  <c r="K206" i="15" s="1"/>
  <c r="AA141" i="15"/>
  <c r="N149" i="15" s="1"/>
  <c r="N163" i="15" s="1"/>
  <c r="MB141" i="15"/>
  <c r="GW141" i="15"/>
  <c r="L209" i="15" s="1"/>
  <c r="BM141" i="15"/>
  <c r="L192" i="15" s="1"/>
  <c r="AY141" i="15"/>
  <c r="M154" i="15" s="1"/>
  <c r="M178" i="15" s="1"/>
  <c r="AJ141" i="15"/>
  <c r="M151" i="15" s="1"/>
  <c r="M169" i="15" s="1"/>
  <c r="CV141" i="15"/>
  <c r="L203" i="15" s="1"/>
  <c r="FH141" i="15"/>
  <c r="K257" i="15" s="1"/>
  <c r="O214" i="15"/>
  <c r="HE141" i="15"/>
  <c r="O210" i="15" s="1"/>
  <c r="BR141" i="15"/>
  <c r="L191" i="15" s="1"/>
  <c r="M249" i="15"/>
  <c r="AU141" i="15"/>
  <c r="N153" i="15" s="1"/>
  <c r="N175" i="15" s="1"/>
  <c r="DG141" i="15"/>
  <c r="M201" i="15" s="1"/>
  <c r="CB141" i="15"/>
  <c r="L189" i="15" s="1"/>
  <c r="EN141" i="15"/>
  <c r="K253" i="15" s="1"/>
  <c r="BG141" i="15"/>
  <c r="K157" i="15" s="1"/>
  <c r="DS141" i="15"/>
  <c r="O199" i="15" s="1"/>
  <c r="L247" i="15"/>
  <c r="EL141" i="15"/>
  <c r="N252" i="15" s="1"/>
  <c r="BC141" i="15"/>
  <c r="L155" i="15" s="1"/>
  <c r="L181" i="15" s="1"/>
  <c r="CJ141" i="15"/>
  <c r="O188" i="15" s="1"/>
  <c r="EV141" i="15"/>
  <c r="N254" i="15" s="1"/>
  <c r="HH141" i="15"/>
  <c r="M245" i="15"/>
  <c r="HA141" i="15"/>
  <c r="K210" i="15" s="1"/>
  <c r="HD141" i="15"/>
  <c r="N210" i="15" s="1"/>
  <c r="K245" i="15"/>
  <c r="K249" i="15"/>
  <c r="N249" i="15"/>
  <c r="K242" i="15"/>
  <c r="N244" i="15"/>
  <c r="O247" i="15"/>
  <c r="O248" i="15"/>
  <c r="P233" i="15"/>
  <c r="K244" i="15"/>
  <c r="P232" i="15"/>
  <c r="P235" i="15"/>
  <c r="L218" i="15"/>
  <c r="P221" i="15"/>
  <c r="K175" i="15"/>
  <c r="M242" i="15"/>
  <c r="N248" i="15"/>
  <c r="M246" i="15"/>
  <c r="L214" i="15"/>
  <c r="L242" i="15"/>
  <c r="M248" i="15"/>
  <c r="N247" i="15"/>
  <c r="L243" i="15"/>
  <c r="M247" i="15"/>
  <c r="P231" i="15"/>
  <c r="P213" i="15"/>
  <c r="L172" i="15"/>
  <c r="O242" i="15"/>
  <c r="N246" i="15"/>
  <c r="N242" i="15"/>
  <c r="P226" i="15"/>
  <c r="M220" i="15"/>
  <c r="K247" i="15"/>
  <c r="P237" i="15"/>
  <c r="K169" i="15"/>
  <c r="L249" i="15"/>
  <c r="N21" i="15"/>
  <c r="N22" i="15" s="1"/>
  <c r="R23" i="15" s="1"/>
  <c r="L53" i="17"/>
  <c r="K53" i="11"/>
  <c r="A1" i="17"/>
  <c r="T1" i="17" s="1"/>
  <c r="A1" i="11"/>
  <c r="S158" i="17"/>
  <c r="S148" i="17"/>
  <c r="S147" i="17"/>
  <c r="S126" i="17"/>
  <c r="P123" i="17"/>
  <c r="A123" i="17" s="1"/>
  <c r="P122" i="17"/>
  <c r="S112" i="17"/>
  <c r="S103" i="17"/>
  <c r="S102" i="17"/>
  <c r="S92" i="17"/>
  <c r="S69" i="17"/>
  <c r="S53" i="17"/>
  <c r="F49" i="17"/>
  <c r="E49" i="17"/>
  <c r="B49" i="17"/>
  <c r="NE48" i="17"/>
  <c r="F48" i="17"/>
  <c r="E48" i="17"/>
  <c r="ND47" i="17"/>
  <c r="NC47" i="17"/>
  <c r="NB47" i="17"/>
  <c r="NA47" i="17"/>
  <c r="MZ47" i="17"/>
  <c r="MY47" i="17"/>
  <c r="MX47" i="17"/>
  <c r="MW47" i="17"/>
  <c r="MV47" i="17"/>
  <c r="MU47" i="17"/>
  <c r="MT47" i="17"/>
  <c r="MS47" i="17"/>
  <c r="MR47" i="17"/>
  <c r="MQ47" i="17"/>
  <c r="MP47" i="17"/>
  <c r="MO47" i="17"/>
  <c r="MN47" i="17"/>
  <c r="MM47" i="17"/>
  <c r="ML47" i="17"/>
  <c r="MK47" i="17"/>
  <c r="MJ47" i="17"/>
  <c r="MI47" i="17"/>
  <c r="MH47" i="17"/>
  <c r="MG47" i="17"/>
  <c r="MF47" i="17"/>
  <c r="ME47" i="17"/>
  <c r="MD47" i="17"/>
  <c r="MC47" i="17"/>
  <c r="MB47" i="17"/>
  <c r="MA47" i="17"/>
  <c r="LZ47" i="17"/>
  <c r="LY47" i="17"/>
  <c r="LX47" i="17"/>
  <c r="LW47" i="17"/>
  <c r="LV47" i="17"/>
  <c r="LU47" i="17"/>
  <c r="LT47" i="17"/>
  <c r="LS47" i="17"/>
  <c r="LR47" i="17"/>
  <c r="LQ47" i="17"/>
  <c r="LP47" i="17"/>
  <c r="LO47" i="17"/>
  <c r="LN47" i="17"/>
  <c r="LM47" i="17"/>
  <c r="LL47" i="17"/>
  <c r="LK47" i="17"/>
  <c r="LJ47" i="17"/>
  <c r="LI47" i="17"/>
  <c r="LH47" i="17"/>
  <c r="LG47" i="17"/>
  <c r="LF47" i="17"/>
  <c r="LE47" i="17"/>
  <c r="LD47" i="17"/>
  <c r="LC47" i="17"/>
  <c r="LB47" i="17"/>
  <c r="LA47" i="17"/>
  <c r="KZ47" i="17"/>
  <c r="KY47" i="17"/>
  <c r="KX47" i="17"/>
  <c r="KW47" i="17"/>
  <c r="KV47" i="17"/>
  <c r="KU47" i="17"/>
  <c r="KT47" i="17"/>
  <c r="KS47" i="17"/>
  <c r="KR47" i="17"/>
  <c r="KQ47" i="17"/>
  <c r="KP47" i="17"/>
  <c r="KO47" i="17"/>
  <c r="KN47" i="17"/>
  <c r="KM47" i="17"/>
  <c r="KL47" i="17"/>
  <c r="KK47" i="17"/>
  <c r="KJ47" i="17"/>
  <c r="KI47" i="17"/>
  <c r="KH47" i="17"/>
  <c r="KG47" i="17"/>
  <c r="KF47" i="17"/>
  <c r="KE47" i="17"/>
  <c r="KD47" i="17"/>
  <c r="KC47" i="17"/>
  <c r="KB47" i="17"/>
  <c r="KA47" i="17"/>
  <c r="JZ47" i="17"/>
  <c r="JY47" i="17"/>
  <c r="JX47" i="17"/>
  <c r="JW47" i="17"/>
  <c r="JV47" i="17"/>
  <c r="JU47" i="17"/>
  <c r="JT47" i="17"/>
  <c r="JS47" i="17"/>
  <c r="JR47" i="17"/>
  <c r="JQ47" i="17"/>
  <c r="JP47" i="17"/>
  <c r="JO47" i="17"/>
  <c r="JN47" i="17"/>
  <c r="JM47" i="17"/>
  <c r="JL47" i="17"/>
  <c r="JK47" i="17"/>
  <c r="JJ47" i="17"/>
  <c r="JI47" i="17"/>
  <c r="JH47" i="17"/>
  <c r="JG47" i="17"/>
  <c r="JF47" i="17"/>
  <c r="JE47" i="17"/>
  <c r="JD47" i="17"/>
  <c r="JC47" i="17"/>
  <c r="JB47" i="17"/>
  <c r="JA47" i="17"/>
  <c r="IZ47" i="17"/>
  <c r="IY47" i="17"/>
  <c r="IX47" i="17"/>
  <c r="IW47" i="17"/>
  <c r="IV47" i="17"/>
  <c r="IU47" i="17"/>
  <c r="IT47" i="17"/>
  <c r="IS47" i="17"/>
  <c r="IR47" i="17"/>
  <c r="IQ47" i="17"/>
  <c r="IP47" i="17"/>
  <c r="IO47" i="17"/>
  <c r="IN47" i="17"/>
  <c r="IM47" i="17"/>
  <c r="IL47" i="17"/>
  <c r="IK47" i="17"/>
  <c r="IJ47" i="17"/>
  <c r="II47" i="17"/>
  <c r="IH47" i="17"/>
  <c r="IG47" i="17"/>
  <c r="IF47" i="17"/>
  <c r="IE47" i="17"/>
  <c r="ID47" i="17"/>
  <c r="IC47" i="17"/>
  <c r="IB47" i="17"/>
  <c r="IA47" i="17"/>
  <c r="HZ47" i="17"/>
  <c r="HY47" i="17"/>
  <c r="HX47" i="17"/>
  <c r="HW47" i="17"/>
  <c r="HV47" i="17"/>
  <c r="HU47" i="17"/>
  <c r="HT47" i="17"/>
  <c r="HS47" i="17"/>
  <c r="HR47" i="17"/>
  <c r="HQ47" i="17"/>
  <c r="HP47" i="17"/>
  <c r="HO47" i="17"/>
  <c r="HN47" i="17"/>
  <c r="HM47" i="17"/>
  <c r="HL47" i="17"/>
  <c r="HK47" i="17"/>
  <c r="HJ47" i="17"/>
  <c r="HI47" i="17"/>
  <c r="HH47" i="17"/>
  <c r="HG47" i="17"/>
  <c r="HF47" i="17"/>
  <c r="HE47" i="17"/>
  <c r="HD47" i="17"/>
  <c r="HC47" i="17"/>
  <c r="HB47" i="17"/>
  <c r="HA47" i="17"/>
  <c r="GZ47" i="17"/>
  <c r="GY47" i="17"/>
  <c r="GX47" i="17"/>
  <c r="GW47" i="17"/>
  <c r="GV47" i="17"/>
  <c r="GU47" i="17"/>
  <c r="GT47" i="17"/>
  <c r="GS47" i="17"/>
  <c r="GR47" i="17"/>
  <c r="GQ47" i="17"/>
  <c r="GP47" i="17"/>
  <c r="GO47" i="17"/>
  <c r="GN47" i="17"/>
  <c r="GM47" i="17"/>
  <c r="GL47" i="17"/>
  <c r="GK47" i="17"/>
  <c r="GJ47" i="17"/>
  <c r="GI47" i="17"/>
  <c r="GH47" i="17"/>
  <c r="GG47" i="17"/>
  <c r="GF47" i="17"/>
  <c r="GE47" i="17"/>
  <c r="GD47" i="17"/>
  <c r="GC47" i="17"/>
  <c r="GB47" i="17"/>
  <c r="GA47" i="17"/>
  <c r="FZ47" i="17"/>
  <c r="FY47" i="17"/>
  <c r="FX47" i="17"/>
  <c r="FW47" i="17"/>
  <c r="FV47" i="17"/>
  <c r="FU47" i="17"/>
  <c r="FT47" i="17"/>
  <c r="FS47" i="17"/>
  <c r="FR47" i="17"/>
  <c r="FQ47" i="17"/>
  <c r="FP47" i="17"/>
  <c r="FO47" i="17"/>
  <c r="FN47" i="17"/>
  <c r="FM47" i="17"/>
  <c r="FL47" i="17"/>
  <c r="FK47" i="17"/>
  <c r="FJ47" i="17"/>
  <c r="FI47" i="17"/>
  <c r="FH47" i="17"/>
  <c r="FG47" i="17"/>
  <c r="FF47" i="17"/>
  <c r="FE47" i="17"/>
  <c r="FD47" i="17"/>
  <c r="FC47" i="17"/>
  <c r="FB47" i="17"/>
  <c r="FA47" i="17"/>
  <c r="EZ47" i="17"/>
  <c r="EY47" i="17"/>
  <c r="EX47" i="17"/>
  <c r="EW47" i="17"/>
  <c r="EV47" i="17"/>
  <c r="EU47" i="17"/>
  <c r="ET47" i="17"/>
  <c r="ES47" i="17"/>
  <c r="ER47" i="17"/>
  <c r="EQ47" i="17"/>
  <c r="EP47" i="17"/>
  <c r="EO47" i="17"/>
  <c r="EN47" i="17"/>
  <c r="EM47" i="17"/>
  <c r="EL47" i="17"/>
  <c r="EK47" i="17"/>
  <c r="EJ47" i="17"/>
  <c r="EI47" i="17"/>
  <c r="EH47" i="17"/>
  <c r="EG47" i="17"/>
  <c r="EF47" i="17"/>
  <c r="EE47" i="17"/>
  <c r="ED47" i="17"/>
  <c r="EC47" i="17"/>
  <c r="EB47" i="17"/>
  <c r="EA47" i="17"/>
  <c r="DZ47" i="17"/>
  <c r="DY47" i="17"/>
  <c r="DX47" i="17"/>
  <c r="DW47" i="17"/>
  <c r="DV47" i="17"/>
  <c r="DU47" i="17"/>
  <c r="DT47" i="17"/>
  <c r="DS47" i="17"/>
  <c r="DR47" i="17"/>
  <c r="DQ47" i="17"/>
  <c r="DP47" i="17"/>
  <c r="DO47" i="17"/>
  <c r="DN47" i="17"/>
  <c r="DM47" i="17"/>
  <c r="DL47" i="17"/>
  <c r="DK47" i="17"/>
  <c r="DJ47" i="17"/>
  <c r="DI47" i="17"/>
  <c r="DH47" i="17"/>
  <c r="DG47" i="17"/>
  <c r="DF47" i="17"/>
  <c r="DE47" i="17"/>
  <c r="DD47" i="17"/>
  <c r="DC47" i="17"/>
  <c r="DB47" i="17"/>
  <c r="DA47" i="17"/>
  <c r="CZ47" i="17"/>
  <c r="CY47" i="17"/>
  <c r="CX47" i="17"/>
  <c r="CW47" i="17"/>
  <c r="CV47" i="17"/>
  <c r="CU47" i="17"/>
  <c r="CT47" i="17"/>
  <c r="CS47" i="17"/>
  <c r="CR47" i="17"/>
  <c r="CQ47" i="17"/>
  <c r="CP47" i="17"/>
  <c r="CO47" i="17"/>
  <c r="CN47" i="17"/>
  <c r="CM47" i="17"/>
  <c r="CL47" i="17"/>
  <c r="CK47" i="17"/>
  <c r="CJ47" i="17"/>
  <c r="CI47" i="17"/>
  <c r="CH47" i="17"/>
  <c r="CG47" i="17"/>
  <c r="CF47" i="17"/>
  <c r="CE47" i="17"/>
  <c r="CD47" i="17"/>
  <c r="CC47" i="17"/>
  <c r="CB47" i="17"/>
  <c r="CA47" i="17"/>
  <c r="BZ47" i="17"/>
  <c r="BY47" i="17"/>
  <c r="BX47" i="17"/>
  <c r="BW47" i="17"/>
  <c r="BV47" i="17"/>
  <c r="BU47" i="17"/>
  <c r="BT47" i="17"/>
  <c r="BS47" i="17"/>
  <c r="BR47" i="17"/>
  <c r="BQ47" i="17"/>
  <c r="BP47" i="17"/>
  <c r="BO47" i="17"/>
  <c r="BN47" i="17"/>
  <c r="BM47" i="17"/>
  <c r="BL47" i="17"/>
  <c r="BK47" i="17"/>
  <c r="BJ47" i="17"/>
  <c r="BI47" i="17"/>
  <c r="BH47" i="17"/>
  <c r="BG47" i="17"/>
  <c r="BF47" i="17"/>
  <c r="BE47" i="17"/>
  <c r="BD47" i="17"/>
  <c r="BC47"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AD47" i="17"/>
  <c r="AC47" i="17"/>
  <c r="AB47" i="17"/>
  <c r="AA47" i="17"/>
  <c r="Z47" i="17"/>
  <c r="Y47" i="17"/>
  <c r="X47" i="17"/>
  <c r="A47" i="17"/>
  <c r="ND46" i="17"/>
  <c r="NC46" i="17"/>
  <c r="NB46" i="17"/>
  <c r="NA46" i="17"/>
  <c r="MZ46" i="17"/>
  <c r="MY46" i="17"/>
  <c r="MX46" i="17"/>
  <c r="MW46" i="17"/>
  <c r="MV46" i="17"/>
  <c r="MU46" i="17"/>
  <c r="MT46" i="17"/>
  <c r="MS46" i="17"/>
  <c r="MR46" i="17"/>
  <c r="MQ46" i="17"/>
  <c r="MP46" i="17"/>
  <c r="MO46" i="17"/>
  <c r="MN46" i="17"/>
  <c r="MM46" i="17"/>
  <c r="ML46" i="17"/>
  <c r="MK46" i="17"/>
  <c r="MJ46" i="17"/>
  <c r="MI46" i="17"/>
  <c r="MH46" i="17"/>
  <c r="MG46" i="17"/>
  <c r="MF46" i="17"/>
  <c r="ME46" i="17"/>
  <c r="MD46" i="17"/>
  <c r="MC46" i="17"/>
  <c r="MB46" i="17"/>
  <c r="MA46" i="17"/>
  <c r="LZ46" i="17"/>
  <c r="LY46" i="17"/>
  <c r="LX46" i="17"/>
  <c r="LW46" i="17"/>
  <c r="LV46" i="17"/>
  <c r="LU46" i="17"/>
  <c r="LT46" i="17"/>
  <c r="LS46" i="17"/>
  <c r="LR46" i="17"/>
  <c r="LQ46" i="17"/>
  <c r="LP46" i="17"/>
  <c r="LO46" i="17"/>
  <c r="LN46" i="17"/>
  <c r="LM46" i="17"/>
  <c r="LL46" i="17"/>
  <c r="LK46" i="17"/>
  <c r="LJ46" i="17"/>
  <c r="LI46" i="17"/>
  <c r="LH46" i="17"/>
  <c r="LG46" i="17"/>
  <c r="LF46" i="17"/>
  <c r="LE46" i="17"/>
  <c r="LD46" i="17"/>
  <c r="LC46" i="17"/>
  <c r="LB46" i="17"/>
  <c r="LA46" i="17"/>
  <c r="KZ46" i="17"/>
  <c r="KY46" i="17"/>
  <c r="KX46" i="17"/>
  <c r="KW46" i="17"/>
  <c r="KV46" i="17"/>
  <c r="KU46" i="17"/>
  <c r="KT46" i="17"/>
  <c r="KS46" i="17"/>
  <c r="KR46" i="17"/>
  <c r="KQ46" i="17"/>
  <c r="KP46" i="17"/>
  <c r="KO46" i="17"/>
  <c r="KN46" i="17"/>
  <c r="KM46" i="17"/>
  <c r="KL46" i="17"/>
  <c r="KK46" i="17"/>
  <c r="KJ46" i="17"/>
  <c r="KI46" i="17"/>
  <c r="KH46" i="17"/>
  <c r="KG46" i="17"/>
  <c r="KF46" i="17"/>
  <c r="KE46" i="17"/>
  <c r="KD46" i="17"/>
  <c r="KC46" i="17"/>
  <c r="KB46" i="17"/>
  <c r="KA46" i="17"/>
  <c r="JZ46" i="17"/>
  <c r="JY46" i="17"/>
  <c r="JX46" i="17"/>
  <c r="JW46" i="17"/>
  <c r="JV46" i="17"/>
  <c r="JU46" i="17"/>
  <c r="JT46" i="17"/>
  <c r="JS46" i="17"/>
  <c r="JR46" i="17"/>
  <c r="JQ46" i="17"/>
  <c r="JP46" i="17"/>
  <c r="JO46" i="17"/>
  <c r="JN46" i="17"/>
  <c r="JM46" i="17"/>
  <c r="JL46" i="17"/>
  <c r="JK46" i="17"/>
  <c r="JJ46" i="17"/>
  <c r="JI46" i="17"/>
  <c r="JH46" i="17"/>
  <c r="JG46" i="17"/>
  <c r="JF46" i="17"/>
  <c r="JE46" i="17"/>
  <c r="JD46" i="17"/>
  <c r="JC46" i="17"/>
  <c r="JB46" i="17"/>
  <c r="JA46" i="17"/>
  <c r="IZ46" i="17"/>
  <c r="IY46" i="17"/>
  <c r="IX46" i="17"/>
  <c r="IW46" i="17"/>
  <c r="IV46" i="17"/>
  <c r="IU46" i="17"/>
  <c r="IT46" i="17"/>
  <c r="IS46" i="17"/>
  <c r="IR46" i="17"/>
  <c r="IQ46" i="17"/>
  <c r="IP46" i="17"/>
  <c r="IO46" i="17"/>
  <c r="IN46" i="17"/>
  <c r="IM46" i="17"/>
  <c r="IL46" i="17"/>
  <c r="IK46" i="17"/>
  <c r="IJ46" i="17"/>
  <c r="II46" i="17"/>
  <c r="IH46" i="17"/>
  <c r="IG46" i="17"/>
  <c r="IF46" i="17"/>
  <c r="IE46" i="17"/>
  <c r="ID46" i="17"/>
  <c r="IC46" i="17"/>
  <c r="IB46" i="17"/>
  <c r="IA46" i="17"/>
  <c r="HZ46" i="17"/>
  <c r="HY46" i="17"/>
  <c r="HX46" i="17"/>
  <c r="HW46" i="17"/>
  <c r="HV46" i="17"/>
  <c r="HU46" i="17"/>
  <c r="HT46" i="17"/>
  <c r="HS46" i="17"/>
  <c r="HR46" i="17"/>
  <c r="HQ46" i="17"/>
  <c r="HP46" i="17"/>
  <c r="HO46" i="17"/>
  <c r="HN46" i="17"/>
  <c r="HM46" i="17"/>
  <c r="HL46" i="17"/>
  <c r="HK46" i="17"/>
  <c r="HJ46" i="17"/>
  <c r="HI46" i="17"/>
  <c r="HH46" i="17"/>
  <c r="HG46" i="17"/>
  <c r="HF46" i="17"/>
  <c r="HE46" i="17"/>
  <c r="HD46" i="17"/>
  <c r="HC46" i="17"/>
  <c r="HB46" i="17"/>
  <c r="HA46" i="17"/>
  <c r="GZ46" i="17"/>
  <c r="GY46" i="17"/>
  <c r="GX46" i="17"/>
  <c r="GW46" i="17"/>
  <c r="GV46" i="17"/>
  <c r="GU46" i="17"/>
  <c r="GT46" i="17"/>
  <c r="GS46" i="17"/>
  <c r="GR46" i="17"/>
  <c r="GQ46" i="17"/>
  <c r="GP46" i="17"/>
  <c r="GO46" i="17"/>
  <c r="GN46" i="17"/>
  <c r="GM46" i="17"/>
  <c r="GL46" i="17"/>
  <c r="GK46" i="17"/>
  <c r="GJ46" i="17"/>
  <c r="GI46" i="17"/>
  <c r="GH46" i="17"/>
  <c r="GG46" i="17"/>
  <c r="GF46" i="17"/>
  <c r="GE46" i="17"/>
  <c r="GD46" i="17"/>
  <c r="GC46" i="17"/>
  <c r="GB46" i="17"/>
  <c r="GA46" i="17"/>
  <c r="FZ46" i="17"/>
  <c r="FY46" i="17"/>
  <c r="FX46" i="17"/>
  <c r="FW46" i="17"/>
  <c r="FV46" i="17"/>
  <c r="FU46" i="17"/>
  <c r="FT46" i="17"/>
  <c r="FS46" i="17"/>
  <c r="FR46" i="17"/>
  <c r="FQ46" i="17"/>
  <c r="FP46" i="17"/>
  <c r="FO46" i="17"/>
  <c r="FN46" i="17"/>
  <c r="FM46" i="17"/>
  <c r="FL46" i="17"/>
  <c r="FK46" i="17"/>
  <c r="FJ46" i="17"/>
  <c r="FI46" i="17"/>
  <c r="FH46" i="17"/>
  <c r="FG46" i="17"/>
  <c r="FF46" i="17"/>
  <c r="FE46" i="17"/>
  <c r="FD46" i="17"/>
  <c r="FC46" i="17"/>
  <c r="FB46" i="17"/>
  <c r="FA46" i="17"/>
  <c r="EZ46" i="17"/>
  <c r="EY46" i="17"/>
  <c r="EX46" i="17"/>
  <c r="EW46" i="17"/>
  <c r="EV46" i="17"/>
  <c r="EU46" i="17"/>
  <c r="ET46" i="17"/>
  <c r="ES46" i="17"/>
  <c r="ER46" i="17"/>
  <c r="EQ46" i="17"/>
  <c r="EP46" i="17"/>
  <c r="EO46" i="17"/>
  <c r="EN46" i="17"/>
  <c r="EM46" i="17"/>
  <c r="EL46" i="17"/>
  <c r="EK46" i="17"/>
  <c r="EJ46" i="17"/>
  <c r="EI46" i="17"/>
  <c r="EH46" i="17"/>
  <c r="EG46" i="17"/>
  <c r="EF46" i="17"/>
  <c r="EE46" i="17"/>
  <c r="ED46" i="17"/>
  <c r="EC46" i="17"/>
  <c r="EB46" i="17"/>
  <c r="EA46" i="17"/>
  <c r="DZ46" i="17"/>
  <c r="DY46" i="17"/>
  <c r="DX46" i="17"/>
  <c r="DW46" i="17"/>
  <c r="DV46" i="17"/>
  <c r="DU46" i="17"/>
  <c r="DT46" i="17"/>
  <c r="DS46" i="17"/>
  <c r="DR46" i="17"/>
  <c r="DQ46" i="17"/>
  <c r="DP46" i="17"/>
  <c r="DO46" i="17"/>
  <c r="DN46" i="17"/>
  <c r="DM46" i="17"/>
  <c r="DL46" i="17"/>
  <c r="DK46" i="17"/>
  <c r="DJ46" i="17"/>
  <c r="DI46" i="17"/>
  <c r="DH46" i="17"/>
  <c r="DG46" i="17"/>
  <c r="DF46" i="17"/>
  <c r="DE46" i="17"/>
  <c r="DD46" i="17"/>
  <c r="DC46" i="17"/>
  <c r="DB46" i="17"/>
  <c r="DA46" i="17"/>
  <c r="CZ46" i="17"/>
  <c r="CY46" i="17"/>
  <c r="CX46" i="17"/>
  <c r="CW46" i="17"/>
  <c r="CV46" i="17"/>
  <c r="CU46" i="17"/>
  <c r="CT46" i="17"/>
  <c r="CS46" i="17"/>
  <c r="CR46" i="17"/>
  <c r="CQ46" i="17"/>
  <c r="CP46" i="17"/>
  <c r="CO46" i="17"/>
  <c r="CN46" i="17"/>
  <c r="CM46" i="17"/>
  <c r="CL46" i="17"/>
  <c r="CK46" i="17"/>
  <c r="CJ46" i="17"/>
  <c r="CI46" i="17"/>
  <c r="CH46" i="17"/>
  <c r="CG46" i="17"/>
  <c r="CF46" i="17"/>
  <c r="CE46" i="17"/>
  <c r="CD46" i="17"/>
  <c r="CC46" i="17"/>
  <c r="CB46" i="17"/>
  <c r="CA46" i="17"/>
  <c r="BZ46" i="17"/>
  <c r="BY46" i="17"/>
  <c r="BX46" i="17"/>
  <c r="BW46" i="17"/>
  <c r="BV46" i="17"/>
  <c r="BU46" i="17"/>
  <c r="BT46" i="17"/>
  <c r="BS46" i="17"/>
  <c r="BR46" i="17"/>
  <c r="BQ46" i="17"/>
  <c r="BP46" i="17"/>
  <c r="BO46" i="17"/>
  <c r="BN46" i="17"/>
  <c r="BM46" i="17"/>
  <c r="BL46" i="17"/>
  <c r="BK46" i="17"/>
  <c r="BJ46" i="17"/>
  <c r="BI46" i="17"/>
  <c r="BH46" i="17"/>
  <c r="BG46" i="17"/>
  <c r="BF46" i="17"/>
  <c r="BE46" i="17"/>
  <c r="BD46" i="17"/>
  <c r="BC46"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AD46" i="17"/>
  <c r="AC46" i="17"/>
  <c r="AB46" i="17"/>
  <c r="AA46" i="17"/>
  <c r="Z46" i="17"/>
  <c r="Y46" i="17"/>
  <c r="X46" i="17"/>
  <c r="A46" i="17"/>
  <c r="ND45" i="17"/>
  <c r="NC45" i="17"/>
  <c r="NB45" i="17"/>
  <c r="NA45" i="17"/>
  <c r="MZ45" i="17"/>
  <c r="MY45" i="17"/>
  <c r="MX45" i="17"/>
  <c r="MW45" i="17"/>
  <c r="MV45" i="17"/>
  <c r="MU45" i="17"/>
  <c r="MT45" i="17"/>
  <c r="MS45" i="17"/>
  <c r="MR45" i="17"/>
  <c r="MQ45" i="17"/>
  <c r="MP45" i="17"/>
  <c r="MO45" i="17"/>
  <c r="MN45" i="17"/>
  <c r="MM45" i="17"/>
  <c r="ML45" i="17"/>
  <c r="MK45" i="17"/>
  <c r="MJ45" i="17"/>
  <c r="MI45" i="17"/>
  <c r="MH45" i="17"/>
  <c r="MG45" i="17"/>
  <c r="MF45" i="17"/>
  <c r="ME45" i="17"/>
  <c r="MD45" i="17"/>
  <c r="MC45" i="17"/>
  <c r="MB45" i="17"/>
  <c r="MA45" i="17"/>
  <c r="LZ45" i="17"/>
  <c r="LY45" i="17"/>
  <c r="LX45" i="17"/>
  <c r="LW45" i="17"/>
  <c r="LV45" i="17"/>
  <c r="LU45" i="17"/>
  <c r="LT45" i="17"/>
  <c r="LS45" i="17"/>
  <c r="LR45" i="17"/>
  <c r="LQ45" i="17"/>
  <c r="LP45" i="17"/>
  <c r="LO45" i="17"/>
  <c r="LN45" i="17"/>
  <c r="LM45" i="17"/>
  <c r="LL45" i="17"/>
  <c r="LK45" i="17"/>
  <c r="LJ45" i="17"/>
  <c r="LI45" i="17"/>
  <c r="LH45" i="17"/>
  <c r="LG45" i="17"/>
  <c r="LF45" i="17"/>
  <c r="LE45" i="17"/>
  <c r="LD45" i="17"/>
  <c r="LC45" i="17"/>
  <c r="LB45" i="17"/>
  <c r="LA45" i="17"/>
  <c r="KZ45" i="17"/>
  <c r="KY45" i="17"/>
  <c r="KX45" i="17"/>
  <c r="KW45" i="17"/>
  <c r="KV45" i="17"/>
  <c r="KU45" i="17"/>
  <c r="KT45" i="17"/>
  <c r="KS45" i="17"/>
  <c r="KR45" i="17"/>
  <c r="KQ45" i="17"/>
  <c r="KP45" i="17"/>
  <c r="KO45" i="17"/>
  <c r="KN45" i="17"/>
  <c r="KM45" i="17"/>
  <c r="KL45" i="17"/>
  <c r="KK45" i="17"/>
  <c r="KJ45" i="17"/>
  <c r="KI45" i="17"/>
  <c r="KH45" i="17"/>
  <c r="KG45" i="17"/>
  <c r="KF45" i="17"/>
  <c r="KE45" i="17"/>
  <c r="KD45" i="17"/>
  <c r="KC45" i="17"/>
  <c r="KB45" i="17"/>
  <c r="KA45" i="17"/>
  <c r="JZ45" i="17"/>
  <c r="JY45" i="17"/>
  <c r="JX45" i="17"/>
  <c r="JW45" i="17"/>
  <c r="JV45" i="17"/>
  <c r="JU45" i="17"/>
  <c r="JT45" i="17"/>
  <c r="JS45" i="17"/>
  <c r="JR45" i="17"/>
  <c r="JQ45" i="17"/>
  <c r="JP45" i="17"/>
  <c r="JO45" i="17"/>
  <c r="JN45" i="17"/>
  <c r="JM45" i="17"/>
  <c r="JL45" i="17"/>
  <c r="JK45" i="17"/>
  <c r="JJ45" i="17"/>
  <c r="JI45" i="17"/>
  <c r="JH45" i="17"/>
  <c r="JG45" i="17"/>
  <c r="JF45" i="17"/>
  <c r="JE45" i="17"/>
  <c r="JD45" i="17"/>
  <c r="JC45" i="17"/>
  <c r="JB45" i="17"/>
  <c r="JA45" i="17"/>
  <c r="IZ45" i="17"/>
  <c r="IY45" i="17"/>
  <c r="IX45" i="17"/>
  <c r="IW45" i="17"/>
  <c r="IV45" i="17"/>
  <c r="IU45" i="17"/>
  <c r="IT45" i="17"/>
  <c r="IS45" i="17"/>
  <c r="IR45" i="17"/>
  <c r="IQ45" i="17"/>
  <c r="IP45" i="17"/>
  <c r="IO45" i="17"/>
  <c r="IN45" i="17"/>
  <c r="IM45" i="17"/>
  <c r="IL45" i="17"/>
  <c r="IK45" i="17"/>
  <c r="IJ45" i="17"/>
  <c r="II45" i="17"/>
  <c r="IH45" i="17"/>
  <c r="IG45" i="17"/>
  <c r="IF45" i="17"/>
  <c r="IE45" i="17"/>
  <c r="ID45" i="17"/>
  <c r="IC45" i="17"/>
  <c r="IB45" i="17"/>
  <c r="IA45" i="17"/>
  <c r="HZ45" i="17"/>
  <c r="HY45" i="17"/>
  <c r="HX45" i="17"/>
  <c r="HW45" i="17"/>
  <c r="HV45" i="17"/>
  <c r="HU45" i="17"/>
  <c r="HT45" i="17"/>
  <c r="HS45" i="17"/>
  <c r="HR45" i="17"/>
  <c r="HQ45" i="17"/>
  <c r="HP45" i="17"/>
  <c r="HO45" i="17"/>
  <c r="HN45" i="17"/>
  <c r="HM45" i="17"/>
  <c r="HL45" i="17"/>
  <c r="HK45" i="17"/>
  <c r="HJ45" i="17"/>
  <c r="HI45" i="17"/>
  <c r="HH45" i="17"/>
  <c r="HG45" i="17"/>
  <c r="HF45" i="17"/>
  <c r="HE45" i="17"/>
  <c r="HD45" i="17"/>
  <c r="HC45" i="17"/>
  <c r="HB45" i="17"/>
  <c r="HA45" i="17"/>
  <c r="GZ45" i="17"/>
  <c r="GY45" i="17"/>
  <c r="GX45" i="17"/>
  <c r="GW45" i="17"/>
  <c r="GV45" i="17"/>
  <c r="GU45" i="17"/>
  <c r="GT45" i="17"/>
  <c r="GS45" i="17"/>
  <c r="GR45" i="17"/>
  <c r="GQ45" i="17"/>
  <c r="GP45" i="17"/>
  <c r="GO45" i="17"/>
  <c r="GN45" i="17"/>
  <c r="GM45" i="17"/>
  <c r="GL45" i="17"/>
  <c r="GK45" i="17"/>
  <c r="GJ45" i="17"/>
  <c r="GI45" i="17"/>
  <c r="GH45" i="17"/>
  <c r="GG45" i="17"/>
  <c r="GF45" i="17"/>
  <c r="GE45" i="17"/>
  <c r="GD45" i="17"/>
  <c r="GC45" i="17"/>
  <c r="GB45" i="17"/>
  <c r="GA45" i="17"/>
  <c r="FZ45" i="17"/>
  <c r="FY45" i="17"/>
  <c r="FX45" i="17"/>
  <c r="FW45" i="17"/>
  <c r="FV45" i="17"/>
  <c r="FU45" i="17"/>
  <c r="FT45" i="17"/>
  <c r="FS45" i="17"/>
  <c r="FR45" i="17"/>
  <c r="FQ45" i="17"/>
  <c r="FP45" i="17"/>
  <c r="FO45" i="17"/>
  <c r="FN45" i="17"/>
  <c r="FM45" i="17"/>
  <c r="FL45" i="17"/>
  <c r="FK45" i="17"/>
  <c r="FJ45" i="17"/>
  <c r="FI45" i="17"/>
  <c r="FH45" i="17"/>
  <c r="FG45" i="17"/>
  <c r="FF45" i="17"/>
  <c r="FE45" i="17"/>
  <c r="FD45" i="17"/>
  <c r="FC45" i="17"/>
  <c r="FB45" i="17"/>
  <c r="FA45" i="17"/>
  <c r="EZ45" i="17"/>
  <c r="EY45" i="17"/>
  <c r="EX45" i="17"/>
  <c r="EW45" i="17"/>
  <c r="EV45" i="17"/>
  <c r="EU45" i="17"/>
  <c r="ET45" i="17"/>
  <c r="ES45" i="17"/>
  <c r="ER45" i="17"/>
  <c r="EQ45" i="17"/>
  <c r="EP45" i="17"/>
  <c r="EO45" i="17"/>
  <c r="EN45" i="17"/>
  <c r="EM45" i="17"/>
  <c r="EL45" i="17"/>
  <c r="EK45" i="17"/>
  <c r="EJ45" i="17"/>
  <c r="EI45" i="17"/>
  <c r="EH45" i="17"/>
  <c r="EG45" i="17"/>
  <c r="EF45" i="17"/>
  <c r="EE45" i="17"/>
  <c r="ED45" i="17"/>
  <c r="EC45" i="17"/>
  <c r="EB45" i="17"/>
  <c r="EA45" i="17"/>
  <c r="DZ45" i="17"/>
  <c r="DY45" i="17"/>
  <c r="DX45" i="17"/>
  <c r="DW45" i="17"/>
  <c r="DV45" i="17"/>
  <c r="DU45" i="17"/>
  <c r="DT45" i="17"/>
  <c r="DS45" i="17"/>
  <c r="DR45" i="17"/>
  <c r="DQ45" i="17"/>
  <c r="DP45" i="17"/>
  <c r="DO45" i="17"/>
  <c r="DN45" i="17"/>
  <c r="DM45" i="17"/>
  <c r="DL45" i="17"/>
  <c r="DK45" i="17"/>
  <c r="DJ45" i="17"/>
  <c r="DI45" i="17"/>
  <c r="DH45" i="17"/>
  <c r="DG45" i="17"/>
  <c r="DF45" i="17"/>
  <c r="DE45" i="17"/>
  <c r="DD45" i="17"/>
  <c r="DC45" i="17"/>
  <c r="DB45" i="17"/>
  <c r="DA45" i="17"/>
  <c r="CZ45" i="17"/>
  <c r="CY45" i="17"/>
  <c r="CX45" i="17"/>
  <c r="CW45" i="17"/>
  <c r="CV45" i="17"/>
  <c r="CU45" i="17"/>
  <c r="CT45" i="17"/>
  <c r="CS45" i="17"/>
  <c r="CR45" i="17"/>
  <c r="CQ45" i="17"/>
  <c r="CP45" i="17"/>
  <c r="CO45" i="17"/>
  <c r="CN45" i="17"/>
  <c r="CM45" i="17"/>
  <c r="CL45" i="17"/>
  <c r="CK45" i="17"/>
  <c r="CJ45" i="17"/>
  <c r="CI45" i="17"/>
  <c r="CH45" i="17"/>
  <c r="CG45" i="17"/>
  <c r="CF45" i="17"/>
  <c r="CE45" i="17"/>
  <c r="CD45" i="17"/>
  <c r="CC45" i="17"/>
  <c r="CB45" i="17"/>
  <c r="CA45" i="17"/>
  <c r="BZ45" i="17"/>
  <c r="BY45" i="17"/>
  <c r="BX45" i="17"/>
  <c r="BW45" i="17"/>
  <c r="BV45" i="17"/>
  <c r="BU45" i="17"/>
  <c r="BT45" i="17"/>
  <c r="BS45" i="17"/>
  <c r="BR45" i="17"/>
  <c r="BQ45" i="17"/>
  <c r="BP45" i="17"/>
  <c r="BO45" i="17"/>
  <c r="BN45" i="17"/>
  <c r="BM45" i="17"/>
  <c r="BL45" i="17"/>
  <c r="BK45" i="17"/>
  <c r="BJ45" i="17"/>
  <c r="BI45" i="17"/>
  <c r="BH45" i="17"/>
  <c r="BG45" i="17"/>
  <c r="BF45" i="17"/>
  <c r="BE45" i="17"/>
  <c r="BD45" i="17"/>
  <c r="BC45" i="17"/>
  <c r="BB45" i="17"/>
  <c r="BA45" i="17"/>
  <c r="AZ45" i="17"/>
  <c r="AY45" i="17"/>
  <c r="AX45" i="17"/>
  <c r="AW45" i="17"/>
  <c r="AV45" i="17"/>
  <c r="AU45" i="17"/>
  <c r="AT45" i="17"/>
  <c r="AS45" i="17"/>
  <c r="AR45" i="17"/>
  <c r="AQ45" i="17"/>
  <c r="AP45" i="17"/>
  <c r="AO45" i="17"/>
  <c r="AN45" i="17"/>
  <c r="AM45" i="17"/>
  <c r="AL45" i="17"/>
  <c r="AK45" i="17"/>
  <c r="AJ45" i="17"/>
  <c r="AI45" i="17"/>
  <c r="AH45" i="17"/>
  <c r="AG45" i="17"/>
  <c r="AF45" i="17"/>
  <c r="AE45" i="17"/>
  <c r="AD45" i="17"/>
  <c r="AC45" i="17"/>
  <c r="AB45" i="17"/>
  <c r="AA45" i="17"/>
  <c r="Z45" i="17"/>
  <c r="Y45" i="17"/>
  <c r="X45" i="17"/>
  <c r="A45" i="17"/>
  <c r="ND44" i="17"/>
  <c r="NC44" i="17"/>
  <c r="NB44" i="17"/>
  <c r="NA44" i="17"/>
  <c r="MZ44" i="17"/>
  <c r="MY44" i="17"/>
  <c r="MX44" i="17"/>
  <c r="MW44" i="17"/>
  <c r="MV44" i="17"/>
  <c r="MU44" i="17"/>
  <c r="MT44" i="17"/>
  <c r="MS44" i="17"/>
  <c r="MR44" i="17"/>
  <c r="MQ44" i="17"/>
  <c r="MP44" i="17"/>
  <c r="MO44" i="17"/>
  <c r="MN44" i="17"/>
  <c r="MM44" i="17"/>
  <c r="ML44" i="17"/>
  <c r="MK44" i="17"/>
  <c r="MJ44" i="17"/>
  <c r="MI44" i="17"/>
  <c r="MH44" i="17"/>
  <c r="MG44" i="17"/>
  <c r="MF44" i="17"/>
  <c r="ME44" i="17"/>
  <c r="MD44" i="17"/>
  <c r="MC44" i="17"/>
  <c r="MB44" i="17"/>
  <c r="MA44" i="17"/>
  <c r="LZ44" i="17"/>
  <c r="LY44" i="17"/>
  <c r="LX44" i="17"/>
  <c r="LW44" i="17"/>
  <c r="LV44" i="17"/>
  <c r="LU44" i="17"/>
  <c r="LT44" i="17"/>
  <c r="LS44" i="17"/>
  <c r="LR44" i="17"/>
  <c r="LQ44" i="17"/>
  <c r="LP44" i="17"/>
  <c r="LO44" i="17"/>
  <c r="LN44" i="17"/>
  <c r="LM44" i="17"/>
  <c r="LL44" i="17"/>
  <c r="LK44" i="17"/>
  <c r="LJ44" i="17"/>
  <c r="LI44" i="17"/>
  <c r="LH44" i="17"/>
  <c r="LG44" i="17"/>
  <c r="LF44" i="17"/>
  <c r="LE44" i="17"/>
  <c r="LD44" i="17"/>
  <c r="LC44" i="17"/>
  <c r="LB44" i="17"/>
  <c r="LA44" i="17"/>
  <c r="KZ44" i="17"/>
  <c r="KY44" i="17"/>
  <c r="KX44" i="17"/>
  <c r="KW44" i="17"/>
  <c r="KV44" i="17"/>
  <c r="KU44" i="17"/>
  <c r="KT44" i="17"/>
  <c r="KS44" i="17"/>
  <c r="KR44" i="17"/>
  <c r="KQ44" i="17"/>
  <c r="KP44" i="17"/>
  <c r="KO44" i="17"/>
  <c r="KN44" i="17"/>
  <c r="KM44" i="17"/>
  <c r="KL44" i="17"/>
  <c r="KK44" i="17"/>
  <c r="KJ44" i="17"/>
  <c r="KI44" i="17"/>
  <c r="KH44" i="17"/>
  <c r="KG44" i="17"/>
  <c r="KF44" i="17"/>
  <c r="KE44" i="17"/>
  <c r="KD44" i="17"/>
  <c r="KC44" i="17"/>
  <c r="KB44" i="17"/>
  <c r="KA44" i="17"/>
  <c r="JZ44" i="17"/>
  <c r="JY44" i="17"/>
  <c r="JX44" i="17"/>
  <c r="JW44" i="17"/>
  <c r="JV44" i="17"/>
  <c r="JU44" i="17"/>
  <c r="JT44" i="17"/>
  <c r="JS44" i="17"/>
  <c r="JR44" i="17"/>
  <c r="JQ44" i="17"/>
  <c r="JP44" i="17"/>
  <c r="JO44" i="17"/>
  <c r="JN44" i="17"/>
  <c r="JM44" i="17"/>
  <c r="JL44" i="17"/>
  <c r="JK44" i="17"/>
  <c r="JJ44" i="17"/>
  <c r="JI44" i="17"/>
  <c r="JH44" i="17"/>
  <c r="JG44" i="17"/>
  <c r="JF44" i="17"/>
  <c r="JE44" i="17"/>
  <c r="JD44" i="17"/>
  <c r="JC44" i="17"/>
  <c r="JB44" i="17"/>
  <c r="JA44" i="17"/>
  <c r="IZ44" i="17"/>
  <c r="IY44" i="17"/>
  <c r="IX44" i="17"/>
  <c r="IW44" i="17"/>
  <c r="IV44" i="17"/>
  <c r="IU44" i="17"/>
  <c r="IT44" i="17"/>
  <c r="IS44" i="17"/>
  <c r="IR44" i="17"/>
  <c r="IQ44" i="17"/>
  <c r="IP44" i="17"/>
  <c r="IO44" i="17"/>
  <c r="IN44" i="17"/>
  <c r="IM44" i="17"/>
  <c r="IL44" i="17"/>
  <c r="IK44" i="17"/>
  <c r="IJ44" i="17"/>
  <c r="II44" i="17"/>
  <c r="IH44" i="17"/>
  <c r="IG44" i="17"/>
  <c r="IF44" i="17"/>
  <c r="IE44" i="17"/>
  <c r="ID44" i="17"/>
  <c r="IC44" i="17"/>
  <c r="IB44" i="17"/>
  <c r="IA44" i="17"/>
  <c r="HZ44" i="17"/>
  <c r="HY44" i="17"/>
  <c r="HX44" i="17"/>
  <c r="HW44" i="17"/>
  <c r="HV44" i="17"/>
  <c r="HU44" i="17"/>
  <c r="HT44" i="17"/>
  <c r="HS44" i="17"/>
  <c r="HR44" i="17"/>
  <c r="HQ44" i="17"/>
  <c r="HP44" i="17"/>
  <c r="HO44" i="17"/>
  <c r="HN44" i="17"/>
  <c r="HM44" i="17"/>
  <c r="HL44" i="17"/>
  <c r="HK44" i="17"/>
  <c r="HJ44" i="17"/>
  <c r="HI44" i="17"/>
  <c r="HH44" i="17"/>
  <c r="HG44" i="17"/>
  <c r="HF44" i="17"/>
  <c r="HE44" i="17"/>
  <c r="HD44" i="17"/>
  <c r="HC44" i="17"/>
  <c r="HB44" i="17"/>
  <c r="HA44" i="17"/>
  <c r="GZ44" i="17"/>
  <c r="GY44" i="17"/>
  <c r="GX44" i="17"/>
  <c r="GW44" i="17"/>
  <c r="GV44" i="17"/>
  <c r="GU44" i="17"/>
  <c r="GT44" i="17"/>
  <c r="GS44" i="17"/>
  <c r="GR44" i="17"/>
  <c r="GQ44" i="17"/>
  <c r="GP44" i="17"/>
  <c r="GO44" i="17"/>
  <c r="GN44" i="17"/>
  <c r="GM44" i="17"/>
  <c r="GL44" i="17"/>
  <c r="GK44" i="17"/>
  <c r="GJ44" i="17"/>
  <c r="GI44" i="17"/>
  <c r="GH44" i="17"/>
  <c r="GG44" i="17"/>
  <c r="GF44" i="17"/>
  <c r="GE44" i="17"/>
  <c r="GD44" i="17"/>
  <c r="GC44" i="17"/>
  <c r="GB44" i="17"/>
  <c r="GA44" i="17"/>
  <c r="FZ44" i="17"/>
  <c r="FY44" i="17"/>
  <c r="FX44" i="17"/>
  <c r="FW44" i="17"/>
  <c r="FV44" i="17"/>
  <c r="FU44" i="17"/>
  <c r="FT44" i="17"/>
  <c r="FS44" i="17"/>
  <c r="FR44" i="17"/>
  <c r="FQ44" i="17"/>
  <c r="FP44" i="17"/>
  <c r="FO44" i="17"/>
  <c r="FN44" i="17"/>
  <c r="FM44" i="17"/>
  <c r="FL44" i="17"/>
  <c r="FK44" i="17"/>
  <c r="FJ44" i="17"/>
  <c r="FI44" i="17"/>
  <c r="FH44" i="17"/>
  <c r="FG44" i="17"/>
  <c r="FF44" i="17"/>
  <c r="FE44" i="17"/>
  <c r="FD44" i="17"/>
  <c r="FC44" i="17"/>
  <c r="FB44" i="17"/>
  <c r="FA44" i="17"/>
  <c r="EZ44" i="17"/>
  <c r="EY44" i="17"/>
  <c r="EX44" i="17"/>
  <c r="EW44" i="17"/>
  <c r="EV44" i="17"/>
  <c r="EU44" i="17"/>
  <c r="ET44" i="17"/>
  <c r="ES44" i="17"/>
  <c r="ER44" i="17"/>
  <c r="EQ44" i="17"/>
  <c r="EP44" i="17"/>
  <c r="EO44" i="17"/>
  <c r="EN44" i="17"/>
  <c r="EM44" i="17"/>
  <c r="EL44" i="17"/>
  <c r="EK44" i="17"/>
  <c r="EJ44" i="17"/>
  <c r="EI44" i="17"/>
  <c r="EH44" i="17"/>
  <c r="EG44" i="17"/>
  <c r="EF44" i="17"/>
  <c r="EE44" i="17"/>
  <c r="ED44" i="17"/>
  <c r="EC44" i="17"/>
  <c r="EB44" i="17"/>
  <c r="EA44" i="17"/>
  <c r="DZ44" i="17"/>
  <c r="DY44" i="17"/>
  <c r="DX44" i="17"/>
  <c r="DW44" i="17"/>
  <c r="DV44" i="17"/>
  <c r="DU44" i="17"/>
  <c r="DT44" i="17"/>
  <c r="DS44" i="17"/>
  <c r="DR44" i="17"/>
  <c r="DQ44" i="17"/>
  <c r="DP44" i="17"/>
  <c r="DO44" i="17"/>
  <c r="DN44" i="17"/>
  <c r="DM44" i="17"/>
  <c r="DL44" i="17"/>
  <c r="DK44" i="17"/>
  <c r="DJ44" i="17"/>
  <c r="DI44" i="17"/>
  <c r="DH44" i="17"/>
  <c r="DG44" i="17"/>
  <c r="DF44" i="17"/>
  <c r="DE44" i="17"/>
  <c r="DD44" i="17"/>
  <c r="DC44" i="17"/>
  <c r="DB44" i="17"/>
  <c r="DA44" i="17"/>
  <c r="CZ44" i="17"/>
  <c r="CY44" i="17"/>
  <c r="CX44" i="17"/>
  <c r="CW44" i="17"/>
  <c r="CV44" i="17"/>
  <c r="CU44" i="17"/>
  <c r="CT44" i="17"/>
  <c r="CS44" i="17"/>
  <c r="CR44" i="17"/>
  <c r="CQ44" i="17"/>
  <c r="CP44" i="17"/>
  <c r="CO44" i="17"/>
  <c r="CN44" i="17"/>
  <c r="CM44" i="17"/>
  <c r="CL44" i="17"/>
  <c r="CK44" i="17"/>
  <c r="CJ44" i="17"/>
  <c r="CI44" i="17"/>
  <c r="CH44" i="17"/>
  <c r="CG44" i="17"/>
  <c r="CF44" i="17"/>
  <c r="CE44" i="17"/>
  <c r="CD44" i="17"/>
  <c r="CC44" i="17"/>
  <c r="CB44" i="17"/>
  <c r="CA44" i="17"/>
  <c r="BZ44" i="17"/>
  <c r="BY44" i="17"/>
  <c r="BX44" i="17"/>
  <c r="BW44" i="17"/>
  <c r="BV44" i="17"/>
  <c r="BU44" i="17"/>
  <c r="BT44" i="17"/>
  <c r="BS44" i="17"/>
  <c r="BR44" i="17"/>
  <c r="BQ44" i="17"/>
  <c r="BP44" i="17"/>
  <c r="BO44" i="17"/>
  <c r="BN44" i="17"/>
  <c r="BM44" i="17"/>
  <c r="BL44" i="17"/>
  <c r="BK44" i="17"/>
  <c r="BJ44" i="17"/>
  <c r="BI44" i="17"/>
  <c r="BH44" i="17"/>
  <c r="BG44" i="17"/>
  <c r="BF44" i="17"/>
  <c r="BE44" i="17"/>
  <c r="BD44" i="17"/>
  <c r="BC44" i="17"/>
  <c r="BB44" i="17"/>
  <c r="BA44" i="17"/>
  <c r="AZ44" i="17"/>
  <c r="AY44" i="17"/>
  <c r="AX44" i="17"/>
  <c r="AW44" i="17"/>
  <c r="AV44" i="17"/>
  <c r="AU44" i="17"/>
  <c r="AT44" i="17"/>
  <c r="AS44" i="17"/>
  <c r="AR44" i="17"/>
  <c r="AQ44" i="17"/>
  <c r="AP44" i="17"/>
  <c r="AO44" i="17"/>
  <c r="AN44" i="17"/>
  <c r="AM44" i="17"/>
  <c r="AL44" i="17"/>
  <c r="AK44" i="17"/>
  <c r="AJ44" i="17"/>
  <c r="AI44" i="17"/>
  <c r="AH44" i="17"/>
  <c r="AG44" i="17"/>
  <c r="AF44" i="17"/>
  <c r="AE44" i="17"/>
  <c r="AD44" i="17"/>
  <c r="AC44" i="17"/>
  <c r="AB44" i="17"/>
  <c r="AA44" i="17"/>
  <c r="Z44" i="17"/>
  <c r="Y44" i="17"/>
  <c r="X44" i="17"/>
  <c r="A44" i="17"/>
  <c r="ND43" i="17"/>
  <c r="NC43" i="17"/>
  <c r="NB43" i="17"/>
  <c r="NA43" i="17"/>
  <c r="MZ43" i="17"/>
  <c r="MY43" i="17"/>
  <c r="MX43" i="17"/>
  <c r="MW43" i="17"/>
  <c r="MV43" i="17"/>
  <c r="MU43" i="17"/>
  <c r="MT43" i="17"/>
  <c r="MS43" i="17"/>
  <c r="MR43" i="17"/>
  <c r="MQ43" i="17"/>
  <c r="MP43" i="17"/>
  <c r="MO43" i="17"/>
  <c r="MN43" i="17"/>
  <c r="MM43" i="17"/>
  <c r="ML43" i="17"/>
  <c r="MK43" i="17"/>
  <c r="MJ43" i="17"/>
  <c r="MI43" i="17"/>
  <c r="MH43" i="17"/>
  <c r="MG43" i="17"/>
  <c r="MF43" i="17"/>
  <c r="ME43" i="17"/>
  <c r="MD43" i="17"/>
  <c r="MC43" i="17"/>
  <c r="MB43" i="17"/>
  <c r="MA43" i="17"/>
  <c r="LZ43" i="17"/>
  <c r="LY43" i="17"/>
  <c r="LX43" i="17"/>
  <c r="LW43" i="17"/>
  <c r="LV43" i="17"/>
  <c r="LU43" i="17"/>
  <c r="LT43" i="17"/>
  <c r="LS43" i="17"/>
  <c r="LR43" i="17"/>
  <c r="LQ43" i="17"/>
  <c r="LP43" i="17"/>
  <c r="LO43" i="17"/>
  <c r="LN43" i="17"/>
  <c r="LM43" i="17"/>
  <c r="LL43" i="17"/>
  <c r="LK43" i="17"/>
  <c r="LJ43" i="17"/>
  <c r="LI43" i="17"/>
  <c r="LH43" i="17"/>
  <c r="LG43" i="17"/>
  <c r="LF43" i="17"/>
  <c r="LE43" i="17"/>
  <c r="LD43" i="17"/>
  <c r="LC43" i="17"/>
  <c r="LB43" i="17"/>
  <c r="LA43" i="17"/>
  <c r="KZ43" i="17"/>
  <c r="KY43" i="17"/>
  <c r="KX43" i="17"/>
  <c r="KW43" i="17"/>
  <c r="KV43" i="17"/>
  <c r="KU43" i="17"/>
  <c r="KT43" i="17"/>
  <c r="KS43" i="17"/>
  <c r="KR43" i="17"/>
  <c r="KQ43" i="17"/>
  <c r="KP43" i="17"/>
  <c r="KO43" i="17"/>
  <c r="KN43" i="17"/>
  <c r="KM43" i="17"/>
  <c r="KL43" i="17"/>
  <c r="KK43" i="17"/>
  <c r="KJ43" i="17"/>
  <c r="KI43" i="17"/>
  <c r="KH43" i="17"/>
  <c r="KG43" i="17"/>
  <c r="KF43" i="17"/>
  <c r="KE43" i="17"/>
  <c r="KD43" i="17"/>
  <c r="KC43" i="17"/>
  <c r="KB43" i="17"/>
  <c r="KA43" i="17"/>
  <c r="JZ43" i="17"/>
  <c r="JY43" i="17"/>
  <c r="JX43" i="17"/>
  <c r="JW43" i="17"/>
  <c r="JV43" i="17"/>
  <c r="JU43" i="17"/>
  <c r="JT43" i="17"/>
  <c r="JS43" i="17"/>
  <c r="JR43" i="17"/>
  <c r="JQ43" i="17"/>
  <c r="JP43" i="17"/>
  <c r="JO43" i="17"/>
  <c r="JN43" i="17"/>
  <c r="JM43" i="17"/>
  <c r="JL43" i="17"/>
  <c r="JK43" i="17"/>
  <c r="JJ43" i="17"/>
  <c r="JI43" i="17"/>
  <c r="JH43" i="17"/>
  <c r="JG43" i="17"/>
  <c r="JF43" i="17"/>
  <c r="JE43" i="17"/>
  <c r="JD43" i="17"/>
  <c r="JC43" i="17"/>
  <c r="JB43" i="17"/>
  <c r="JA43" i="17"/>
  <c r="IZ43" i="17"/>
  <c r="IY43" i="17"/>
  <c r="IX43" i="17"/>
  <c r="IW43" i="17"/>
  <c r="IV43" i="17"/>
  <c r="IU43" i="17"/>
  <c r="IT43" i="17"/>
  <c r="IS43" i="17"/>
  <c r="IR43" i="17"/>
  <c r="IQ43" i="17"/>
  <c r="IP43" i="17"/>
  <c r="IO43" i="17"/>
  <c r="IN43" i="17"/>
  <c r="IM43" i="17"/>
  <c r="IL43" i="17"/>
  <c r="IK43" i="17"/>
  <c r="IJ43" i="17"/>
  <c r="II43" i="17"/>
  <c r="IH43" i="17"/>
  <c r="IG43" i="17"/>
  <c r="IF43" i="17"/>
  <c r="IE43" i="17"/>
  <c r="ID43" i="17"/>
  <c r="IC43" i="17"/>
  <c r="IB43" i="17"/>
  <c r="IA43" i="17"/>
  <c r="HZ43" i="17"/>
  <c r="HY43" i="17"/>
  <c r="HX43" i="17"/>
  <c r="HW43" i="17"/>
  <c r="HV43" i="17"/>
  <c r="HU43" i="17"/>
  <c r="HT43" i="17"/>
  <c r="HS43" i="17"/>
  <c r="HR43" i="17"/>
  <c r="HQ43" i="17"/>
  <c r="HP43" i="17"/>
  <c r="HO43" i="17"/>
  <c r="HN43" i="17"/>
  <c r="HM43" i="17"/>
  <c r="HL43" i="17"/>
  <c r="HK43" i="17"/>
  <c r="HJ43" i="17"/>
  <c r="HI43" i="17"/>
  <c r="HH43" i="17"/>
  <c r="HG43" i="17"/>
  <c r="HF43" i="17"/>
  <c r="HE43" i="17"/>
  <c r="HD43" i="17"/>
  <c r="HC43" i="17"/>
  <c r="HB43" i="17"/>
  <c r="HA43" i="17"/>
  <c r="GZ43" i="17"/>
  <c r="GY43" i="17"/>
  <c r="GX43" i="17"/>
  <c r="GW43" i="17"/>
  <c r="GV43" i="17"/>
  <c r="GU43" i="17"/>
  <c r="GT43" i="17"/>
  <c r="GS43" i="17"/>
  <c r="GR43" i="17"/>
  <c r="GQ43" i="17"/>
  <c r="GP43" i="17"/>
  <c r="GO43" i="17"/>
  <c r="GN43" i="17"/>
  <c r="GM43" i="17"/>
  <c r="GL43" i="17"/>
  <c r="GK43" i="17"/>
  <c r="GJ43" i="17"/>
  <c r="GI43" i="17"/>
  <c r="GH43" i="17"/>
  <c r="GG43" i="17"/>
  <c r="GF43" i="17"/>
  <c r="GE43" i="17"/>
  <c r="GD43" i="17"/>
  <c r="GC43" i="17"/>
  <c r="GB43" i="17"/>
  <c r="GA43" i="17"/>
  <c r="FZ43" i="17"/>
  <c r="FY43" i="17"/>
  <c r="FX43" i="17"/>
  <c r="FW43" i="17"/>
  <c r="FV43" i="17"/>
  <c r="FU43" i="17"/>
  <c r="FT43" i="17"/>
  <c r="FS43" i="17"/>
  <c r="FR43" i="17"/>
  <c r="FQ43" i="17"/>
  <c r="FP43" i="17"/>
  <c r="FO43" i="17"/>
  <c r="FN43" i="17"/>
  <c r="FM43" i="17"/>
  <c r="FL43" i="17"/>
  <c r="FK43" i="17"/>
  <c r="FJ43" i="17"/>
  <c r="FI43" i="17"/>
  <c r="FH43" i="17"/>
  <c r="FG43" i="17"/>
  <c r="FF43" i="17"/>
  <c r="FE43" i="17"/>
  <c r="FD43" i="17"/>
  <c r="FC43" i="17"/>
  <c r="FB43" i="17"/>
  <c r="FA43" i="17"/>
  <c r="EZ43" i="17"/>
  <c r="EY43" i="17"/>
  <c r="EX43" i="17"/>
  <c r="EW43" i="17"/>
  <c r="EV43" i="17"/>
  <c r="EU43" i="17"/>
  <c r="ET43" i="17"/>
  <c r="ES43" i="17"/>
  <c r="ER43" i="17"/>
  <c r="EQ43" i="17"/>
  <c r="EP43" i="17"/>
  <c r="EO43" i="17"/>
  <c r="EN43" i="17"/>
  <c r="EM43" i="17"/>
  <c r="EL43" i="17"/>
  <c r="EK43" i="17"/>
  <c r="EJ43" i="17"/>
  <c r="EI43" i="17"/>
  <c r="EH43" i="17"/>
  <c r="EG43" i="17"/>
  <c r="EF43" i="17"/>
  <c r="EE43" i="17"/>
  <c r="ED43" i="17"/>
  <c r="EC43" i="17"/>
  <c r="EB43" i="17"/>
  <c r="EA43" i="17"/>
  <c r="DZ43" i="17"/>
  <c r="DY43" i="17"/>
  <c r="DX43" i="17"/>
  <c r="DW43" i="17"/>
  <c r="DV43" i="17"/>
  <c r="DU43" i="17"/>
  <c r="DT43" i="17"/>
  <c r="DS43" i="17"/>
  <c r="DR43" i="17"/>
  <c r="DQ43" i="17"/>
  <c r="DP43" i="17"/>
  <c r="DO43" i="17"/>
  <c r="DN43" i="17"/>
  <c r="DM43" i="17"/>
  <c r="DL43" i="17"/>
  <c r="DK43" i="17"/>
  <c r="DJ43" i="17"/>
  <c r="DI43" i="17"/>
  <c r="DH43" i="17"/>
  <c r="DG43" i="17"/>
  <c r="DF43" i="17"/>
  <c r="DE43" i="17"/>
  <c r="DD43" i="17"/>
  <c r="DC43" i="17"/>
  <c r="DB43" i="17"/>
  <c r="DA43" i="17"/>
  <c r="CZ43" i="17"/>
  <c r="CY43" i="17"/>
  <c r="CX43" i="17"/>
  <c r="CW43" i="17"/>
  <c r="CV43" i="17"/>
  <c r="CU43" i="17"/>
  <c r="CT43" i="17"/>
  <c r="CS43" i="17"/>
  <c r="CR43" i="17"/>
  <c r="CQ43" i="17"/>
  <c r="CP43" i="17"/>
  <c r="CO43" i="17"/>
  <c r="CN43" i="17"/>
  <c r="CM43" i="17"/>
  <c r="CL43" i="17"/>
  <c r="CK43" i="17"/>
  <c r="CJ43" i="17"/>
  <c r="CI43" i="17"/>
  <c r="CH43" i="17"/>
  <c r="CG43" i="17"/>
  <c r="CF43" i="17"/>
  <c r="CE43" i="17"/>
  <c r="CD43" i="17"/>
  <c r="CC43" i="17"/>
  <c r="CB43" i="17"/>
  <c r="CA43" i="17"/>
  <c r="BZ43" i="17"/>
  <c r="BY43" i="17"/>
  <c r="BX43" i="17"/>
  <c r="BW43" i="17"/>
  <c r="BV43" i="17"/>
  <c r="BU43" i="17"/>
  <c r="BT43" i="17"/>
  <c r="BS43" i="17"/>
  <c r="BR43" i="17"/>
  <c r="BQ43" i="17"/>
  <c r="BP43" i="17"/>
  <c r="BO43" i="17"/>
  <c r="BN43" i="17"/>
  <c r="BM43" i="17"/>
  <c r="BL43" i="17"/>
  <c r="BK43" i="17"/>
  <c r="BJ43" i="17"/>
  <c r="BI43" i="17"/>
  <c r="BH43" i="17"/>
  <c r="BG43" i="17"/>
  <c r="BF43" i="17"/>
  <c r="BE43" i="17"/>
  <c r="BD43" i="17"/>
  <c r="BC43" i="17"/>
  <c r="BB43" i="17"/>
  <c r="BA43" i="17"/>
  <c r="AZ43" i="17"/>
  <c r="AY43" i="17"/>
  <c r="AX43" i="17"/>
  <c r="AW43" i="17"/>
  <c r="AV43" i="17"/>
  <c r="AU43" i="17"/>
  <c r="AT43" i="17"/>
  <c r="AS43" i="17"/>
  <c r="AR43" i="17"/>
  <c r="AQ43" i="17"/>
  <c r="AP43" i="17"/>
  <c r="AO43" i="17"/>
  <c r="AN43" i="17"/>
  <c r="AM43" i="17"/>
  <c r="AL43" i="17"/>
  <c r="AK43" i="17"/>
  <c r="AJ43" i="17"/>
  <c r="AI43" i="17"/>
  <c r="AH43" i="17"/>
  <c r="AG43" i="17"/>
  <c r="AF43" i="17"/>
  <c r="AE43" i="17"/>
  <c r="AD43" i="17"/>
  <c r="AC43" i="17"/>
  <c r="AB43" i="17"/>
  <c r="AA43" i="17"/>
  <c r="Z43" i="17"/>
  <c r="Y43" i="17"/>
  <c r="X43" i="17"/>
  <c r="A43" i="17"/>
  <c r="ND42" i="17"/>
  <c r="NC42" i="17"/>
  <c r="NB42" i="17"/>
  <c r="NA42" i="17"/>
  <c r="MZ42" i="17"/>
  <c r="MY42" i="17"/>
  <c r="MX42" i="17"/>
  <c r="MW42" i="17"/>
  <c r="MV42" i="17"/>
  <c r="MU42" i="17"/>
  <c r="MT42" i="17"/>
  <c r="MS42" i="17"/>
  <c r="MR42" i="17"/>
  <c r="MQ42" i="17"/>
  <c r="MP42" i="17"/>
  <c r="MO42" i="17"/>
  <c r="MN42" i="17"/>
  <c r="MM42" i="17"/>
  <c r="ML42" i="17"/>
  <c r="MK42" i="17"/>
  <c r="MJ42" i="17"/>
  <c r="MI42" i="17"/>
  <c r="MH42" i="17"/>
  <c r="MG42" i="17"/>
  <c r="MF42" i="17"/>
  <c r="ME42" i="17"/>
  <c r="MD42" i="17"/>
  <c r="MC42" i="17"/>
  <c r="MB42" i="17"/>
  <c r="MA42" i="17"/>
  <c r="LZ42" i="17"/>
  <c r="LY42" i="17"/>
  <c r="LX42" i="17"/>
  <c r="LW42" i="17"/>
  <c r="LV42" i="17"/>
  <c r="LU42" i="17"/>
  <c r="LT42" i="17"/>
  <c r="LS42" i="17"/>
  <c r="LR42" i="17"/>
  <c r="LQ42" i="17"/>
  <c r="LP42" i="17"/>
  <c r="LO42" i="17"/>
  <c r="LN42" i="17"/>
  <c r="LM42" i="17"/>
  <c r="LL42" i="17"/>
  <c r="LK42" i="17"/>
  <c r="LJ42" i="17"/>
  <c r="LI42" i="17"/>
  <c r="LH42" i="17"/>
  <c r="LG42" i="17"/>
  <c r="LF42" i="17"/>
  <c r="LE42" i="17"/>
  <c r="LD42" i="17"/>
  <c r="LC42" i="17"/>
  <c r="LB42" i="17"/>
  <c r="LA42" i="17"/>
  <c r="KZ42" i="17"/>
  <c r="KY42" i="17"/>
  <c r="KX42" i="17"/>
  <c r="KW42" i="17"/>
  <c r="KV42" i="17"/>
  <c r="KU42" i="17"/>
  <c r="KT42" i="17"/>
  <c r="KS42" i="17"/>
  <c r="KR42" i="17"/>
  <c r="KQ42" i="17"/>
  <c r="KP42" i="17"/>
  <c r="KO42" i="17"/>
  <c r="KN42" i="17"/>
  <c r="KM42" i="17"/>
  <c r="KL42" i="17"/>
  <c r="KK42" i="17"/>
  <c r="KJ42" i="17"/>
  <c r="KI42" i="17"/>
  <c r="KH42" i="17"/>
  <c r="KG42" i="17"/>
  <c r="KF42" i="17"/>
  <c r="KE42" i="17"/>
  <c r="KD42" i="17"/>
  <c r="KC42" i="17"/>
  <c r="KB42" i="17"/>
  <c r="KA42" i="17"/>
  <c r="JZ42" i="17"/>
  <c r="JY42" i="17"/>
  <c r="JX42" i="17"/>
  <c r="JW42" i="17"/>
  <c r="JV42" i="17"/>
  <c r="JU42" i="17"/>
  <c r="JT42" i="17"/>
  <c r="JS42" i="17"/>
  <c r="JR42" i="17"/>
  <c r="JQ42" i="17"/>
  <c r="JP42" i="17"/>
  <c r="JO42" i="17"/>
  <c r="JN42" i="17"/>
  <c r="JM42" i="17"/>
  <c r="JL42" i="17"/>
  <c r="JK42" i="17"/>
  <c r="JJ42" i="17"/>
  <c r="JI42" i="17"/>
  <c r="JH42" i="17"/>
  <c r="JG42" i="17"/>
  <c r="JF42" i="17"/>
  <c r="JE42" i="17"/>
  <c r="JD42" i="17"/>
  <c r="JC42" i="17"/>
  <c r="JB42" i="17"/>
  <c r="JA42" i="17"/>
  <c r="IZ42" i="17"/>
  <c r="IY42" i="17"/>
  <c r="IX42" i="17"/>
  <c r="IW42" i="17"/>
  <c r="IV42" i="17"/>
  <c r="IU42" i="17"/>
  <c r="IT42" i="17"/>
  <c r="IS42" i="17"/>
  <c r="IR42" i="17"/>
  <c r="IQ42" i="17"/>
  <c r="IP42" i="17"/>
  <c r="IO42" i="17"/>
  <c r="IN42" i="17"/>
  <c r="IM42" i="17"/>
  <c r="IL42" i="17"/>
  <c r="IK42" i="17"/>
  <c r="IJ42" i="17"/>
  <c r="II42" i="17"/>
  <c r="IH42" i="17"/>
  <c r="IG42" i="17"/>
  <c r="IF42" i="17"/>
  <c r="IE42" i="17"/>
  <c r="ID42" i="17"/>
  <c r="IC42" i="17"/>
  <c r="IB42" i="17"/>
  <c r="IA42" i="17"/>
  <c r="HZ42" i="17"/>
  <c r="HY42" i="17"/>
  <c r="HX42" i="17"/>
  <c r="HW42" i="17"/>
  <c r="HV42" i="17"/>
  <c r="HU42" i="17"/>
  <c r="HT42" i="17"/>
  <c r="HS42" i="17"/>
  <c r="HR42" i="17"/>
  <c r="HQ42" i="17"/>
  <c r="HP42" i="17"/>
  <c r="HO42" i="17"/>
  <c r="HN42" i="17"/>
  <c r="HM42" i="17"/>
  <c r="HL42" i="17"/>
  <c r="HK42" i="17"/>
  <c r="HJ42" i="17"/>
  <c r="HI42" i="17"/>
  <c r="HH42" i="17"/>
  <c r="HG42" i="17"/>
  <c r="HF42" i="17"/>
  <c r="HE42" i="17"/>
  <c r="HD42" i="17"/>
  <c r="HC42" i="17"/>
  <c r="HB42" i="17"/>
  <c r="HA42" i="17"/>
  <c r="GZ42" i="17"/>
  <c r="GY42" i="17"/>
  <c r="GX42" i="17"/>
  <c r="GW42" i="17"/>
  <c r="GV42" i="17"/>
  <c r="GU42" i="17"/>
  <c r="GT42" i="17"/>
  <c r="GS42" i="17"/>
  <c r="GR42" i="17"/>
  <c r="GQ42" i="17"/>
  <c r="GP42" i="17"/>
  <c r="GO42" i="17"/>
  <c r="GN42" i="17"/>
  <c r="GM42" i="17"/>
  <c r="GL42" i="17"/>
  <c r="GK42" i="17"/>
  <c r="GJ42" i="17"/>
  <c r="GI42" i="17"/>
  <c r="GH42" i="17"/>
  <c r="GG42" i="17"/>
  <c r="GF42" i="17"/>
  <c r="GE42" i="17"/>
  <c r="GD42" i="17"/>
  <c r="GC42" i="17"/>
  <c r="GB42" i="17"/>
  <c r="GA42" i="17"/>
  <c r="FZ42" i="17"/>
  <c r="FY42" i="17"/>
  <c r="FX42" i="17"/>
  <c r="FW42" i="17"/>
  <c r="FV42" i="17"/>
  <c r="FU42" i="17"/>
  <c r="FT42" i="17"/>
  <c r="FS42" i="17"/>
  <c r="FR42" i="17"/>
  <c r="FQ42" i="17"/>
  <c r="FP42" i="17"/>
  <c r="FO42" i="17"/>
  <c r="FN42" i="17"/>
  <c r="FM42" i="17"/>
  <c r="FL42" i="17"/>
  <c r="FK42" i="17"/>
  <c r="FJ42" i="17"/>
  <c r="FI42" i="17"/>
  <c r="FH42" i="17"/>
  <c r="FG42" i="17"/>
  <c r="FF42" i="17"/>
  <c r="FE42" i="17"/>
  <c r="FD42" i="17"/>
  <c r="FC42" i="17"/>
  <c r="FB42" i="17"/>
  <c r="FA42" i="17"/>
  <c r="EZ42" i="17"/>
  <c r="EY42" i="17"/>
  <c r="EX42" i="17"/>
  <c r="EW42" i="17"/>
  <c r="EV42" i="17"/>
  <c r="EU42" i="17"/>
  <c r="ET42" i="17"/>
  <c r="ES42" i="17"/>
  <c r="ER42" i="17"/>
  <c r="EQ42" i="17"/>
  <c r="EP42" i="17"/>
  <c r="EO42" i="17"/>
  <c r="EN42" i="17"/>
  <c r="EM42" i="17"/>
  <c r="EL42" i="17"/>
  <c r="EK42" i="17"/>
  <c r="EJ42" i="17"/>
  <c r="EI42" i="17"/>
  <c r="EH42" i="17"/>
  <c r="EG42" i="17"/>
  <c r="EF42" i="17"/>
  <c r="EE42" i="17"/>
  <c r="ED42" i="17"/>
  <c r="EC42" i="17"/>
  <c r="EB42" i="17"/>
  <c r="EA42"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DB42" i="17"/>
  <c r="DA42" i="17"/>
  <c r="CZ42" i="17"/>
  <c r="CY42" i="17"/>
  <c r="CX42" i="17"/>
  <c r="CW42" i="17"/>
  <c r="CV42" i="17"/>
  <c r="CU42" i="17"/>
  <c r="CT42" i="17"/>
  <c r="CS42" i="17"/>
  <c r="CR42" i="17"/>
  <c r="CQ42" i="17"/>
  <c r="CP42" i="17"/>
  <c r="CO42" i="17"/>
  <c r="CN42" i="17"/>
  <c r="CM42" i="17"/>
  <c r="CL42" i="17"/>
  <c r="CK42" i="17"/>
  <c r="CJ42" i="17"/>
  <c r="CI42" i="17"/>
  <c r="CH42" i="17"/>
  <c r="CG42" i="17"/>
  <c r="CF42" i="17"/>
  <c r="CE42" i="17"/>
  <c r="CD42" i="17"/>
  <c r="CC42" i="17"/>
  <c r="CB42" i="17"/>
  <c r="CA42" i="17"/>
  <c r="BZ42" i="17"/>
  <c r="BY42" i="17"/>
  <c r="BX42" i="17"/>
  <c r="BW42" i="17"/>
  <c r="BV42" i="17"/>
  <c r="BU42" i="17"/>
  <c r="BT42" i="17"/>
  <c r="BS42" i="17"/>
  <c r="BR42" i="17"/>
  <c r="BQ42" i="17"/>
  <c r="BP42" i="17"/>
  <c r="BO42" i="17"/>
  <c r="BN42" i="17"/>
  <c r="BM42" i="17"/>
  <c r="BL42" i="17"/>
  <c r="BK42" i="17"/>
  <c r="BJ42" i="17"/>
  <c r="BI42" i="17"/>
  <c r="BH42" i="17"/>
  <c r="BG42" i="17"/>
  <c r="BF42" i="17"/>
  <c r="BE42" i="17"/>
  <c r="BD42" i="17"/>
  <c r="BC42" i="17"/>
  <c r="BB42" i="17"/>
  <c r="BA42" i="17"/>
  <c r="AZ42" i="17"/>
  <c r="AY42" i="17"/>
  <c r="AX42" i="17"/>
  <c r="AW42" i="17"/>
  <c r="AV42"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A42" i="17"/>
  <c r="ND41" i="17"/>
  <c r="NC41" i="17"/>
  <c r="NB41" i="17"/>
  <c r="NA41" i="17"/>
  <c r="MZ41" i="17"/>
  <c r="MY41" i="17"/>
  <c r="MX41" i="17"/>
  <c r="MW41" i="17"/>
  <c r="MV41" i="17"/>
  <c r="MU41" i="17"/>
  <c r="MT41" i="17"/>
  <c r="MS41" i="17"/>
  <c r="MR41" i="17"/>
  <c r="MQ41" i="17"/>
  <c r="MP41" i="17"/>
  <c r="MO41" i="17"/>
  <c r="MN41" i="17"/>
  <c r="MM41" i="17"/>
  <c r="ML41" i="17"/>
  <c r="MK41" i="17"/>
  <c r="MJ41" i="17"/>
  <c r="MI41" i="17"/>
  <c r="MH41" i="17"/>
  <c r="MG41" i="17"/>
  <c r="MF41" i="17"/>
  <c r="ME41" i="17"/>
  <c r="MD41" i="17"/>
  <c r="MC41" i="17"/>
  <c r="MB41" i="17"/>
  <c r="MA41" i="17"/>
  <c r="LZ41" i="17"/>
  <c r="LY41" i="17"/>
  <c r="LX41" i="17"/>
  <c r="LW41" i="17"/>
  <c r="LV41" i="17"/>
  <c r="LU41" i="17"/>
  <c r="LT41" i="17"/>
  <c r="LS41" i="17"/>
  <c r="LR41" i="17"/>
  <c r="LQ41" i="17"/>
  <c r="LP41" i="17"/>
  <c r="LO41" i="17"/>
  <c r="LN41" i="17"/>
  <c r="LM41" i="17"/>
  <c r="LL41" i="17"/>
  <c r="LK41" i="17"/>
  <c r="LJ41" i="17"/>
  <c r="LI41" i="17"/>
  <c r="LH41" i="17"/>
  <c r="LG41" i="17"/>
  <c r="LF41" i="17"/>
  <c r="LE41" i="17"/>
  <c r="LD41" i="17"/>
  <c r="LC41" i="17"/>
  <c r="LB41" i="17"/>
  <c r="LA41" i="17"/>
  <c r="KZ41" i="17"/>
  <c r="KY41" i="17"/>
  <c r="KX41" i="17"/>
  <c r="KW41" i="17"/>
  <c r="KV41" i="17"/>
  <c r="KU41" i="17"/>
  <c r="KT41" i="17"/>
  <c r="KS41" i="17"/>
  <c r="KR41" i="17"/>
  <c r="KQ41" i="17"/>
  <c r="KP41" i="17"/>
  <c r="KO41" i="17"/>
  <c r="KN41" i="17"/>
  <c r="KM41" i="17"/>
  <c r="KL41" i="17"/>
  <c r="KK41" i="17"/>
  <c r="KJ41" i="17"/>
  <c r="KI41" i="17"/>
  <c r="KH41" i="17"/>
  <c r="KG41" i="17"/>
  <c r="KF41" i="17"/>
  <c r="KE41" i="17"/>
  <c r="KD41" i="17"/>
  <c r="KC41" i="17"/>
  <c r="KB41" i="17"/>
  <c r="KA41" i="17"/>
  <c r="JZ41" i="17"/>
  <c r="JY41" i="17"/>
  <c r="JX41" i="17"/>
  <c r="JW41" i="17"/>
  <c r="JV41" i="17"/>
  <c r="JU41" i="17"/>
  <c r="JT41" i="17"/>
  <c r="JS41" i="17"/>
  <c r="JR41" i="17"/>
  <c r="JQ41" i="17"/>
  <c r="JP41" i="17"/>
  <c r="JO41" i="17"/>
  <c r="JN41" i="17"/>
  <c r="JM41" i="17"/>
  <c r="JL41" i="17"/>
  <c r="JK41" i="17"/>
  <c r="JJ41" i="17"/>
  <c r="JI41" i="17"/>
  <c r="JH41" i="17"/>
  <c r="JG41" i="17"/>
  <c r="JF41" i="17"/>
  <c r="JE41" i="17"/>
  <c r="JD41" i="17"/>
  <c r="JC41" i="17"/>
  <c r="JB41" i="17"/>
  <c r="JA41" i="17"/>
  <c r="IZ41" i="17"/>
  <c r="IY41" i="17"/>
  <c r="IX41" i="17"/>
  <c r="IW41" i="17"/>
  <c r="IV41" i="17"/>
  <c r="IU41" i="17"/>
  <c r="IT41" i="17"/>
  <c r="IS41" i="17"/>
  <c r="IR41" i="17"/>
  <c r="IQ41" i="17"/>
  <c r="IP41" i="17"/>
  <c r="IO41" i="17"/>
  <c r="IN41" i="17"/>
  <c r="IM41" i="17"/>
  <c r="IL41" i="17"/>
  <c r="IK41" i="17"/>
  <c r="IJ41" i="17"/>
  <c r="II41" i="17"/>
  <c r="IH41" i="17"/>
  <c r="IG41" i="17"/>
  <c r="IF41" i="17"/>
  <c r="IE41" i="17"/>
  <c r="ID41" i="17"/>
  <c r="IC41" i="17"/>
  <c r="IB41" i="17"/>
  <c r="IA41" i="17"/>
  <c r="HZ41" i="17"/>
  <c r="HY41" i="17"/>
  <c r="HX41" i="17"/>
  <c r="HW41" i="17"/>
  <c r="HV41" i="17"/>
  <c r="HU41" i="17"/>
  <c r="HT41" i="17"/>
  <c r="HS41" i="17"/>
  <c r="HR41" i="17"/>
  <c r="HQ41" i="17"/>
  <c r="HP41" i="17"/>
  <c r="HO41" i="17"/>
  <c r="HN41" i="17"/>
  <c r="HM41" i="17"/>
  <c r="HL41" i="17"/>
  <c r="HK41" i="17"/>
  <c r="HJ41" i="17"/>
  <c r="HI41" i="17"/>
  <c r="HH41" i="17"/>
  <c r="HG41" i="17"/>
  <c r="HF41" i="17"/>
  <c r="HE41" i="17"/>
  <c r="HD41" i="17"/>
  <c r="HC41" i="17"/>
  <c r="HB41" i="17"/>
  <c r="HA41" i="17"/>
  <c r="GZ41" i="17"/>
  <c r="GY41" i="17"/>
  <c r="GX41" i="17"/>
  <c r="GW41" i="17"/>
  <c r="GV41" i="17"/>
  <c r="GU41" i="17"/>
  <c r="GT41" i="17"/>
  <c r="GS41" i="17"/>
  <c r="GR41" i="17"/>
  <c r="GQ41" i="17"/>
  <c r="GP41" i="17"/>
  <c r="GO41" i="17"/>
  <c r="GN41" i="17"/>
  <c r="GM41" i="17"/>
  <c r="GL41" i="17"/>
  <c r="GK41" i="17"/>
  <c r="GJ41" i="17"/>
  <c r="GI41" i="17"/>
  <c r="GH41" i="17"/>
  <c r="GG41" i="17"/>
  <c r="GF41" i="17"/>
  <c r="GE41" i="17"/>
  <c r="GD41" i="17"/>
  <c r="GC41" i="17"/>
  <c r="GB41" i="17"/>
  <c r="GA41" i="17"/>
  <c r="FZ41" i="17"/>
  <c r="FY41" i="17"/>
  <c r="FX41" i="17"/>
  <c r="FW41" i="17"/>
  <c r="FV41" i="17"/>
  <c r="FU41" i="17"/>
  <c r="FT41" i="17"/>
  <c r="FS41" i="17"/>
  <c r="FR41" i="17"/>
  <c r="FQ41" i="17"/>
  <c r="FP41" i="17"/>
  <c r="FO41" i="17"/>
  <c r="FN41" i="17"/>
  <c r="FM41" i="17"/>
  <c r="FL41" i="17"/>
  <c r="FK41" i="17"/>
  <c r="FJ41" i="17"/>
  <c r="FI41" i="17"/>
  <c r="FH41" i="17"/>
  <c r="FG41" i="17"/>
  <c r="FF41" i="17"/>
  <c r="FE41" i="17"/>
  <c r="FD41" i="17"/>
  <c r="FC41" i="17"/>
  <c r="FB41" i="17"/>
  <c r="FA41" i="17"/>
  <c r="EZ41" i="17"/>
  <c r="EY41" i="17"/>
  <c r="EX41" i="17"/>
  <c r="EW41" i="17"/>
  <c r="EV41" i="17"/>
  <c r="EU41" i="17"/>
  <c r="ET41" i="17"/>
  <c r="ES41" i="17"/>
  <c r="ER41" i="17"/>
  <c r="EQ41" i="17"/>
  <c r="EP41" i="17"/>
  <c r="EO41" i="17"/>
  <c r="EN41" i="17"/>
  <c r="EM41" i="17"/>
  <c r="EL41" i="17"/>
  <c r="EK41" i="17"/>
  <c r="EJ41" i="17"/>
  <c r="EI41" i="17"/>
  <c r="EH41" i="17"/>
  <c r="EG41" i="17"/>
  <c r="EF41" i="17"/>
  <c r="EE41" i="17"/>
  <c r="ED41" i="17"/>
  <c r="EC41" i="17"/>
  <c r="EB41" i="17"/>
  <c r="EA41" i="17"/>
  <c r="DZ41" i="17"/>
  <c r="DY41" i="17"/>
  <c r="DX41" i="17"/>
  <c r="DW41" i="17"/>
  <c r="DV41" i="17"/>
  <c r="DU41" i="17"/>
  <c r="DT41" i="17"/>
  <c r="DS41" i="17"/>
  <c r="DR41" i="17"/>
  <c r="DQ41" i="17"/>
  <c r="DP41" i="17"/>
  <c r="DO41" i="17"/>
  <c r="DN41" i="17"/>
  <c r="DM41" i="17"/>
  <c r="DL41" i="17"/>
  <c r="DK41" i="17"/>
  <c r="DJ41" i="17"/>
  <c r="DI41" i="17"/>
  <c r="DH41" i="17"/>
  <c r="DG41" i="17"/>
  <c r="DF41" i="17"/>
  <c r="DE41" i="17"/>
  <c r="DD41" i="17"/>
  <c r="DC41" i="17"/>
  <c r="DB41" i="17"/>
  <c r="DA41" i="17"/>
  <c r="CZ41" i="17"/>
  <c r="CY41" i="17"/>
  <c r="CX41" i="17"/>
  <c r="CW41" i="17"/>
  <c r="CV41" i="17"/>
  <c r="CU41" i="17"/>
  <c r="CT41" i="17"/>
  <c r="CS41" i="17"/>
  <c r="CR41" i="17"/>
  <c r="CQ41" i="17"/>
  <c r="CP41" i="17"/>
  <c r="CO41" i="17"/>
  <c r="CN41" i="17"/>
  <c r="CM41" i="17"/>
  <c r="CL41" i="17"/>
  <c r="CK41" i="17"/>
  <c r="CJ41" i="17"/>
  <c r="CI41" i="17"/>
  <c r="CH41" i="17"/>
  <c r="CG41" i="17"/>
  <c r="CF41" i="17"/>
  <c r="CE41" i="17"/>
  <c r="CD41" i="17"/>
  <c r="CC41" i="17"/>
  <c r="CB41" i="17"/>
  <c r="CA41" i="17"/>
  <c r="BZ41" i="17"/>
  <c r="BY41" i="17"/>
  <c r="BX41" i="17"/>
  <c r="BW41" i="17"/>
  <c r="BV41" i="17"/>
  <c r="BU41" i="17"/>
  <c r="BT41" i="17"/>
  <c r="BS41" i="17"/>
  <c r="BR41" i="17"/>
  <c r="BQ41" i="17"/>
  <c r="BP41" i="17"/>
  <c r="BO41" i="17"/>
  <c r="BN41" i="17"/>
  <c r="BM41" i="17"/>
  <c r="BL41" i="17"/>
  <c r="BK41" i="17"/>
  <c r="BJ41" i="17"/>
  <c r="BI41" i="17"/>
  <c r="BH41" i="17"/>
  <c r="BG41" i="17"/>
  <c r="BF41" i="17"/>
  <c r="BE41" i="17"/>
  <c r="BD41" i="17"/>
  <c r="BC41" i="17"/>
  <c r="BB41" i="17"/>
  <c r="BA41" i="17"/>
  <c r="AZ41" i="17"/>
  <c r="AY41" i="17"/>
  <c r="AX41" i="17"/>
  <c r="AW41" i="17"/>
  <c r="AV41" i="17"/>
  <c r="AU41" i="17"/>
  <c r="AT41" i="17"/>
  <c r="AS41" i="17"/>
  <c r="AR41" i="17"/>
  <c r="AQ41" i="17"/>
  <c r="AP41" i="17"/>
  <c r="AO41" i="17"/>
  <c r="AN41" i="17"/>
  <c r="AM41" i="17"/>
  <c r="AL41" i="17"/>
  <c r="AK41" i="17"/>
  <c r="AJ41" i="17"/>
  <c r="AI41" i="17"/>
  <c r="AH41" i="17"/>
  <c r="AG41" i="17"/>
  <c r="AF41" i="17"/>
  <c r="AE41" i="17"/>
  <c r="AD41" i="17"/>
  <c r="AC41" i="17"/>
  <c r="AB41" i="17"/>
  <c r="AA41" i="17"/>
  <c r="Z41" i="17"/>
  <c r="Y41" i="17"/>
  <c r="X41" i="17"/>
  <c r="A41" i="17"/>
  <c r="ND40" i="17"/>
  <c r="NC40" i="17"/>
  <c r="NB40" i="17"/>
  <c r="NA40" i="17"/>
  <c r="MZ40" i="17"/>
  <c r="MY40" i="17"/>
  <c r="MX40" i="17"/>
  <c r="MW40" i="17"/>
  <c r="MV40" i="17"/>
  <c r="MU40" i="17"/>
  <c r="MT40" i="17"/>
  <c r="MS40" i="17"/>
  <c r="MR40" i="17"/>
  <c r="MQ40" i="17"/>
  <c r="MP40" i="17"/>
  <c r="MO40" i="17"/>
  <c r="MN40" i="17"/>
  <c r="MM40" i="17"/>
  <c r="ML40" i="17"/>
  <c r="MK40" i="17"/>
  <c r="MJ40" i="17"/>
  <c r="MI40" i="17"/>
  <c r="MH40" i="17"/>
  <c r="MG40" i="17"/>
  <c r="MF40" i="17"/>
  <c r="ME40" i="17"/>
  <c r="MD40" i="17"/>
  <c r="MC40" i="17"/>
  <c r="MB40" i="17"/>
  <c r="MA40" i="17"/>
  <c r="LZ40" i="17"/>
  <c r="LY40" i="17"/>
  <c r="LX40" i="17"/>
  <c r="LW40" i="17"/>
  <c r="LV40" i="17"/>
  <c r="LU40" i="17"/>
  <c r="LT40" i="17"/>
  <c r="LS40" i="17"/>
  <c r="LR40" i="17"/>
  <c r="LQ40" i="17"/>
  <c r="LP40" i="17"/>
  <c r="LO40" i="17"/>
  <c r="LN40" i="17"/>
  <c r="LM40" i="17"/>
  <c r="LL40" i="17"/>
  <c r="LK40" i="17"/>
  <c r="LJ40" i="17"/>
  <c r="LI40" i="17"/>
  <c r="LH40" i="17"/>
  <c r="LG40" i="17"/>
  <c r="LF40" i="17"/>
  <c r="LE40" i="17"/>
  <c r="LD40" i="17"/>
  <c r="LC40" i="17"/>
  <c r="LB40" i="17"/>
  <c r="LA40" i="17"/>
  <c r="KZ40" i="17"/>
  <c r="KY40" i="17"/>
  <c r="KX40" i="17"/>
  <c r="KW40" i="17"/>
  <c r="KV40" i="17"/>
  <c r="KU40" i="17"/>
  <c r="KT40" i="17"/>
  <c r="KS40" i="17"/>
  <c r="KR40" i="17"/>
  <c r="KQ40" i="17"/>
  <c r="KP40" i="17"/>
  <c r="KO40" i="17"/>
  <c r="KN40" i="17"/>
  <c r="KM40" i="17"/>
  <c r="KL40" i="17"/>
  <c r="KK40" i="17"/>
  <c r="KJ40" i="17"/>
  <c r="KI40" i="17"/>
  <c r="KH40" i="17"/>
  <c r="KG40" i="17"/>
  <c r="KF40" i="17"/>
  <c r="KE40" i="17"/>
  <c r="KD40" i="17"/>
  <c r="KC40" i="17"/>
  <c r="KB40" i="17"/>
  <c r="KA40" i="17"/>
  <c r="JZ40" i="17"/>
  <c r="JY40" i="17"/>
  <c r="JX40" i="17"/>
  <c r="JW40" i="17"/>
  <c r="JV40" i="17"/>
  <c r="JU40" i="17"/>
  <c r="JT40" i="17"/>
  <c r="JS40" i="17"/>
  <c r="JR40" i="17"/>
  <c r="JQ40" i="17"/>
  <c r="JP40" i="17"/>
  <c r="JO40" i="17"/>
  <c r="JN40" i="17"/>
  <c r="JM40" i="17"/>
  <c r="JL40" i="17"/>
  <c r="JK40" i="17"/>
  <c r="JJ40" i="17"/>
  <c r="JI40" i="17"/>
  <c r="JH40" i="17"/>
  <c r="JG40" i="17"/>
  <c r="JF40" i="17"/>
  <c r="JE40" i="17"/>
  <c r="JD40" i="17"/>
  <c r="JC40" i="17"/>
  <c r="JB40" i="17"/>
  <c r="JA40" i="17"/>
  <c r="IZ40" i="17"/>
  <c r="IY40" i="17"/>
  <c r="IX40" i="17"/>
  <c r="IW40" i="17"/>
  <c r="IV40" i="17"/>
  <c r="IU40" i="17"/>
  <c r="IT40" i="17"/>
  <c r="IS40" i="17"/>
  <c r="IR40" i="17"/>
  <c r="IQ40" i="17"/>
  <c r="IP40" i="17"/>
  <c r="IO40" i="17"/>
  <c r="IN40" i="17"/>
  <c r="IM40" i="17"/>
  <c r="IL40" i="17"/>
  <c r="IK40" i="17"/>
  <c r="IJ40" i="17"/>
  <c r="II40" i="17"/>
  <c r="IH40" i="17"/>
  <c r="IG40" i="17"/>
  <c r="IF40" i="17"/>
  <c r="IE40" i="17"/>
  <c r="ID40" i="17"/>
  <c r="IC40" i="17"/>
  <c r="IB40" i="17"/>
  <c r="IA40" i="17"/>
  <c r="HZ40" i="17"/>
  <c r="HY40" i="17"/>
  <c r="HX40" i="17"/>
  <c r="HW40" i="17"/>
  <c r="HV40" i="17"/>
  <c r="HU40" i="17"/>
  <c r="HT40" i="17"/>
  <c r="HS40" i="17"/>
  <c r="HR40" i="17"/>
  <c r="HQ40" i="17"/>
  <c r="HP40" i="17"/>
  <c r="HO40" i="17"/>
  <c r="HN40" i="17"/>
  <c r="HM40" i="17"/>
  <c r="HL40" i="17"/>
  <c r="HK40" i="17"/>
  <c r="HJ40" i="17"/>
  <c r="HI40" i="17"/>
  <c r="HH40" i="17"/>
  <c r="HG40" i="17"/>
  <c r="HF40" i="17"/>
  <c r="HE40" i="17"/>
  <c r="HD40" i="17"/>
  <c r="HC40" i="17"/>
  <c r="HB40" i="17"/>
  <c r="HA40" i="17"/>
  <c r="GZ40" i="17"/>
  <c r="GY40" i="17"/>
  <c r="GX40" i="17"/>
  <c r="GW40" i="17"/>
  <c r="GV40" i="17"/>
  <c r="GU40" i="17"/>
  <c r="GT40" i="17"/>
  <c r="GS40" i="17"/>
  <c r="GR40" i="17"/>
  <c r="GQ40" i="17"/>
  <c r="GP40" i="17"/>
  <c r="GO40" i="17"/>
  <c r="GN40" i="17"/>
  <c r="GM40" i="17"/>
  <c r="GL40" i="17"/>
  <c r="GK40" i="17"/>
  <c r="GJ40" i="17"/>
  <c r="GI40" i="17"/>
  <c r="GH40" i="17"/>
  <c r="GG40" i="17"/>
  <c r="GF40" i="17"/>
  <c r="GE40" i="17"/>
  <c r="GD40" i="17"/>
  <c r="GC40" i="17"/>
  <c r="GB40" i="17"/>
  <c r="GA40" i="17"/>
  <c r="FZ40" i="17"/>
  <c r="FY40" i="17"/>
  <c r="FX40" i="17"/>
  <c r="FW40" i="17"/>
  <c r="FV40" i="17"/>
  <c r="FU40" i="17"/>
  <c r="FT40" i="17"/>
  <c r="FS40" i="17"/>
  <c r="FR40" i="17"/>
  <c r="FQ40" i="17"/>
  <c r="FP40" i="17"/>
  <c r="FO40" i="17"/>
  <c r="FN40" i="17"/>
  <c r="FM40" i="17"/>
  <c r="FL40" i="17"/>
  <c r="FK40" i="17"/>
  <c r="FJ40" i="17"/>
  <c r="FI40" i="17"/>
  <c r="FH40" i="17"/>
  <c r="FG40" i="17"/>
  <c r="FF40" i="17"/>
  <c r="FE40" i="17"/>
  <c r="FD40" i="17"/>
  <c r="FC40" i="17"/>
  <c r="FB40" i="17"/>
  <c r="FA40" i="17"/>
  <c r="EZ40" i="17"/>
  <c r="EY40" i="17"/>
  <c r="EX40" i="17"/>
  <c r="EW40" i="17"/>
  <c r="EV40" i="17"/>
  <c r="EU40" i="17"/>
  <c r="ET40" i="17"/>
  <c r="ES40" i="17"/>
  <c r="ER40" i="17"/>
  <c r="EQ40" i="17"/>
  <c r="EP40" i="17"/>
  <c r="EO40" i="17"/>
  <c r="EN40" i="17"/>
  <c r="EM40" i="17"/>
  <c r="EL40" i="17"/>
  <c r="EK40" i="17"/>
  <c r="EJ40" i="17"/>
  <c r="EI40" i="17"/>
  <c r="EH40" i="17"/>
  <c r="EG40" i="17"/>
  <c r="EF40" i="17"/>
  <c r="EE40" i="17"/>
  <c r="ED40" i="17"/>
  <c r="EC40" i="17"/>
  <c r="EB40" i="17"/>
  <c r="EA40" i="17"/>
  <c r="DZ40" i="17"/>
  <c r="DY40" i="17"/>
  <c r="DX40" i="17"/>
  <c r="DW40" i="17"/>
  <c r="DV40" i="17"/>
  <c r="DU40" i="17"/>
  <c r="DT40" i="17"/>
  <c r="DS40" i="17"/>
  <c r="DR40" i="17"/>
  <c r="DQ40" i="17"/>
  <c r="DP40" i="17"/>
  <c r="DO40" i="17"/>
  <c r="DN40" i="17"/>
  <c r="DM40" i="17"/>
  <c r="DL40" i="17"/>
  <c r="DK40" i="17"/>
  <c r="DJ40" i="17"/>
  <c r="DI40" i="17"/>
  <c r="DH40" i="17"/>
  <c r="DG40" i="17"/>
  <c r="DF40" i="17"/>
  <c r="DE40" i="17"/>
  <c r="DD40" i="17"/>
  <c r="DC40" i="17"/>
  <c r="DB40" i="17"/>
  <c r="DA40" i="17"/>
  <c r="CZ40" i="17"/>
  <c r="CY40" i="17"/>
  <c r="CX40" i="17"/>
  <c r="CW40" i="17"/>
  <c r="CV40" i="17"/>
  <c r="CU40" i="17"/>
  <c r="CT40" i="17"/>
  <c r="CS40" i="17"/>
  <c r="CR40" i="17"/>
  <c r="CQ40" i="17"/>
  <c r="CP40" i="17"/>
  <c r="CO40" i="17"/>
  <c r="CN40" i="17"/>
  <c r="CM40" i="17"/>
  <c r="CL40" i="17"/>
  <c r="CK40" i="17"/>
  <c r="CJ40" i="17"/>
  <c r="CI40" i="17"/>
  <c r="CH40" i="17"/>
  <c r="CG40" i="17"/>
  <c r="CF40" i="17"/>
  <c r="CE40" i="17"/>
  <c r="CD40" i="17"/>
  <c r="CC40" i="17"/>
  <c r="CB40" i="17"/>
  <c r="CA40" i="17"/>
  <c r="BZ40" i="17"/>
  <c r="BY40" i="17"/>
  <c r="BX40" i="17"/>
  <c r="BW40" i="17"/>
  <c r="BV40" i="17"/>
  <c r="BU40" i="17"/>
  <c r="BT40" i="17"/>
  <c r="BS40" i="17"/>
  <c r="BR40" i="17"/>
  <c r="BQ40" i="17"/>
  <c r="BP40" i="17"/>
  <c r="BO40" i="17"/>
  <c r="BN40" i="17"/>
  <c r="BM40" i="17"/>
  <c r="BL40" i="17"/>
  <c r="BK40" i="17"/>
  <c r="BJ40" i="17"/>
  <c r="BI40" i="17"/>
  <c r="BH40" i="17"/>
  <c r="BG40" i="17"/>
  <c r="BF40" i="17"/>
  <c r="BE40" i="17"/>
  <c r="BD40" i="17"/>
  <c r="BC40"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AD40" i="17"/>
  <c r="AC40" i="17"/>
  <c r="AB40" i="17"/>
  <c r="AA40" i="17"/>
  <c r="Z40" i="17"/>
  <c r="Y40" i="17"/>
  <c r="X40" i="17"/>
  <c r="A40" i="17"/>
  <c r="ND39" i="17"/>
  <c r="NC39" i="17"/>
  <c r="NB39" i="17"/>
  <c r="NA39" i="17"/>
  <c r="MZ39" i="17"/>
  <c r="MY39" i="17"/>
  <c r="MX39" i="17"/>
  <c r="MW39" i="17"/>
  <c r="MV39" i="17"/>
  <c r="MU39" i="17"/>
  <c r="MT39" i="17"/>
  <c r="MS39" i="17"/>
  <c r="MR39" i="17"/>
  <c r="MQ39" i="17"/>
  <c r="MP39" i="17"/>
  <c r="MO39" i="17"/>
  <c r="MN39" i="17"/>
  <c r="MM39" i="17"/>
  <c r="ML39" i="17"/>
  <c r="MK39" i="17"/>
  <c r="MJ39" i="17"/>
  <c r="MI39" i="17"/>
  <c r="MH39" i="17"/>
  <c r="MG39" i="17"/>
  <c r="MF39" i="17"/>
  <c r="ME39" i="17"/>
  <c r="MD39" i="17"/>
  <c r="MC39" i="17"/>
  <c r="MB39" i="17"/>
  <c r="MA39" i="17"/>
  <c r="LZ39" i="17"/>
  <c r="LY39" i="17"/>
  <c r="LX39" i="17"/>
  <c r="LW39" i="17"/>
  <c r="LV39" i="17"/>
  <c r="LU39" i="17"/>
  <c r="LT39" i="17"/>
  <c r="LS39" i="17"/>
  <c r="LR39" i="17"/>
  <c r="LQ39" i="17"/>
  <c r="LP39" i="17"/>
  <c r="LO39" i="17"/>
  <c r="LN39" i="17"/>
  <c r="LM39" i="17"/>
  <c r="LL39" i="17"/>
  <c r="LK39" i="17"/>
  <c r="LJ39" i="17"/>
  <c r="LI39" i="17"/>
  <c r="LH39" i="17"/>
  <c r="LG39" i="17"/>
  <c r="LF39" i="17"/>
  <c r="LE39" i="17"/>
  <c r="LD39" i="17"/>
  <c r="LC39" i="17"/>
  <c r="LB39" i="17"/>
  <c r="LA39" i="17"/>
  <c r="KZ39" i="17"/>
  <c r="KY39" i="17"/>
  <c r="KX39" i="17"/>
  <c r="KW39" i="17"/>
  <c r="KV39" i="17"/>
  <c r="KU39" i="17"/>
  <c r="KT39" i="17"/>
  <c r="KS39" i="17"/>
  <c r="KR39" i="17"/>
  <c r="KQ39" i="17"/>
  <c r="KP39" i="17"/>
  <c r="KO39" i="17"/>
  <c r="KN39" i="17"/>
  <c r="KM39" i="17"/>
  <c r="KL39" i="17"/>
  <c r="KK39" i="17"/>
  <c r="KJ39" i="17"/>
  <c r="KI39" i="17"/>
  <c r="KH39" i="17"/>
  <c r="KG39" i="17"/>
  <c r="KF39" i="17"/>
  <c r="KE39" i="17"/>
  <c r="KD39" i="17"/>
  <c r="KC39" i="17"/>
  <c r="KB39" i="17"/>
  <c r="KA39" i="17"/>
  <c r="JZ39" i="17"/>
  <c r="JY39" i="17"/>
  <c r="JX39" i="17"/>
  <c r="JW39" i="17"/>
  <c r="JV39" i="17"/>
  <c r="JU39" i="17"/>
  <c r="JT39" i="17"/>
  <c r="JS39" i="17"/>
  <c r="JR39" i="17"/>
  <c r="JQ39" i="17"/>
  <c r="JP39" i="17"/>
  <c r="JO39" i="17"/>
  <c r="JN39" i="17"/>
  <c r="JM39" i="17"/>
  <c r="JL39" i="17"/>
  <c r="JK39" i="17"/>
  <c r="JJ39" i="17"/>
  <c r="JI39" i="17"/>
  <c r="JH39" i="17"/>
  <c r="JG39" i="17"/>
  <c r="JF39" i="17"/>
  <c r="JE39" i="17"/>
  <c r="JD39" i="17"/>
  <c r="JC39" i="17"/>
  <c r="JB39" i="17"/>
  <c r="JA39" i="17"/>
  <c r="IZ39" i="17"/>
  <c r="IY39" i="17"/>
  <c r="IX39" i="17"/>
  <c r="IW39" i="17"/>
  <c r="IV39" i="17"/>
  <c r="IU39" i="17"/>
  <c r="IT39" i="17"/>
  <c r="IS39" i="17"/>
  <c r="IR39" i="17"/>
  <c r="IQ39" i="17"/>
  <c r="IP39" i="17"/>
  <c r="IO39" i="17"/>
  <c r="IN39" i="17"/>
  <c r="IM39" i="17"/>
  <c r="IL39" i="17"/>
  <c r="IK39" i="17"/>
  <c r="IJ39" i="17"/>
  <c r="II39" i="17"/>
  <c r="IH39" i="17"/>
  <c r="IG39" i="17"/>
  <c r="IF39" i="17"/>
  <c r="IE39" i="17"/>
  <c r="ID39" i="17"/>
  <c r="IC39" i="17"/>
  <c r="IB39" i="17"/>
  <c r="IA39" i="17"/>
  <c r="HZ39" i="17"/>
  <c r="HY39" i="17"/>
  <c r="HX39" i="17"/>
  <c r="HW39" i="17"/>
  <c r="HV39" i="17"/>
  <c r="HU39" i="17"/>
  <c r="HT39" i="17"/>
  <c r="HS39" i="17"/>
  <c r="HR39" i="17"/>
  <c r="HQ39" i="17"/>
  <c r="HP39" i="17"/>
  <c r="HO39" i="17"/>
  <c r="HN39" i="17"/>
  <c r="HM39" i="17"/>
  <c r="HL39" i="17"/>
  <c r="HK39" i="17"/>
  <c r="HJ39" i="17"/>
  <c r="HI39" i="17"/>
  <c r="HH39" i="17"/>
  <c r="HG39" i="17"/>
  <c r="HF39" i="17"/>
  <c r="HE39" i="17"/>
  <c r="HD39" i="17"/>
  <c r="HC39" i="17"/>
  <c r="HB39" i="17"/>
  <c r="HA39" i="17"/>
  <c r="GZ39" i="17"/>
  <c r="GY39" i="17"/>
  <c r="GX39" i="17"/>
  <c r="GW39" i="17"/>
  <c r="GV39" i="17"/>
  <c r="GU39" i="17"/>
  <c r="GT39" i="17"/>
  <c r="GS39" i="17"/>
  <c r="GR39" i="17"/>
  <c r="GQ39" i="17"/>
  <c r="GP39" i="17"/>
  <c r="GO39" i="17"/>
  <c r="GN39" i="17"/>
  <c r="GM39" i="17"/>
  <c r="GL39" i="17"/>
  <c r="GK39" i="17"/>
  <c r="GJ39" i="17"/>
  <c r="GI39" i="17"/>
  <c r="GH39" i="17"/>
  <c r="GG39" i="17"/>
  <c r="GF39" i="17"/>
  <c r="GE39" i="17"/>
  <c r="GD39" i="17"/>
  <c r="GC39" i="17"/>
  <c r="GB39" i="17"/>
  <c r="GA39" i="17"/>
  <c r="FZ39" i="17"/>
  <c r="FY39" i="17"/>
  <c r="FX39" i="17"/>
  <c r="FW39" i="17"/>
  <c r="FV39" i="17"/>
  <c r="FU39" i="17"/>
  <c r="FT39" i="17"/>
  <c r="FS39" i="17"/>
  <c r="FR39" i="17"/>
  <c r="FQ39" i="17"/>
  <c r="FP39" i="17"/>
  <c r="FO39" i="17"/>
  <c r="FN39" i="17"/>
  <c r="FM39" i="17"/>
  <c r="FL39" i="17"/>
  <c r="FK39" i="17"/>
  <c r="FJ39" i="17"/>
  <c r="FI39" i="17"/>
  <c r="FH39" i="17"/>
  <c r="FG39" i="17"/>
  <c r="FF39" i="17"/>
  <c r="FE39" i="17"/>
  <c r="FD39" i="17"/>
  <c r="FC39" i="17"/>
  <c r="FB39" i="17"/>
  <c r="FA39" i="17"/>
  <c r="EZ39" i="17"/>
  <c r="EY39" i="17"/>
  <c r="EX39" i="17"/>
  <c r="EW39" i="17"/>
  <c r="EV39" i="17"/>
  <c r="EU39" i="17"/>
  <c r="ET39" i="17"/>
  <c r="ES39" i="17"/>
  <c r="ER39" i="17"/>
  <c r="EQ39" i="17"/>
  <c r="EP39" i="17"/>
  <c r="EO39" i="17"/>
  <c r="EN39" i="17"/>
  <c r="EM39" i="17"/>
  <c r="EL39" i="17"/>
  <c r="EK39" i="17"/>
  <c r="EJ39" i="17"/>
  <c r="EI39" i="17"/>
  <c r="EH39" i="17"/>
  <c r="EG39" i="17"/>
  <c r="EF39" i="17"/>
  <c r="EE39" i="17"/>
  <c r="ED39" i="17"/>
  <c r="EC39" i="17"/>
  <c r="EB39" i="17"/>
  <c r="EA39" i="17"/>
  <c r="DZ39" i="17"/>
  <c r="DY39" i="17"/>
  <c r="DX39" i="17"/>
  <c r="DW39" i="17"/>
  <c r="DV39" i="17"/>
  <c r="DU39" i="17"/>
  <c r="DT39" i="17"/>
  <c r="DS39" i="17"/>
  <c r="DR39" i="17"/>
  <c r="DQ39" i="17"/>
  <c r="DP39" i="17"/>
  <c r="DO39" i="17"/>
  <c r="DN39" i="17"/>
  <c r="DM39" i="17"/>
  <c r="DL39" i="17"/>
  <c r="DK39" i="17"/>
  <c r="DJ39" i="17"/>
  <c r="DI39" i="17"/>
  <c r="DH39" i="17"/>
  <c r="DG39" i="17"/>
  <c r="DF39" i="17"/>
  <c r="DE39" i="17"/>
  <c r="DD39" i="17"/>
  <c r="DC39" i="17"/>
  <c r="DB39" i="17"/>
  <c r="DA39" i="17"/>
  <c r="CZ39" i="17"/>
  <c r="CY39" i="17"/>
  <c r="CX39" i="17"/>
  <c r="CW39" i="17"/>
  <c r="CV39" i="17"/>
  <c r="CU39" i="17"/>
  <c r="CT39" i="17"/>
  <c r="CS39" i="17"/>
  <c r="CR39" i="17"/>
  <c r="CQ39" i="17"/>
  <c r="CP39" i="17"/>
  <c r="CO39" i="17"/>
  <c r="CN39" i="17"/>
  <c r="CM39" i="17"/>
  <c r="CL39" i="17"/>
  <c r="CK39" i="17"/>
  <c r="CJ39" i="17"/>
  <c r="CI39" i="17"/>
  <c r="CH39" i="17"/>
  <c r="CG39" i="17"/>
  <c r="CF39" i="17"/>
  <c r="CE39" i="17"/>
  <c r="CD39" i="17"/>
  <c r="CC39" i="17"/>
  <c r="CB39" i="17"/>
  <c r="CA39" i="17"/>
  <c r="BZ39" i="17"/>
  <c r="BY39" i="17"/>
  <c r="BX39" i="17"/>
  <c r="BW39" i="17"/>
  <c r="BV39" i="17"/>
  <c r="BU39" i="17"/>
  <c r="BT39" i="17"/>
  <c r="BS39" i="17"/>
  <c r="BR39" i="17"/>
  <c r="BQ39" i="17"/>
  <c r="BP39" i="17"/>
  <c r="BO39" i="17"/>
  <c r="BN39" i="17"/>
  <c r="BM39" i="17"/>
  <c r="BL39" i="17"/>
  <c r="BK39" i="17"/>
  <c r="BJ39" i="17"/>
  <c r="BI39" i="17"/>
  <c r="BH39" i="17"/>
  <c r="BG39" i="17"/>
  <c r="BF39" i="17"/>
  <c r="BE39" i="17"/>
  <c r="BD39" i="17"/>
  <c r="BC39" i="17"/>
  <c r="BB39" i="17"/>
  <c r="BA39" i="17"/>
  <c r="AZ39" i="17"/>
  <c r="AY39" i="17"/>
  <c r="AX39" i="17"/>
  <c r="AW39" i="17"/>
  <c r="AV39" i="17"/>
  <c r="AU39" i="17"/>
  <c r="AT39" i="17"/>
  <c r="AS39" i="17"/>
  <c r="AR39" i="17"/>
  <c r="AQ39" i="17"/>
  <c r="AP39" i="17"/>
  <c r="AO39" i="17"/>
  <c r="AN39" i="17"/>
  <c r="AM39" i="17"/>
  <c r="AL39" i="17"/>
  <c r="AK39" i="17"/>
  <c r="AJ39" i="17"/>
  <c r="AI39" i="17"/>
  <c r="AH39" i="17"/>
  <c r="AG39" i="17"/>
  <c r="AF39" i="17"/>
  <c r="AE39" i="17"/>
  <c r="AD39" i="17"/>
  <c r="AC39" i="17"/>
  <c r="AB39" i="17"/>
  <c r="AA39" i="17"/>
  <c r="Z39" i="17"/>
  <c r="Y39" i="17"/>
  <c r="X39" i="17"/>
  <c r="A39" i="17"/>
  <c r="ND38" i="17"/>
  <c r="NC38" i="17"/>
  <c r="NB38" i="17"/>
  <c r="NA38" i="17"/>
  <c r="MZ38" i="17"/>
  <c r="MY38" i="17"/>
  <c r="MX38" i="17"/>
  <c r="MW38" i="17"/>
  <c r="MV38" i="17"/>
  <c r="MU38" i="17"/>
  <c r="MT38" i="17"/>
  <c r="MS38" i="17"/>
  <c r="MR38" i="17"/>
  <c r="MQ38" i="17"/>
  <c r="MP38" i="17"/>
  <c r="MO38" i="17"/>
  <c r="MN38" i="17"/>
  <c r="MM38" i="17"/>
  <c r="ML38" i="17"/>
  <c r="MK38" i="17"/>
  <c r="MJ38" i="17"/>
  <c r="MI38" i="17"/>
  <c r="MH38" i="17"/>
  <c r="MG38" i="17"/>
  <c r="MF38" i="17"/>
  <c r="ME38" i="17"/>
  <c r="MD38" i="17"/>
  <c r="MC38" i="17"/>
  <c r="MB38" i="17"/>
  <c r="MA38" i="17"/>
  <c r="LZ38" i="17"/>
  <c r="LY38" i="17"/>
  <c r="LX38" i="17"/>
  <c r="LW38" i="17"/>
  <c r="LV38" i="17"/>
  <c r="LU38" i="17"/>
  <c r="LT38" i="17"/>
  <c r="LS38" i="17"/>
  <c r="LR38" i="17"/>
  <c r="LQ38" i="17"/>
  <c r="LP38" i="17"/>
  <c r="LO38" i="17"/>
  <c r="LN38" i="17"/>
  <c r="LM38" i="17"/>
  <c r="LL38" i="17"/>
  <c r="LK38" i="17"/>
  <c r="LJ38" i="17"/>
  <c r="LI38" i="17"/>
  <c r="LH38" i="17"/>
  <c r="LG38" i="17"/>
  <c r="LF38" i="17"/>
  <c r="LE38" i="17"/>
  <c r="LD38" i="17"/>
  <c r="LC38" i="17"/>
  <c r="LB38" i="17"/>
  <c r="LA38" i="17"/>
  <c r="KZ38" i="17"/>
  <c r="KY38" i="17"/>
  <c r="KX38" i="17"/>
  <c r="KW38" i="17"/>
  <c r="KV38" i="17"/>
  <c r="KU38" i="17"/>
  <c r="KT38" i="17"/>
  <c r="KS38" i="17"/>
  <c r="KR38" i="17"/>
  <c r="KQ38" i="17"/>
  <c r="KP38" i="17"/>
  <c r="KO38" i="17"/>
  <c r="KN38" i="17"/>
  <c r="KM38" i="17"/>
  <c r="KL38" i="17"/>
  <c r="KK38" i="17"/>
  <c r="KJ38" i="17"/>
  <c r="KI38" i="17"/>
  <c r="KH38" i="17"/>
  <c r="KG38" i="17"/>
  <c r="KF38" i="17"/>
  <c r="KE38" i="17"/>
  <c r="KD38" i="17"/>
  <c r="KC38" i="17"/>
  <c r="KB38" i="17"/>
  <c r="KA38" i="17"/>
  <c r="JZ38" i="17"/>
  <c r="JY38" i="17"/>
  <c r="JX38" i="17"/>
  <c r="JW38" i="17"/>
  <c r="JV38" i="17"/>
  <c r="JU38" i="17"/>
  <c r="JT38" i="17"/>
  <c r="JS38" i="17"/>
  <c r="JR38" i="17"/>
  <c r="JQ38" i="17"/>
  <c r="JP38" i="17"/>
  <c r="JO38" i="17"/>
  <c r="JN38" i="17"/>
  <c r="JM38" i="17"/>
  <c r="JL38" i="17"/>
  <c r="JK38" i="17"/>
  <c r="JJ38" i="17"/>
  <c r="JI38" i="17"/>
  <c r="JH38" i="17"/>
  <c r="JG38" i="17"/>
  <c r="JF38" i="17"/>
  <c r="JE38" i="17"/>
  <c r="JD38" i="17"/>
  <c r="JC38" i="17"/>
  <c r="JB38" i="17"/>
  <c r="JA38" i="17"/>
  <c r="IZ38" i="17"/>
  <c r="IY38" i="17"/>
  <c r="IX38" i="17"/>
  <c r="IW38" i="17"/>
  <c r="IV38" i="17"/>
  <c r="IU38" i="17"/>
  <c r="IT38" i="17"/>
  <c r="IS38" i="17"/>
  <c r="IR38" i="17"/>
  <c r="IQ38" i="17"/>
  <c r="IP38" i="17"/>
  <c r="IO38" i="17"/>
  <c r="IN38" i="17"/>
  <c r="IM38" i="17"/>
  <c r="IL38" i="17"/>
  <c r="IK38" i="17"/>
  <c r="IJ38" i="17"/>
  <c r="II38" i="17"/>
  <c r="IH38" i="17"/>
  <c r="IG38" i="17"/>
  <c r="IF38" i="17"/>
  <c r="IE38" i="17"/>
  <c r="ID38" i="17"/>
  <c r="IC38" i="17"/>
  <c r="IB38" i="17"/>
  <c r="IA38" i="17"/>
  <c r="HZ38" i="17"/>
  <c r="HY38" i="17"/>
  <c r="HX38" i="17"/>
  <c r="HW38" i="17"/>
  <c r="HV38" i="17"/>
  <c r="HU38" i="17"/>
  <c r="HT38" i="17"/>
  <c r="HS38" i="17"/>
  <c r="HR38" i="17"/>
  <c r="HQ38" i="17"/>
  <c r="HP38" i="17"/>
  <c r="HO38" i="17"/>
  <c r="HN38" i="17"/>
  <c r="HM38" i="17"/>
  <c r="HL38" i="17"/>
  <c r="HK38" i="17"/>
  <c r="HJ38" i="17"/>
  <c r="HI38" i="17"/>
  <c r="HH38" i="17"/>
  <c r="HG38" i="17"/>
  <c r="HF38" i="17"/>
  <c r="HE38" i="17"/>
  <c r="HD38" i="17"/>
  <c r="HC38" i="17"/>
  <c r="HB38" i="17"/>
  <c r="HA38" i="17"/>
  <c r="GZ38" i="17"/>
  <c r="GY38" i="17"/>
  <c r="GX38" i="17"/>
  <c r="GW38" i="17"/>
  <c r="GV38" i="17"/>
  <c r="GU38" i="17"/>
  <c r="GT38" i="17"/>
  <c r="GS38" i="17"/>
  <c r="GR38" i="17"/>
  <c r="GQ38" i="17"/>
  <c r="GP38" i="17"/>
  <c r="GO38" i="17"/>
  <c r="GN38" i="17"/>
  <c r="GM38" i="17"/>
  <c r="GL38" i="17"/>
  <c r="GK38" i="17"/>
  <c r="GJ38" i="17"/>
  <c r="GI38" i="17"/>
  <c r="GH38" i="17"/>
  <c r="GG38" i="17"/>
  <c r="GF38" i="17"/>
  <c r="GE38" i="17"/>
  <c r="GD38" i="17"/>
  <c r="GC38" i="17"/>
  <c r="GB38" i="17"/>
  <c r="GA38" i="17"/>
  <c r="FZ38" i="17"/>
  <c r="FY38" i="17"/>
  <c r="FX38" i="17"/>
  <c r="FW38" i="17"/>
  <c r="FV38" i="17"/>
  <c r="FU38" i="17"/>
  <c r="FT38" i="17"/>
  <c r="FS38" i="17"/>
  <c r="FR38" i="17"/>
  <c r="FQ38" i="17"/>
  <c r="FP38" i="17"/>
  <c r="FO38" i="17"/>
  <c r="FN38" i="17"/>
  <c r="FM38" i="17"/>
  <c r="FL38" i="17"/>
  <c r="FK38" i="17"/>
  <c r="FJ38" i="17"/>
  <c r="FI38" i="17"/>
  <c r="FH38" i="17"/>
  <c r="FG38" i="17"/>
  <c r="FF38" i="17"/>
  <c r="FE38" i="17"/>
  <c r="FD38" i="17"/>
  <c r="FC38" i="17"/>
  <c r="FB38" i="17"/>
  <c r="FA38" i="17"/>
  <c r="EZ38" i="17"/>
  <c r="EY38" i="17"/>
  <c r="EX38" i="17"/>
  <c r="EW38" i="17"/>
  <c r="EV38" i="17"/>
  <c r="EU38" i="17"/>
  <c r="ET38" i="17"/>
  <c r="ES38" i="17"/>
  <c r="ER38" i="17"/>
  <c r="EQ38" i="17"/>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J131" i="15"/>
  <c r="L131" i="15" s="1"/>
  <c r="M131" i="15" s="1"/>
  <c r="A38" i="17"/>
  <c r="ND37" i="17"/>
  <c r="NC37" i="17"/>
  <c r="NB37" i="17"/>
  <c r="NA37" i="17"/>
  <c r="MZ37" i="17"/>
  <c r="MY37" i="17"/>
  <c r="MX37" i="17"/>
  <c r="MW37" i="17"/>
  <c r="MV37" i="17"/>
  <c r="MU37" i="17"/>
  <c r="MT37" i="17"/>
  <c r="MS37" i="17"/>
  <c r="MR37" i="17"/>
  <c r="MQ37" i="17"/>
  <c r="MP37" i="17"/>
  <c r="MO37" i="17"/>
  <c r="MN37" i="17"/>
  <c r="MM37" i="17"/>
  <c r="ML37" i="17"/>
  <c r="MK37" i="17"/>
  <c r="MJ37" i="17"/>
  <c r="MI37" i="17"/>
  <c r="MH37" i="17"/>
  <c r="MG37" i="17"/>
  <c r="MF37" i="17"/>
  <c r="ME37" i="17"/>
  <c r="MD37" i="17"/>
  <c r="MC37" i="17"/>
  <c r="MB37" i="17"/>
  <c r="MA37" i="17"/>
  <c r="LZ37" i="17"/>
  <c r="LY37" i="17"/>
  <c r="LX37" i="17"/>
  <c r="LW37" i="17"/>
  <c r="LV37" i="17"/>
  <c r="LU37" i="17"/>
  <c r="LT37" i="17"/>
  <c r="LS37" i="17"/>
  <c r="LR37" i="17"/>
  <c r="LQ37" i="17"/>
  <c r="LP37" i="17"/>
  <c r="LO37" i="17"/>
  <c r="LN37" i="17"/>
  <c r="LM37" i="17"/>
  <c r="LL37" i="17"/>
  <c r="LK37" i="17"/>
  <c r="LJ37" i="17"/>
  <c r="LI37" i="17"/>
  <c r="LH37" i="17"/>
  <c r="LG37" i="17"/>
  <c r="LF37" i="17"/>
  <c r="LE37" i="17"/>
  <c r="LD37" i="17"/>
  <c r="LC37" i="17"/>
  <c r="LB37" i="17"/>
  <c r="LA37" i="17"/>
  <c r="KZ37" i="17"/>
  <c r="KY37" i="17"/>
  <c r="KX37" i="17"/>
  <c r="KW37" i="17"/>
  <c r="KV37" i="17"/>
  <c r="KU37" i="17"/>
  <c r="KT37" i="17"/>
  <c r="KS37" i="17"/>
  <c r="KR37" i="17"/>
  <c r="KQ37" i="17"/>
  <c r="KP37" i="17"/>
  <c r="KO37" i="17"/>
  <c r="KN37" i="17"/>
  <c r="KM37" i="17"/>
  <c r="KL37" i="17"/>
  <c r="KK37" i="17"/>
  <c r="KJ37" i="17"/>
  <c r="KI37" i="17"/>
  <c r="KH37" i="17"/>
  <c r="KG37" i="17"/>
  <c r="KF37" i="17"/>
  <c r="KE37" i="17"/>
  <c r="KD37" i="17"/>
  <c r="KC37" i="17"/>
  <c r="KB37" i="17"/>
  <c r="KA37" i="17"/>
  <c r="JZ37" i="17"/>
  <c r="JY37" i="17"/>
  <c r="JX37" i="17"/>
  <c r="JW37" i="17"/>
  <c r="JV37" i="17"/>
  <c r="JU37" i="17"/>
  <c r="JT37" i="17"/>
  <c r="JS37" i="17"/>
  <c r="JR37" i="17"/>
  <c r="JQ37" i="17"/>
  <c r="JP37" i="17"/>
  <c r="JO37" i="17"/>
  <c r="JN37" i="17"/>
  <c r="JM37" i="17"/>
  <c r="JL37" i="17"/>
  <c r="JK37" i="17"/>
  <c r="JJ37" i="17"/>
  <c r="JI37" i="17"/>
  <c r="JH37" i="17"/>
  <c r="JG37" i="17"/>
  <c r="JF37" i="17"/>
  <c r="JE37" i="17"/>
  <c r="JD37" i="17"/>
  <c r="JC37" i="17"/>
  <c r="JB37" i="17"/>
  <c r="JA37" i="17"/>
  <c r="IZ37" i="17"/>
  <c r="IY37" i="17"/>
  <c r="IX37" i="17"/>
  <c r="IW37" i="17"/>
  <c r="IV37" i="17"/>
  <c r="IU37" i="17"/>
  <c r="IT37" i="17"/>
  <c r="IS37" i="17"/>
  <c r="IR37" i="17"/>
  <c r="IQ37" i="17"/>
  <c r="IP37" i="17"/>
  <c r="IO37" i="17"/>
  <c r="IN37" i="17"/>
  <c r="IM37" i="17"/>
  <c r="IL37" i="17"/>
  <c r="IK37" i="17"/>
  <c r="IJ37" i="17"/>
  <c r="II37" i="17"/>
  <c r="IH37" i="17"/>
  <c r="IG37" i="17"/>
  <c r="IF37" i="17"/>
  <c r="IE37" i="17"/>
  <c r="ID37" i="17"/>
  <c r="IC37" i="17"/>
  <c r="IB37" i="17"/>
  <c r="IA37" i="17"/>
  <c r="HZ37" i="17"/>
  <c r="HY37" i="17"/>
  <c r="HX37" i="17"/>
  <c r="HW37" i="17"/>
  <c r="HV37" i="17"/>
  <c r="HU37" i="17"/>
  <c r="HT37" i="17"/>
  <c r="HS37" i="17"/>
  <c r="HR37" i="17"/>
  <c r="HQ37" i="17"/>
  <c r="HP37" i="17"/>
  <c r="HO37" i="17"/>
  <c r="HN37" i="17"/>
  <c r="HM37" i="17"/>
  <c r="HL37" i="17"/>
  <c r="HK37" i="17"/>
  <c r="HJ37" i="17"/>
  <c r="HI37" i="17"/>
  <c r="HH37" i="17"/>
  <c r="HG37" i="17"/>
  <c r="HF37" i="17"/>
  <c r="HE37" i="17"/>
  <c r="HD37" i="17"/>
  <c r="HC37" i="17"/>
  <c r="HB37" i="17"/>
  <c r="HA37" i="17"/>
  <c r="GZ37" i="17"/>
  <c r="GY37" i="17"/>
  <c r="GX37" i="17"/>
  <c r="GW37" i="17"/>
  <c r="GV37" i="17"/>
  <c r="GU37" i="17"/>
  <c r="GT37" i="17"/>
  <c r="GS37" i="17"/>
  <c r="GR37" i="17"/>
  <c r="GQ37" i="17"/>
  <c r="GP37" i="17"/>
  <c r="GO37" i="17"/>
  <c r="GN37" i="17"/>
  <c r="GM37" i="17"/>
  <c r="GL37" i="17"/>
  <c r="GK37" i="17"/>
  <c r="GJ37" i="17"/>
  <c r="GI37" i="17"/>
  <c r="GH37" i="17"/>
  <c r="GG37" i="17"/>
  <c r="GF37" i="17"/>
  <c r="GE37" i="17"/>
  <c r="GD37" i="17"/>
  <c r="GC37" i="17"/>
  <c r="GB37" i="17"/>
  <c r="GA37" i="17"/>
  <c r="FZ37" i="17"/>
  <c r="FY37" i="17"/>
  <c r="FX37" i="17"/>
  <c r="FW37" i="17"/>
  <c r="FV37" i="17"/>
  <c r="FU37" i="17"/>
  <c r="FT37" i="17"/>
  <c r="FS37" i="17"/>
  <c r="FR37" i="17"/>
  <c r="FQ37" i="17"/>
  <c r="FP37" i="17"/>
  <c r="FO37" i="17"/>
  <c r="FN37" i="17"/>
  <c r="FM37" i="17"/>
  <c r="FL37" i="17"/>
  <c r="FK37" i="17"/>
  <c r="FJ37" i="17"/>
  <c r="FI37" i="17"/>
  <c r="FH37" i="17"/>
  <c r="FG37" i="17"/>
  <c r="FF37" i="17"/>
  <c r="FE37" i="17"/>
  <c r="FD37" i="17"/>
  <c r="FC37" i="17"/>
  <c r="FB37" i="17"/>
  <c r="FA37" i="17"/>
  <c r="EZ37" i="17"/>
  <c r="EY37" i="17"/>
  <c r="EX37" i="17"/>
  <c r="EW37" i="17"/>
  <c r="EV37" i="17"/>
  <c r="EU37" i="17"/>
  <c r="ET37" i="17"/>
  <c r="ES37" i="17"/>
  <c r="ER37" i="17"/>
  <c r="EQ37" i="17"/>
  <c r="EP37" i="17"/>
  <c r="EO37" i="17"/>
  <c r="EN37" i="17"/>
  <c r="EM37" i="17"/>
  <c r="EL37" i="17"/>
  <c r="EK37" i="17"/>
  <c r="EJ37" i="17"/>
  <c r="EI37" i="17"/>
  <c r="EH37" i="17"/>
  <c r="EG37" i="17"/>
  <c r="EF37" i="17"/>
  <c r="EE37" i="17"/>
  <c r="ED37" i="17"/>
  <c r="EC37" i="17"/>
  <c r="EB37" i="17"/>
  <c r="EA37" i="17"/>
  <c r="DZ37" i="17"/>
  <c r="DY37" i="17"/>
  <c r="DX37" i="17"/>
  <c r="DW37" i="17"/>
  <c r="DV37" i="17"/>
  <c r="DU37" i="17"/>
  <c r="DT37" i="17"/>
  <c r="DS37" i="17"/>
  <c r="DR37" i="17"/>
  <c r="DQ37" i="17"/>
  <c r="DP37" i="17"/>
  <c r="DO37" i="17"/>
  <c r="DN37" i="17"/>
  <c r="DM37" i="17"/>
  <c r="DL37" i="17"/>
  <c r="DK37" i="17"/>
  <c r="DJ37" i="17"/>
  <c r="DI37" i="17"/>
  <c r="DH37" i="17"/>
  <c r="DG37" i="17"/>
  <c r="DF37" i="17"/>
  <c r="DE37" i="17"/>
  <c r="DD37" i="17"/>
  <c r="DC37" i="17"/>
  <c r="DB37" i="17"/>
  <c r="DA37" i="17"/>
  <c r="CZ37" i="17"/>
  <c r="CY37" i="17"/>
  <c r="CX37" i="17"/>
  <c r="CW37" i="17"/>
  <c r="CV37" i="17"/>
  <c r="CU37" i="17"/>
  <c r="CT37" i="17"/>
  <c r="CS37" i="17"/>
  <c r="CR37" i="17"/>
  <c r="CQ37" i="17"/>
  <c r="CP37" i="17"/>
  <c r="CO37" i="17"/>
  <c r="CN37" i="17"/>
  <c r="CM37" i="17"/>
  <c r="CL37" i="17"/>
  <c r="CK37" i="17"/>
  <c r="CJ37" i="17"/>
  <c r="CI37" i="17"/>
  <c r="CH37" i="17"/>
  <c r="CG37" i="17"/>
  <c r="CF37" i="17"/>
  <c r="CE37" i="17"/>
  <c r="CD37" i="17"/>
  <c r="CC37" i="17"/>
  <c r="CB37" i="17"/>
  <c r="CA37" i="17"/>
  <c r="BZ37" i="17"/>
  <c r="BY37" i="17"/>
  <c r="BX37" i="17"/>
  <c r="BW37" i="17"/>
  <c r="BV37" i="17"/>
  <c r="BU37" i="17"/>
  <c r="BT37" i="17"/>
  <c r="BS37" i="17"/>
  <c r="BR37" i="17"/>
  <c r="BQ37" i="17"/>
  <c r="BP37" i="17"/>
  <c r="BO37" i="17"/>
  <c r="BN37" i="17"/>
  <c r="BM37" i="17"/>
  <c r="BL37" i="17"/>
  <c r="BK37" i="17"/>
  <c r="BJ37" i="17"/>
  <c r="BI37" i="17"/>
  <c r="BH37" i="17"/>
  <c r="BG37" i="17"/>
  <c r="BF37" i="17"/>
  <c r="BE37" i="17"/>
  <c r="BD37" i="17"/>
  <c r="BC37" i="17"/>
  <c r="BB37" i="17"/>
  <c r="BA37" i="17"/>
  <c r="AZ37" i="17"/>
  <c r="AY37" i="17"/>
  <c r="AX37" i="17"/>
  <c r="AW37" i="17"/>
  <c r="AV37" i="17"/>
  <c r="AU37" i="17"/>
  <c r="AT37" i="17"/>
  <c r="AS37" i="17"/>
  <c r="AR37" i="17"/>
  <c r="AQ37" i="17"/>
  <c r="AP37" i="17"/>
  <c r="AO37" i="17"/>
  <c r="AN37" i="17"/>
  <c r="AM37" i="17"/>
  <c r="AL37" i="17"/>
  <c r="AK37" i="17"/>
  <c r="AJ37" i="17"/>
  <c r="AI37" i="17"/>
  <c r="AH37" i="17"/>
  <c r="AG37" i="17"/>
  <c r="AF37" i="17"/>
  <c r="AE37" i="17"/>
  <c r="AD37" i="17"/>
  <c r="AC37" i="17"/>
  <c r="AB37" i="17"/>
  <c r="AA37" i="17"/>
  <c r="Z37" i="17"/>
  <c r="Y37" i="17"/>
  <c r="X37" i="17"/>
  <c r="J130" i="15"/>
  <c r="L130" i="15" s="1"/>
  <c r="M130" i="15" s="1"/>
  <c r="A37" i="17"/>
  <c r="ND36" i="17"/>
  <c r="NC36" i="17"/>
  <c r="NB36" i="17"/>
  <c r="NA36" i="17"/>
  <c r="MZ36" i="17"/>
  <c r="MY36" i="17"/>
  <c r="MX36" i="17"/>
  <c r="MW36" i="17"/>
  <c r="MV36" i="17"/>
  <c r="MU36" i="17"/>
  <c r="MT36" i="17"/>
  <c r="MS36" i="17"/>
  <c r="MR36" i="17"/>
  <c r="MQ36" i="17"/>
  <c r="MP36" i="17"/>
  <c r="MO36" i="17"/>
  <c r="MN36" i="17"/>
  <c r="MM36" i="17"/>
  <c r="ML36" i="17"/>
  <c r="MK36" i="17"/>
  <c r="MJ36" i="17"/>
  <c r="MI36" i="17"/>
  <c r="MH36" i="17"/>
  <c r="MG36" i="17"/>
  <c r="MF36" i="17"/>
  <c r="ME36" i="17"/>
  <c r="MD36" i="17"/>
  <c r="MC36" i="17"/>
  <c r="MB36" i="17"/>
  <c r="MA36" i="17"/>
  <c r="LZ36" i="17"/>
  <c r="LY36" i="17"/>
  <c r="LX36" i="17"/>
  <c r="LW36" i="17"/>
  <c r="LV36" i="17"/>
  <c r="LU36" i="17"/>
  <c r="LT36" i="17"/>
  <c r="LS36" i="17"/>
  <c r="LR36" i="17"/>
  <c r="LQ36" i="17"/>
  <c r="LP36" i="17"/>
  <c r="LO36" i="17"/>
  <c r="LN36" i="17"/>
  <c r="LM36" i="17"/>
  <c r="LL36" i="17"/>
  <c r="LK36" i="17"/>
  <c r="LJ36" i="17"/>
  <c r="LI36" i="17"/>
  <c r="LH36" i="17"/>
  <c r="LG36" i="17"/>
  <c r="LF36" i="17"/>
  <c r="LE36" i="17"/>
  <c r="LD36" i="17"/>
  <c r="LC36" i="17"/>
  <c r="LB36" i="17"/>
  <c r="LA36" i="17"/>
  <c r="KZ36" i="17"/>
  <c r="KY36" i="17"/>
  <c r="KX36" i="17"/>
  <c r="KW36" i="17"/>
  <c r="KV36" i="17"/>
  <c r="KU36" i="17"/>
  <c r="KT36" i="17"/>
  <c r="KS36" i="17"/>
  <c r="KR36" i="17"/>
  <c r="KQ36" i="17"/>
  <c r="KP36" i="17"/>
  <c r="KO36" i="17"/>
  <c r="KN36" i="17"/>
  <c r="KM36" i="17"/>
  <c r="KL36" i="17"/>
  <c r="KK36" i="17"/>
  <c r="KJ36" i="17"/>
  <c r="KI36" i="17"/>
  <c r="KH36" i="17"/>
  <c r="KG36" i="17"/>
  <c r="KF36" i="17"/>
  <c r="KE36" i="17"/>
  <c r="KD36" i="17"/>
  <c r="KC36" i="17"/>
  <c r="KB36" i="17"/>
  <c r="KA36" i="17"/>
  <c r="JZ36" i="17"/>
  <c r="JY36" i="17"/>
  <c r="JX36" i="17"/>
  <c r="JW36" i="17"/>
  <c r="JV36" i="17"/>
  <c r="JU36" i="17"/>
  <c r="JT36" i="17"/>
  <c r="JS36" i="17"/>
  <c r="JR36" i="17"/>
  <c r="JQ36" i="17"/>
  <c r="JP36" i="17"/>
  <c r="JO36" i="17"/>
  <c r="JN36" i="17"/>
  <c r="JM36" i="17"/>
  <c r="JL36" i="17"/>
  <c r="JK36" i="17"/>
  <c r="JJ36" i="17"/>
  <c r="JI36" i="17"/>
  <c r="JH36" i="17"/>
  <c r="JG36" i="17"/>
  <c r="JF36" i="17"/>
  <c r="JE36" i="17"/>
  <c r="JD36" i="17"/>
  <c r="JC36" i="17"/>
  <c r="JB36" i="17"/>
  <c r="JA36" i="17"/>
  <c r="IZ36" i="17"/>
  <c r="IY36" i="17"/>
  <c r="IX36" i="17"/>
  <c r="IW36" i="17"/>
  <c r="IV36" i="17"/>
  <c r="IU36" i="17"/>
  <c r="IT36" i="17"/>
  <c r="IS36" i="17"/>
  <c r="IR36" i="17"/>
  <c r="IQ36" i="17"/>
  <c r="IP36" i="17"/>
  <c r="IO36" i="17"/>
  <c r="IN36" i="17"/>
  <c r="IM36" i="17"/>
  <c r="IL36" i="17"/>
  <c r="IK36" i="17"/>
  <c r="IJ36" i="17"/>
  <c r="II36" i="17"/>
  <c r="IH36" i="17"/>
  <c r="IG36" i="17"/>
  <c r="IF36" i="17"/>
  <c r="IE36" i="17"/>
  <c r="ID36" i="17"/>
  <c r="IC36" i="17"/>
  <c r="IB36" i="17"/>
  <c r="IA36" i="17"/>
  <c r="HZ36" i="17"/>
  <c r="HY36" i="17"/>
  <c r="HX36" i="17"/>
  <c r="HW36" i="17"/>
  <c r="HV36" i="17"/>
  <c r="HU36" i="17"/>
  <c r="HT36" i="17"/>
  <c r="HS36" i="17"/>
  <c r="HR36" i="17"/>
  <c r="HQ36" i="17"/>
  <c r="HP36" i="17"/>
  <c r="HO36" i="17"/>
  <c r="HN36" i="17"/>
  <c r="HM36" i="17"/>
  <c r="HL36" i="17"/>
  <c r="HK36" i="17"/>
  <c r="HJ36" i="17"/>
  <c r="HI36" i="17"/>
  <c r="HH36" i="17"/>
  <c r="HG36" i="17"/>
  <c r="HF36" i="17"/>
  <c r="HE36" i="17"/>
  <c r="HD36" i="17"/>
  <c r="HC36" i="17"/>
  <c r="HB36" i="17"/>
  <c r="HA36" i="17"/>
  <c r="GZ36" i="17"/>
  <c r="GY36" i="17"/>
  <c r="GX36" i="17"/>
  <c r="GW36" i="17"/>
  <c r="GV36" i="17"/>
  <c r="GU36" i="17"/>
  <c r="GT36" i="17"/>
  <c r="GS36" i="17"/>
  <c r="GR36" i="17"/>
  <c r="GQ36" i="17"/>
  <c r="GP36" i="17"/>
  <c r="GO36" i="17"/>
  <c r="GN36" i="17"/>
  <c r="GM36" i="17"/>
  <c r="GL36" i="17"/>
  <c r="GK36" i="17"/>
  <c r="GJ36" i="17"/>
  <c r="GI36" i="17"/>
  <c r="GH36" i="17"/>
  <c r="GG36" i="17"/>
  <c r="GF36" i="17"/>
  <c r="GE36" i="17"/>
  <c r="GD36" i="17"/>
  <c r="GC36" i="17"/>
  <c r="GB36" i="17"/>
  <c r="GA36" i="17"/>
  <c r="FZ36" i="17"/>
  <c r="FY36" i="17"/>
  <c r="FX36" i="17"/>
  <c r="FW36" i="17"/>
  <c r="FV36" i="17"/>
  <c r="FU36" i="17"/>
  <c r="FT36" i="17"/>
  <c r="FS36" i="17"/>
  <c r="FR36" i="17"/>
  <c r="FQ36" i="17"/>
  <c r="FP36" i="17"/>
  <c r="FO36" i="17"/>
  <c r="FN36" i="17"/>
  <c r="FM36" i="17"/>
  <c r="FL36" i="17"/>
  <c r="FK36" i="17"/>
  <c r="FJ36" i="17"/>
  <c r="FI36" i="17"/>
  <c r="FH36" i="17"/>
  <c r="FG36" i="17"/>
  <c r="FF36" i="17"/>
  <c r="FE36" i="17"/>
  <c r="FD36" i="17"/>
  <c r="FC36" i="17"/>
  <c r="FB36" i="17"/>
  <c r="FA36" i="17"/>
  <c r="EZ36" i="17"/>
  <c r="EY36" i="17"/>
  <c r="EX36" i="17"/>
  <c r="EW36" i="17"/>
  <c r="EV36" i="17"/>
  <c r="EU36" i="17"/>
  <c r="ET36" i="17"/>
  <c r="ES36" i="17"/>
  <c r="ER36" i="17"/>
  <c r="EQ36" i="17"/>
  <c r="EP36" i="17"/>
  <c r="EO36" i="17"/>
  <c r="EN36" i="17"/>
  <c r="EM36" i="17"/>
  <c r="EL36" i="17"/>
  <c r="EK36" i="17"/>
  <c r="EJ36" i="17"/>
  <c r="EI36" i="17"/>
  <c r="EH36" i="17"/>
  <c r="EG36" i="17"/>
  <c r="EF36" i="17"/>
  <c r="EE36" i="17"/>
  <c r="ED36" i="17"/>
  <c r="EC36" i="17"/>
  <c r="EB36" i="17"/>
  <c r="EA36" i="17"/>
  <c r="DZ36" i="17"/>
  <c r="DY36" i="17"/>
  <c r="DX36" i="17"/>
  <c r="DW36" i="17"/>
  <c r="DV36" i="17"/>
  <c r="DU36" i="17"/>
  <c r="DT36" i="17"/>
  <c r="DS36" i="17"/>
  <c r="DR36" i="17"/>
  <c r="DQ36" i="17"/>
  <c r="DP36" i="17"/>
  <c r="DO36" i="17"/>
  <c r="DN36" i="17"/>
  <c r="DM36" i="17"/>
  <c r="DL36" i="17"/>
  <c r="DK36" i="17"/>
  <c r="DJ36" i="17"/>
  <c r="DI36" i="17"/>
  <c r="DH36" i="17"/>
  <c r="DG36" i="17"/>
  <c r="DF36" i="17"/>
  <c r="DE36" i="17"/>
  <c r="DD36" i="17"/>
  <c r="DC36" i="17"/>
  <c r="DB36" i="17"/>
  <c r="DA36" i="17"/>
  <c r="CZ36" i="17"/>
  <c r="CY36" i="17"/>
  <c r="CX36" i="17"/>
  <c r="CW36" i="17"/>
  <c r="CV36" i="17"/>
  <c r="CU36" i="17"/>
  <c r="CT36" i="17"/>
  <c r="CS36" i="17"/>
  <c r="CR36" i="17"/>
  <c r="CQ36" i="17"/>
  <c r="CP36" i="17"/>
  <c r="CO36" i="17"/>
  <c r="CN36" i="17"/>
  <c r="CM36" i="17"/>
  <c r="CL36" i="17"/>
  <c r="CK36" i="17"/>
  <c r="CJ36" i="17"/>
  <c r="CI36" i="17"/>
  <c r="CH36" i="17"/>
  <c r="CG36" i="17"/>
  <c r="CF36" i="17"/>
  <c r="CE36" i="17"/>
  <c r="CD36" i="17"/>
  <c r="CC36" i="17"/>
  <c r="CB36" i="17"/>
  <c r="CA36" i="17"/>
  <c r="BZ36" i="17"/>
  <c r="BY36" i="17"/>
  <c r="BX36" i="17"/>
  <c r="BW36" i="17"/>
  <c r="BV36" i="17"/>
  <c r="BU36" i="17"/>
  <c r="BT36" i="17"/>
  <c r="BS36" i="17"/>
  <c r="BR36" i="17"/>
  <c r="BQ36" i="17"/>
  <c r="BP36" i="17"/>
  <c r="BO36" i="17"/>
  <c r="BN36" i="17"/>
  <c r="BM36" i="17"/>
  <c r="BL36" i="17"/>
  <c r="BK36" i="17"/>
  <c r="BJ36" i="17"/>
  <c r="BI36" i="17"/>
  <c r="BH36" i="17"/>
  <c r="BG36" i="17"/>
  <c r="BF36" i="17"/>
  <c r="BE36" i="17"/>
  <c r="BD36" i="17"/>
  <c r="BC36" i="17"/>
  <c r="BB36" i="17"/>
  <c r="BA36" i="17"/>
  <c r="AZ36" i="17"/>
  <c r="AY36" i="17"/>
  <c r="AX36" i="17"/>
  <c r="AW36" i="17"/>
  <c r="AV36" i="17"/>
  <c r="AU36" i="17"/>
  <c r="AT36" i="17"/>
  <c r="AS36" i="17"/>
  <c r="AR36" i="17"/>
  <c r="AQ36" i="17"/>
  <c r="AP36" i="17"/>
  <c r="AO36" i="17"/>
  <c r="AN36" i="17"/>
  <c r="AM36" i="17"/>
  <c r="AL36" i="17"/>
  <c r="AK36" i="17"/>
  <c r="AJ36" i="17"/>
  <c r="AI36" i="17"/>
  <c r="AH36" i="17"/>
  <c r="AG36" i="17"/>
  <c r="AF36" i="17"/>
  <c r="AE36" i="17"/>
  <c r="AD36" i="17"/>
  <c r="AC36" i="17"/>
  <c r="AB36" i="17"/>
  <c r="AA36" i="17"/>
  <c r="Z36" i="17"/>
  <c r="Y36" i="17"/>
  <c r="X36" i="17"/>
  <c r="A36" i="17"/>
  <c r="ND35" i="17"/>
  <c r="NC35" i="17"/>
  <c r="NB35" i="17"/>
  <c r="NA35" i="17"/>
  <c r="MZ35" i="17"/>
  <c r="MY35" i="17"/>
  <c r="MX35" i="17"/>
  <c r="MW35" i="17"/>
  <c r="MV35" i="17"/>
  <c r="MU35" i="17"/>
  <c r="MT35" i="17"/>
  <c r="MS35" i="17"/>
  <c r="MR35" i="17"/>
  <c r="MQ35" i="17"/>
  <c r="MP35" i="17"/>
  <c r="MO35" i="17"/>
  <c r="MN35" i="17"/>
  <c r="MM35" i="17"/>
  <c r="ML35" i="17"/>
  <c r="MK35" i="17"/>
  <c r="MJ35" i="17"/>
  <c r="MI35" i="17"/>
  <c r="MH35" i="17"/>
  <c r="MG35" i="17"/>
  <c r="MF35" i="17"/>
  <c r="ME35" i="17"/>
  <c r="MD35" i="17"/>
  <c r="MC35" i="17"/>
  <c r="MB35" i="17"/>
  <c r="MA35" i="17"/>
  <c r="LZ35" i="17"/>
  <c r="LY35" i="17"/>
  <c r="LX35" i="17"/>
  <c r="LW35" i="17"/>
  <c r="LV35" i="17"/>
  <c r="LU35" i="17"/>
  <c r="LT35" i="17"/>
  <c r="LS35" i="17"/>
  <c r="LR35" i="17"/>
  <c r="LQ35" i="17"/>
  <c r="LP35" i="17"/>
  <c r="LO35" i="17"/>
  <c r="LN35" i="17"/>
  <c r="LM35" i="17"/>
  <c r="LL35" i="17"/>
  <c r="LK35" i="17"/>
  <c r="LJ35" i="17"/>
  <c r="LI35" i="17"/>
  <c r="LH35" i="17"/>
  <c r="LG35" i="17"/>
  <c r="LF35" i="17"/>
  <c r="LE35" i="17"/>
  <c r="LD35" i="17"/>
  <c r="LC35" i="17"/>
  <c r="LB35" i="17"/>
  <c r="LA35" i="17"/>
  <c r="KZ35" i="17"/>
  <c r="KY35" i="17"/>
  <c r="KX35" i="17"/>
  <c r="KW35" i="17"/>
  <c r="KV35" i="17"/>
  <c r="KU35" i="17"/>
  <c r="KT35" i="17"/>
  <c r="KS35" i="17"/>
  <c r="KR35" i="17"/>
  <c r="KQ35" i="17"/>
  <c r="KP35" i="17"/>
  <c r="KO35" i="17"/>
  <c r="KN35" i="17"/>
  <c r="KM35" i="17"/>
  <c r="KL35" i="17"/>
  <c r="KK35" i="17"/>
  <c r="KJ35" i="17"/>
  <c r="KI35" i="17"/>
  <c r="KH35" i="17"/>
  <c r="KG35" i="17"/>
  <c r="KF35" i="17"/>
  <c r="KE35" i="17"/>
  <c r="KD35" i="17"/>
  <c r="KC35" i="17"/>
  <c r="KB35" i="17"/>
  <c r="KA35" i="17"/>
  <c r="JZ35" i="17"/>
  <c r="JY35" i="17"/>
  <c r="JX35" i="17"/>
  <c r="JW35" i="17"/>
  <c r="JV35" i="17"/>
  <c r="JU35" i="17"/>
  <c r="JT35" i="17"/>
  <c r="JS35" i="17"/>
  <c r="JR35" i="17"/>
  <c r="JQ35" i="17"/>
  <c r="JP35" i="17"/>
  <c r="JO35" i="17"/>
  <c r="JN35" i="17"/>
  <c r="JM35" i="17"/>
  <c r="JL35" i="17"/>
  <c r="JK35" i="17"/>
  <c r="JJ35" i="17"/>
  <c r="JI35" i="17"/>
  <c r="JH35" i="17"/>
  <c r="JG35" i="17"/>
  <c r="JF35" i="17"/>
  <c r="JE35" i="17"/>
  <c r="JD35" i="17"/>
  <c r="JC35" i="17"/>
  <c r="JB35" i="17"/>
  <c r="JA35" i="17"/>
  <c r="IZ35" i="17"/>
  <c r="IY35" i="17"/>
  <c r="IX35" i="17"/>
  <c r="IW35" i="17"/>
  <c r="IV35" i="17"/>
  <c r="IU35" i="17"/>
  <c r="IT35" i="17"/>
  <c r="IS35" i="17"/>
  <c r="IR35" i="17"/>
  <c r="IQ35" i="17"/>
  <c r="IP35" i="17"/>
  <c r="IO35" i="17"/>
  <c r="IN35" i="17"/>
  <c r="IM35" i="17"/>
  <c r="IL35" i="17"/>
  <c r="IK35" i="17"/>
  <c r="IJ35" i="17"/>
  <c r="II35" i="17"/>
  <c r="IH35" i="17"/>
  <c r="IG35" i="17"/>
  <c r="IF35" i="17"/>
  <c r="IE35" i="17"/>
  <c r="ID35" i="17"/>
  <c r="IC35" i="17"/>
  <c r="IB35" i="17"/>
  <c r="IA35" i="17"/>
  <c r="HZ35" i="17"/>
  <c r="HY35" i="17"/>
  <c r="HX35" i="17"/>
  <c r="HW35" i="17"/>
  <c r="HV35" i="17"/>
  <c r="HU35" i="17"/>
  <c r="HT35" i="17"/>
  <c r="HS35" i="17"/>
  <c r="HR35" i="17"/>
  <c r="HQ35" i="17"/>
  <c r="HP35" i="17"/>
  <c r="HO35" i="17"/>
  <c r="HN35" i="17"/>
  <c r="HM35" i="17"/>
  <c r="HL35" i="17"/>
  <c r="HK35" i="17"/>
  <c r="HJ35" i="17"/>
  <c r="HI35" i="17"/>
  <c r="HH35" i="17"/>
  <c r="HG35" i="17"/>
  <c r="HF35" i="17"/>
  <c r="HE35" i="17"/>
  <c r="HD35" i="17"/>
  <c r="HC35" i="17"/>
  <c r="HB35" i="17"/>
  <c r="HA35" i="17"/>
  <c r="GZ35" i="17"/>
  <c r="GY35" i="17"/>
  <c r="GX35" i="17"/>
  <c r="GW35" i="17"/>
  <c r="GV35" i="17"/>
  <c r="GU35" i="17"/>
  <c r="GT35" i="17"/>
  <c r="GS35" i="17"/>
  <c r="GR35" i="17"/>
  <c r="GQ35" i="17"/>
  <c r="GP35" i="17"/>
  <c r="GO35" i="17"/>
  <c r="GN35" i="17"/>
  <c r="GM35" i="17"/>
  <c r="GL35" i="17"/>
  <c r="GK35" i="17"/>
  <c r="GJ35" i="17"/>
  <c r="GI35" i="17"/>
  <c r="GH35" i="17"/>
  <c r="GG35" i="17"/>
  <c r="GF35" i="17"/>
  <c r="GE35" i="17"/>
  <c r="GD35" i="17"/>
  <c r="GC35" i="17"/>
  <c r="GB35" i="17"/>
  <c r="GA35" i="17"/>
  <c r="FZ35" i="17"/>
  <c r="FY35" i="17"/>
  <c r="FX35" i="17"/>
  <c r="FW35" i="17"/>
  <c r="FV35" i="17"/>
  <c r="FU35" i="17"/>
  <c r="FT35" i="17"/>
  <c r="FS35" i="17"/>
  <c r="FR35" i="17"/>
  <c r="FQ35" i="17"/>
  <c r="FP35" i="17"/>
  <c r="FO35" i="17"/>
  <c r="FN35" i="17"/>
  <c r="FM35" i="17"/>
  <c r="FL35" i="17"/>
  <c r="FK35" i="17"/>
  <c r="FJ35" i="17"/>
  <c r="FI35" i="17"/>
  <c r="FH35" i="17"/>
  <c r="FG35" i="17"/>
  <c r="FF35" i="17"/>
  <c r="FE35" i="17"/>
  <c r="FD35" i="17"/>
  <c r="FC35" i="17"/>
  <c r="FB35" i="17"/>
  <c r="FA35" i="17"/>
  <c r="EZ35" i="17"/>
  <c r="EY35" i="17"/>
  <c r="EX35" i="17"/>
  <c r="EW35" i="17"/>
  <c r="EV35" i="17"/>
  <c r="EU35" i="17"/>
  <c r="ET35" i="17"/>
  <c r="ES35" i="17"/>
  <c r="ER35" i="17"/>
  <c r="EQ35" i="17"/>
  <c r="EP35" i="17"/>
  <c r="EO35" i="17"/>
  <c r="EN35" i="17"/>
  <c r="EM35" i="17"/>
  <c r="EL35" i="17"/>
  <c r="EK35" i="17"/>
  <c r="EJ35" i="17"/>
  <c r="EI35" i="17"/>
  <c r="EH35" i="17"/>
  <c r="EG35" i="17"/>
  <c r="EF35" i="17"/>
  <c r="EE35" i="17"/>
  <c r="ED35" i="17"/>
  <c r="EC35" i="17"/>
  <c r="EB35" i="17"/>
  <c r="EA35" i="17"/>
  <c r="DZ35" i="17"/>
  <c r="DY35" i="17"/>
  <c r="DX35" i="17"/>
  <c r="DW35" i="17"/>
  <c r="DV35" i="17"/>
  <c r="DU35" i="17"/>
  <c r="DT35" i="17"/>
  <c r="DS35" i="17"/>
  <c r="DR35" i="17"/>
  <c r="DQ35" i="17"/>
  <c r="DP35" i="17"/>
  <c r="DO35" i="17"/>
  <c r="DN35" i="17"/>
  <c r="DM35" i="17"/>
  <c r="DL35" i="17"/>
  <c r="DK35" i="17"/>
  <c r="DJ35" i="17"/>
  <c r="DI35" i="17"/>
  <c r="DH35" i="17"/>
  <c r="DG35" i="17"/>
  <c r="DF35" i="17"/>
  <c r="DE35" i="17"/>
  <c r="DD35" i="17"/>
  <c r="DC35" i="17"/>
  <c r="DB35" i="17"/>
  <c r="DA35" i="17"/>
  <c r="CZ35" i="17"/>
  <c r="CY35" i="17"/>
  <c r="CX35" i="17"/>
  <c r="CW35" i="17"/>
  <c r="CV35" i="17"/>
  <c r="CU35" i="17"/>
  <c r="CT35" i="17"/>
  <c r="CS35" i="17"/>
  <c r="CR35" i="17"/>
  <c r="CQ35" i="17"/>
  <c r="CP35" i="17"/>
  <c r="CO35" i="17"/>
  <c r="CN35" i="17"/>
  <c r="CM35" i="17"/>
  <c r="CL35" i="17"/>
  <c r="CK35" i="17"/>
  <c r="CJ35" i="17"/>
  <c r="CI35" i="17"/>
  <c r="CH35" i="17"/>
  <c r="CG35" i="17"/>
  <c r="CF35" i="17"/>
  <c r="CE35" i="17"/>
  <c r="CD35" i="17"/>
  <c r="CC35" i="17"/>
  <c r="CB35" i="17"/>
  <c r="CA35" i="17"/>
  <c r="BZ35" i="17"/>
  <c r="BY35" i="17"/>
  <c r="BX35" i="17"/>
  <c r="BW35" i="17"/>
  <c r="BV35" i="17"/>
  <c r="BU35" i="17"/>
  <c r="BT35" i="17"/>
  <c r="BS35" i="17"/>
  <c r="BR35" i="17"/>
  <c r="BQ35" i="17"/>
  <c r="BP35" i="17"/>
  <c r="BO35" i="17"/>
  <c r="BN35" i="17"/>
  <c r="BM35" i="17"/>
  <c r="BL35" i="17"/>
  <c r="BK35" i="17"/>
  <c r="BJ35" i="17"/>
  <c r="BI35" i="17"/>
  <c r="BH35" i="17"/>
  <c r="BG35" i="17"/>
  <c r="BF35" i="17"/>
  <c r="BE35" i="17"/>
  <c r="BD35" i="17"/>
  <c r="BC35" i="17"/>
  <c r="BB35" i="17"/>
  <c r="BA35" i="17"/>
  <c r="AZ35" i="17"/>
  <c r="AY35" i="17"/>
  <c r="AX35" i="17"/>
  <c r="AW35" i="17"/>
  <c r="AV35" i="17"/>
  <c r="AU35" i="17"/>
  <c r="AT35" i="17"/>
  <c r="AS35" i="17"/>
  <c r="AR35" i="17"/>
  <c r="AQ35" i="17"/>
  <c r="AP35" i="17"/>
  <c r="AO35" i="17"/>
  <c r="AN35" i="17"/>
  <c r="AM35" i="17"/>
  <c r="AL35" i="17"/>
  <c r="AK35" i="17"/>
  <c r="AJ35" i="17"/>
  <c r="AI35" i="17"/>
  <c r="AH35" i="17"/>
  <c r="AG35" i="17"/>
  <c r="AF35" i="17"/>
  <c r="AE35" i="17"/>
  <c r="AD35" i="17"/>
  <c r="AC35" i="17"/>
  <c r="AB35" i="17"/>
  <c r="AA35" i="17"/>
  <c r="Z35" i="17"/>
  <c r="Y35" i="17"/>
  <c r="X35" i="17"/>
  <c r="J128" i="15"/>
  <c r="L128" i="15" s="1"/>
  <c r="M128" i="15" s="1"/>
  <c r="A35" i="17"/>
  <c r="ND34" i="17"/>
  <c r="NC34" i="17"/>
  <c r="NB34" i="17"/>
  <c r="NA34" i="17"/>
  <c r="MZ34" i="17"/>
  <c r="MY34" i="17"/>
  <c r="MX34" i="17"/>
  <c r="MW34" i="17"/>
  <c r="MV34" i="17"/>
  <c r="MU34" i="17"/>
  <c r="MT34" i="17"/>
  <c r="MS34" i="17"/>
  <c r="MR34" i="17"/>
  <c r="MQ34" i="17"/>
  <c r="MP34" i="17"/>
  <c r="MO34" i="17"/>
  <c r="MN34" i="17"/>
  <c r="MM34" i="17"/>
  <c r="ML34" i="17"/>
  <c r="MK34" i="17"/>
  <c r="MJ34" i="17"/>
  <c r="MI34" i="17"/>
  <c r="MH34" i="17"/>
  <c r="MG34" i="17"/>
  <c r="MF34" i="17"/>
  <c r="ME34" i="17"/>
  <c r="MD34" i="17"/>
  <c r="MC34" i="17"/>
  <c r="MB34" i="17"/>
  <c r="MA34" i="17"/>
  <c r="LZ34" i="17"/>
  <c r="LY34" i="17"/>
  <c r="LX34" i="17"/>
  <c r="LW34" i="17"/>
  <c r="LV34" i="17"/>
  <c r="LU34" i="17"/>
  <c r="LT34" i="17"/>
  <c r="LS34" i="17"/>
  <c r="LR34" i="17"/>
  <c r="LQ34" i="17"/>
  <c r="LP34" i="17"/>
  <c r="LO34" i="17"/>
  <c r="LN34" i="17"/>
  <c r="LM34" i="17"/>
  <c r="LL34" i="17"/>
  <c r="LK34" i="17"/>
  <c r="LJ34" i="17"/>
  <c r="LI34" i="17"/>
  <c r="LH34" i="17"/>
  <c r="LG34" i="17"/>
  <c r="LF34" i="17"/>
  <c r="LE34" i="17"/>
  <c r="LD34" i="17"/>
  <c r="LC34" i="17"/>
  <c r="LB34" i="17"/>
  <c r="LA34" i="17"/>
  <c r="KZ34" i="17"/>
  <c r="KY34" i="17"/>
  <c r="KX34" i="17"/>
  <c r="KW34" i="17"/>
  <c r="KV34" i="17"/>
  <c r="KU34" i="17"/>
  <c r="KT34" i="17"/>
  <c r="KS34" i="17"/>
  <c r="KR34" i="17"/>
  <c r="KQ34" i="17"/>
  <c r="KP34" i="17"/>
  <c r="KO34" i="17"/>
  <c r="KN34" i="17"/>
  <c r="KM34" i="17"/>
  <c r="KL34" i="17"/>
  <c r="KK34" i="17"/>
  <c r="KJ34" i="17"/>
  <c r="KI34" i="17"/>
  <c r="KH34" i="17"/>
  <c r="KG34" i="17"/>
  <c r="KF34" i="17"/>
  <c r="KE34" i="17"/>
  <c r="KD34" i="17"/>
  <c r="KC34" i="17"/>
  <c r="KB34" i="17"/>
  <c r="KA34" i="17"/>
  <c r="JZ34" i="17"/>
  <c r="JY34" i="17"/>
  <c r="JX34" i="17"/>
  <c r="JW34" i="17"/>
  <c r="JV34" i="17"/>
  <c r="JU34" i="17"/>
  <c r="JT34" i="17"/>
  <c r="JS34" i="17"/>
  <c r="JR34" i="17"/>
  <c r="JQ34" i="17"/>
  <c r="JP34" i="17"/>
  <c r="JO34" i="17"/>
  <c r="JN34" i="17"/>
  <c r="JM34" i="17"/>
  <c r="JL34" i="17"/>
  <c r="JK34" i="17"/>
  <c r="JJ34" i="17"/>
  <c r="JI34" i="17"/>
  <c r="JH34" i="17"/>
  <c r="JG34" i="17"/>
  <c r="JF34" i="17"/>
  <c r="JE34" i="17"/>
  <c r="JD34" i="17"/>
  <c r="JC34" i="17"/>
  <c r="JB34" i="17"/>
  <c r="JA34" i="17"/>
  <c r="IZ34" i="17"/>
  <c r="IY34" i="17"/>
  <c r="IX34" i="17"/>
  <c r="IW34" i="17"/>
  <c r="IV34" i="17"/>
  <c r="IU34" i="17"/>
  <c r="IT34" i="17"/>
  <c r="IS34" i="17"/>
  <c r="IR34" i="17"/>
  <c r="IQ34" i="17"/>
  <c r="IP34" i="17"/>
  <c r="IO34" i="17"/>
  <c r="IN34" i="17"/>
  <c r="IM34" i="17"/>
  <c r="IL34" i="17"/>
  <c r="IK34" i="17"/>
  <c r="IJ34" i="17"/>
  <c r="II34" i="17"/>
  <c r="IH34" i="17"/>
  <c r="IG34" i="17"/>
  <c r="IF34" i="17"/>
  <c r="IE34" i="17"/>
  <c r="ID34" i="17"/>
  <c r="IC34" i="17"/>
  <c r="IB34" i="17"/>
  <c r="IA34" i="17"/>
  <c r="HZ34" i="17"/>
  <c r="HY34" i="17"/>
  <c r="HX34" i="17"/>
  <c r="HW34" i="17"/>
  <c r="HV34" i="17"/>
  <c r="HU34" i="17"/>
  <c r="HT34" i="17"/>
  <c r="HS34" i="17"/>
  <c r="HR34" i="17"/>
  <c r="HQ34" i="17"/>
  <c r="HP34" i="17"/>
  <c r="HO34" i="17"/>
  <c r="HN34" i="17"/>
  <c r="HM34" i="17"/>
  <c r="HL34" i="17"/>
  <c r="HK34" i="17"/>
  <c r="HJ34" i="17"/>
  <c r="HI34" i="17"/>
  <c r="HH34" i="17"/>
  <c r="HG34" i="17"/>
  <c r="HF34" i="17"/>
  <c r="HE34" i="17"/>
  <c r="HD34" i="17"/>
  <c r="HC34" i="17"/>
  <c r="HB34" i="17"/>
  <c r="HA34" i="17"/>
  <c r="GZ34" i="17"/>
  <c r="GY34" i="17"/>
  <c r="GX34" i="17"/>
  <c r="GW34" i="17"/>
  <c r="GV34" i="17"/>
  <c r="GU34" i="17"/>
  <c r="GT34" i="17"/>
  <c r="GS34" i="17"/>
  <c r="GR34" i="17"/>
  <c r="GQ34" i="17"/>
  <c r="GP34" i="17"/>
  <c r="GO34" i="17"/>
  <c r="GN34" i="17"/>
  <c r="GM34" i="17"/>
  <c r="GL34" i="17"/>
  <c r="GK34" i="17"/>
  <c r="GJ34" i="17"/>
  <c r="GI34" i="17"/>
  <c r="GH34" i="17"/>
  <c r="GG34" i="17"/>
  <c r="GF34" i="17"/>
  <c r="GE34" i="17"/>
  <c r="GD34" i="17"/>
  <c r="GC34" i="17"/>
  <c r="GB34" i="17"/>
  <c r="GA34" i="17"/>
  <c r="FZ34" i="17"/>
  <c r="FY34" i="17"/>
  <c r="FX34" i="17"/>
  <c r="FW34" i="17"/>
  <c r="FV34" i="17"/>
  <c r="FU34" i="17"/>
  <c r="FT34" i="17"/>
  <c r="FS34" i="17"/>
  <c r="FR34" i="17"/>
  <c r="FQ34" i="17"/>
  <c r="FP34" i="17"/>
  <c r="FO34" i="17"/>
  <c r="FN34" i="17"/>
  <c r="FM34" i="17"/>
  <c r="FL34" i="17"/>
  <c r="FK34" i="17"/>
  <c r="FJ34" i="17"/>
  <c r="FI34" i="17"/>
  <c r="FH34" i="17"/>
  <c r="FG34" i="17"/>
  <c r="FF34" i="17"/>
  <c r="FE34" i="17"/>
  <c r="FD34" i="17"/>
  <c r="FC34" i="17"/>
  <c r="FB34" i="17"/>
  <c r="FA34" i="17"/>
  <c r="EZ34" i="17"/>
  <c r="EY34" i="17"/>
  <c r="EX34" i="17"/>
  <c r="EW34" i="17"/>
  <c r="EV34" i="17"/>
  <c r="EU34" i="17"/>
  <c r="ET34" i="17"/>
  <c r="ES34" i="17"/>
  <c r="ER34" i="17"/>
  <c r="EQ34" i="17"/>
  <c r="EP34" i="17"/>
  <c r="EO34" i="17"/>
  <c r="EN34" i="17"/>
  <c r="EM34" i="17"/>
  <c r="EL34" i="17"/>
  <c r="EK34" i="17"/>
  <c r="EJ34" i="17"/>
  <c r="EI34" i="17"/>
  <c r="EH34" i="17"/>
  <c r="EG34" i="17"/>
  <c r="EF34" i="17"/>
  <c r="EE34" i="17"/>
  <c r="ED34" i="17"/>
  <c r="EC34" i="17"/>
  <c r="EB34" i="17"/>
  <c r="EA34" i="17"/>
  <c r="DZ34" i="17"/>
  <c r="DY34" i="17"/>
  <c r="DX34" i="17"/>
  <c r="DW34" i="17"/>
  <c r="DV34" i="17"/>
  <c r="DU34" i="17"/>
  <c r="DT34" i="17"/>
  <c r="DS34" i="17"/>
  <c r="DR34" i="17"/>
  <c r="DQ34" i="17"/>
  <c r="DP34" i="17"/>
  <c r="DO34" i="17"/>
  <c r="DN34" i="17"/>
  <c r="DM34" i="17"/>
  <c r="DL34" i="17"/>
  <c r="DK34" i="17"/>
  <c r="DJ34" i="17"/>
  <c r="DI34" i="17"/>
  <c r="DH34" i="17"/>
  <c r="DG34" i="17"/>
  <c r="DF34" i="17"/>
  <c r="DE34" i="17"/>
  <c r="DD34" i="17"/>
  <c r="DC34" i="17"/>
  <c r="DB34" i="17"/>
  <c r="DA34" i="17"/>
  <c r="CZ34" i="17"/>
  <c r="CY34" i="17"/>
  <c r="CX34" i="17"/>
  <c r="CW34" i="17"/>
  <c r="CV34" i="17"/>
  <c r="CU34" i="17"/>
  <c r="CT34" i="17"/>
  <c r="CS34" i="17"/>
  <c r="CR34" i="17"/>
  <c r="CQ34" i="17"/>
  <c r="CP34" i="17"/>
  <c r="CO34" i="17"/>
  <c r="CN34" i="17"/>
  <c r="CM34" i="17"/>
  <c r="CL34" i="17"/>
  <c r="CK34" i="17"/>
  <c r="CJ34" i="17"/>
  <c r="CI34" i="17"/>
  <c r="CH34" i="17"/>
  <c r="CG34" i="17"/>
  <c r="CF34" i="17"/>
  <c r="CE34" i="17"/>
  <c r="CD34" i="17"/>
  <c r="CC34" i="17"/>
  <c r="CB34" i="17"/>
  <c r="CA34" i="17"/>
  <c r="BZ34" i="17"/>
  <c r="BY34" i="17"/>
  <c r="BX34" i="17"/>
  <c r="BW34" i="17"/>
  <c r="BV34" i="17"/>
  <c r="BU34" i="17"/>
  <c r="BT34" i="17"/>
  <c r="BS34" i="17"/>
  <c r="BR34" i="17"/>
  <c r="BQ34" i="17"/>
  <c r="BP34" i="17"/>
  <c r="BO34" i="17"/>
  <c r="BN34" i="17"/>
  <c r="BM34" i="17"/>
  <c r="BL34" i="17"/>
  <c r="BK34" i="17"/>
  <c r="BJ34" i="17"/>
  <c r="BI34" i="17"/>
  <c r="BH34" i="17"/>
  <c r="BG34" i="17"/>
  <c r="BF34" i="17"/>
  <c r="BE34" i="17"/>
  <c r="BD34" i="17"/>
  <c r="BC34"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AD34" i="17"/>
  <c r="AC34" i="17"/>
  <c r="AB34" i="17"/>
  <c r="AA34" i="17"/>
  <c r="Z34" i="17"/>
  <c r="Y34" i="17"/>
  <c r="X34" i="17"/>
  <c r="A34" i="17"/>
  <c r="ND33" i="17"/>
  <c r="NC33" i="17"/>
  <c r="NB33" i="17"/>
  <c r="NA33" i="17"/>
  <c r="MZ33" i="17"/>
  <c r="MY33" i="17"/>
  <c r="MX33" i="17"/>
  <c r="MW33" i="17"/>
  <c r="MV33" i="17"/>
  <c r="MU33" i="17"/>
  <c r="MT33" i="17"/>
  <c r="MS33" i="17"/>
  <c r="MR33" i="17"/>
  <c r="MQ33" i="17"/>
  <c r="MP33" i="17"/>
  <c r="MO33" i="17"/>
  <c r="MN33" i="17"/>
  <c r="MM33" i="17"/>
  <c r="ML33" i="17"/>
  <c r="MK33" i="17"/>
  <c r="MJ33" i="17"/>
  <c r="MI33" i="17"/>
  <c r="MH33" i="17"/>
  <c r="MG33" i="17"/>
  <c r="MF33" i="17"/>
  <c r="ME33" i="17"/>
  <c r="MD33" i="17"/>
  <c r="MC33" i="17"/>
  <c r="MB33" i="17"/>
  <c r="MA33" i="17"/>
  <c r="LZ33" i="17"/>
  <c r="LY33" i="17"/>
  <c r="LX33" i="17"/>
  <c r="LW33" i="17"/>
  <c r="LV33" i="17"/>
  <c r="LU33" i="17"/>
  <c r="LT33" i="17"/>
  <c r="LS33" i="17"/>
  <c r="LR33" i="17"/>
  <c r="LQ33" i="17"/>
  <c r="LP33" i="17"/>
  <c r="LO33" i="17"/>
  <c r="LN33" i="17"/>
  <c r="LM33" i="17"/>
  <c r="LL33" i="17"/>
  <c r="LK33" i="17"/>
  <c r="LJ33" i="17"/>
  <c r="LI33" i="17"/>
  <c r="LH33" i="17"/>
  <c r="LG33" i="17"/>
  <c r="LF33" i="17"/>
  <c r="LE33" i="17"/>
  <c r="LD33" i="17"/>
  <c r="LC33" i="17"/>
  <c r="LB33" i="17"/>
  <c r="LA33" i="17"/>
  <c r="KZ33" i="17"/>
  <c r="KY33" i="17"/>
  <c r="KX33" i="17"/>
  <c r="KW33" i="17"/>
  <c r="KV33" i="17"/>
  <c r="KU33" i="17"/>
  <c r="KT33" i="17"/>
  <c r="KS33" i="17"/>
  <c r="KR33" i="17"/>
  <c r="KQ33" i="17"/>
  <c r="KP33" i="17"/>
  <c r="KO33" i="17"/>
  <c r="KN33" i="17"/>
  <c r="KM33" i="17"/>
  <c r="KL33" i="17"/>
  <c r="KK33" i="17"/>
  <c r="KJ33" i="17"/>
  <c r="KI33" i="17"/>
  <c r="KH33" i="17"/>
  <c r="KG33" i="17"/>
  <c r="KF33" i="17"/>
  <c r="KE33" i="17"/>
  <c r="KD33" i="17"/>
  <c r="KC33" i="17"/>
  <c r="KB33" i="17"/>
  <c r="KA33" i="17"/>
  <c r="JZ33" i="17"/>
  <c r="JY33" i="17"/>
  <c r="JX33" i="17"/>
  <c r="JW33" i="17"/>
  <c r="JV33" i="17"/>
  <c r="JU33" i="17"/>
  <c r="JT33" i="17"/>
  <c r="JS33" i="17"/>
  <c r="JR33" i="17"/>
  <c r="JQ33" i="17"/>
  <c r="JP33" i="17"/>
  <c r="JO33" i="17"/>
  <c r="JN33" i="17"/>
  <c r="JM33" i="17"/>
  <c r="JL33" i="17"/>
  <c r="JK33" i="17"/>
  <c r="JJ33" i="17"/>
  <c r="JI33" i="17"/>
  <c r="JH33" i="17"/>
  <c r="JG33" i="17"/>
  <c r="JF33" i="17"/>
  <c r="JE33" i="17"/>
  <c r="JD33" i="17"/>
  <c r="JC33" i="17"/>
  <c r="JB33" i="17"/>
  <c r="JA33" i="17"/>
  <c r="IZ33" i="17"/>
  <c r="IY33" i="17"/>
  <c r="IX33" i="17"/>
  <c r="IW33" i="17"/>
  <c r="IV33" i="17"/>
  <c r="IU33" i="17"/>
  <c r="IT33" i="17"/>
  <c r="IS33" i="17"/>
  <c r="IR33" i="17"/>
  <c r="IQ33" i="17"/>
  <c r="IP33" i="17"/>
  <c r="IO33" i="17"/>
  <c r="IN33" i="17"/>
  <c r="IM33" i="17"/>
  <c r="IL33" i="17"/>
  <c r="IK33" i="17"/>
  <c r="IJ33" i="17"/>
  <c r="II33" i="17"/>
  <c r="IH33" i="17"/>
  <c r="IG33" i="17"/>
  <c r="IF33" i="17"/>
  <c r="IE33" i="17"/>
  <c r="ID33" i="17"/>
  <c r="IC33" i="17"/>
  <c r="IB33" i="17"/>
  <c r="IA33" i="17"/>
  <c r="HZ33" i="17"/>
  <c r="HY33" i="17"/>
  <c r="HX33" i="17"/>
  <c r="HW33" i="17"/>
  <c r="HV33" i="17"/>
  <c r="HU33" i="17"/>
  <c r="HT33" i="17"/>
  <c r="HS33" i="17"/>
  <c r="HR33" i="17"/>
  <c r="HQ33" i="17"/>
  <c r="HP33" i="17"/>
  <c r="HO33" i="17"/>
  <c r="HN33" i="17"/>
  <c r="HM33" i="17"/>
  <c r="HL33" i="17"/>
  <c r="HK33" i="17"/>
  <c r="HJ33" i="17"/>
  <c r="HI33" i="17"/>
  <c r="HH33" i="17"/>
  <c r="HG33" i="17"/>
  <c r="HF33" i="17"/>
  <c r="HE33" i="17"/>
  <c r="HD33" i="17"/>
  <c r="HC33" i="17"/>
  <c r="HB33" i="17"/>
  <c r="HA33" i="17"/>
  <c r="GZ33" i="17"/>
  <c r="GY33" i="17"/>
  <c r="GX33" i="17"/>
  <c r="GW33" i="17"/>
  <c r="GV33" i="17"/>
  <c r="GU33" i="17"/>
  <c r="GT33" i="17"/>
  <c r="GS33" i="17"/>
  <c r="GR33" i="17"/>
  <c r="GQ33" i="17"/>
  <c r="GP33" i="17"/>
  <c r="GO33" i="17"/>
  <c r="GN33" i="17"/>
  <c r="GM33" i="17"/>
  <c r="GL33" i="17"/>
  <c r="GK33" i="17"/>
  <c r="GJ33" i="17"/>
  <c r="GI33" i="17"/>
  <c r="GH33" i="17"/>
  <c r="GG33" i="17"/>
  <c r="GF33" i="17"/>
  <c r="GE33" i="17"/>
  <c r="GD33" i="17"/>
  <c r="GC33" i="17"/>
  <c r="GB33" i="17"/>
  <c r="GA33" i="17"/>
  <c r="FZ33" i="17"/>
  <c r="FY33" i="17"/>
  <c r="FX33" i="17"/>
  <c r="FW33" i="17"/>
  <c r="FV33" i="17"/>
  <c r="FU33" i="17"/>
  <c r="FT33" i="17"/>
  <c r="FS33" i="17"/>
  <c r="FR33" i="17"/>
  <c r="FQ33" i="17"/>
  <c r="FP33" i="17"/>
  <c r="FO33" i="17"/>
  <c r="FN33" i="17"/>
  <c r="FM33" i="17"/>
  <c r="FL33" i="17"/>
  <c r="FK33" i="17"/>
  <c r="FJ33" i="17"/>
  <c r="FI33" i="17"/>
  <c r="FH33" i="17"/>
  <c r="FG33" i="17"/>
  <c r="FF33" i="17"/>
  <c r="FE33" i="17"/>
  <c r="FD33" i="17"/>
  <c r="FC33" i="17"/>
  <c r="FB33" i="17"/>
  <c r="FA33" i="17"/>
  <c r="EZ33" i="17"/>
  <c r="EY33" i="17"/>
  <c r="EX33" i="17"/>
  <c r="EW33" i="17"/>
  <c r="EV33" i="17"/>
  <c r="EU33" i="17"/>
  <c r="ET33" i="17"/>
  <c r="ES33" i="17"/>
  <c r="ER33" i="17"/>
  <c r="EQ33" i="17"/>
  <c r="EP33" i="17"/>
  <c r="EO33" i="17"/>
  <c r="EN33" i="17"/>
  <c r="EM33" i="17"/>
  <c r="EL33" i="17"/>
  <c r="EK33" i="17"/>
  <c r="EJ33" i="17"/>
  <c r="EI33" i="17"/>
  <c r="EH33" i="17"/>
  <c r="EG33" i="17"/>
  <c r="EF33" i="17"/>
  <c r="EE33" i="17"/>
  <c r="ED33" i="17"/>
  <c r="EC33" i="17"/>
  <c r="EB33" i="17"/>
  <c r="EA33" i="17"/>
  <c r="DZ33" i="17"/>
  <c r="DY33" i="17"/>
  <c r="DX33" i="17"/>
  <c r="DW33" i="17"/>
  <c r="DV33" i="17"/>
  <c r="DU33" i="17"/>
  <c r="DT33" i="17"/>
  <c r="DS33" i="17"/>
  <c r="DR33" i="17"/>
  <c r="DQ33" i="17"/>
  <c r="DP33" i="17"/>
  <c r="DO33" i="17"/>
  <c r="DN33" i="17"/>
  <c r="DM33" i="17"/>
  <c r="DL33" i="17"/>
  <c r="DK33" i="17"/>
  <c r="DJ33" i="17"/>
  <c r="DI33" i="17"/>
  <c r="DH33" i="17"/>
  <c r="DG33" i="17"/>
  <c r="DF33" i="17"/>
  <c r="DE33" i="17"/>
  <c r="DD33" i="17"/>
  <c r="DC33" i="17"/>
  <c r="DB33" i="17"/>
  <c r="DA33" i="17"/>
  <c r="CZ33" i="17"/>
  <c r="CY33" i="17"/>
  <c r="CX33" i="17"/>
  <c r="CW33" i="17"/>
  <c r="CV33" i="17"/>
  <c r="CU33" i="17"/>
  <c r="CT33" i="17"/>
  <c r="CS33" i="17"/>
  <c r="CR33" i="17"/>
  <c r="CQ33" i="17"/>
  <c r="CP33" i="17"/>
  <c r="CO33" i="17"/>
  <c r="CN33" i="17"/>
  <c r="CM33" i="17"/>
  <c r="CL33" i="17"/>
  <c r="CK33" i="17"/>
  <c r="CJ33" i="17"/>
  <c r="CI33" i="17"/>
  <c r="CH33" i="17"/>
  <c r="CG33" i="17"/>
  <c r="CF33" i="17"/>
  <c r="CE33" i="17"/>
  <c r="CD33" i="17"/>
  <c r="CC33" i="17"/>
  <c r="CB33" i="17"/>
  <c r="CA33" i="17"/>
  <c r="BZ33" i="17"/>
  <c r="BY33" i="17"/>
  <c r="BX33" i="17"/>
  <c r="BW33" i="17"/>
  <c r="BV33" i="17"/>
  <c r="BU33" i="17"/>
  <c r="BT33" i="17"/>
  <c r="BS33" i="17"/>
  <c r="BR33" i="17"/>
  <c r="BQ33" i="17"/>
  <c r="BP33" i="17"/>
  <c r="BO33" i="17"/>
  <c r="BN33" i="17"/>
  <c r="BM33" i="17"/>
  <c r="BL33" i="17"/>
  <c r="BK33" i="17"/>
  <c r="BJ33" i="17"/>
  <c r="BI33" i="17"/>
  <c r="BH33" i="17"/>
  <c r="BG33" i="17"/>
  <c r="BF33" i="17"/>
  <c r="BE33" i="17"/>
  <c r="BD33" i="17"/>
  <c r="BC33" i="17"/>
  <c r="BB33" i="17"/>
  <c r="BA33" i="17"/>
  <c r="AZ33" i="17"/>
  <c r="AY33" i="17"/>
  <c r="AX33" i="17"/>
  <c r="AW33" i="17"/>
  <c r="AV33" i="17"/>
  <c r="AU33" i="17"/>
  <c r="AT33" i="17"/>
  <c r="AS33" i="17"/>
  <c r="AR33" i="17"/>
  <c r="AQ33" i="17"/>
  <c r="AP33" i="17"/>
  <c r="AO33" i="17"/>
  <c r="AN33" i="17"/>
  <c r="AM33" i="17"/>
  <c r="AL33" i="17"/>
  <c r="AK33" i="17"/>
  <c r="AJ33" i="17"/>
  <c r="AI33" i="17"/>
  <c r="AH33" i="17"/>
  <c r="AG33" i="17"/>
  <c r="AF33" i="17"/>
  <c r="AE33" i="17"/>
  <c r="AD33" i="17"/>
  <c r="AC33" i="17"/>
  <c r="AB33" i="17"/>
  <c r="AA33" i="17"/>
  <c r="Z33" i="17"/>
  <c r="Y33" i="17"/>
  <c r="X33" i="17"/>
  <c r="A33" i="17"/>
  <c r="ND32" i="17"/>
  <c r="NC32" i="17"/>
  <c r="NB32" i="17"/>
  <c r="NA32" i="17"/>
  <c r="MZ32" i="17"/>
  <c r="MY32" i="17"/>
  <c r="MX32" i="17"/>
  <c r="MW32" i="17"/>
  <c r="MV32" i="17"/>
  <c r="MU32" i="17"/>
  <c r="MT32" i="17"/>
  <c r="MS32" i="17"/>
  <c r="MR32" i="17"/>
  <c r="MQ32" i="17"/>
  <c r="MP32" i="17"/>
  <c r="MO32" i="17"/>
  <c r="MN32" i="17"/>
  <c r="MM32" i="17"/>
  <c r="ML32" i="17"/>
  <c r="MK32" i="17"/>
  <c r="MJ32" i="17"/>
  <c r="MI32" i="17"/>
  <c r="MH32" i="17"/>
  <c r="MG32" i="17"/>
  <c r="MF32" i="17"/>
  <c r="ME32" i="17"/>
  <c r="MD32" i="17"/>
  <c r="MC32" i="17"/>
  <c r="MB32" i="17"/>
  <c r="MA32" i="17"/>
  <c r="LZ32" i="17"/>
  <c r="LY32" i="17"/>
  <c r="LX32" i="17"/>
  <c r="LW32" i="17"/>
  <c r="LV32" i="17"/>
  <c r="LU32" i="17"/>
  <c r="LT32" i="17"/>
  <c r="LS32" i="17"/>
  <c r="LR32" i="17"/>
  <c r="LQ32" i="17"/>
  <c r="LP32" i="17"/>
  <c r="LO32" i="17"/>
  <c r="LN32" i="17"/>
  <c r="LM32" i="17"/>
  <c r="LL32" i="17"/>
  <c r="LK32" i="17"/>
  <c r="LJ32" i="17"/>
  <c r="LI32" i="17"/>
  <c r="LH32" i="17"/>
  <c r="LG32" i="17"/>
  <c r="LF32" i="17"/>
  <c r="LE32" i="17"/>
  <c r="LD32" i="17"/>
  <c r="LC32" i="17"/>
  <c r="LB32" i="17"/>
  <c r="LA32" i="17"/>
  <c r="KZ32" i="17"/>
  <c r="KY32" i="17"/>
  <c r="KX32" i="17"/>
  <c r="KW32" i="17"/>
  <c r="KV32" i="17"/>
  <c r="KU32" i="17"/>
  <c r="KT32" i="17"/>
  <c r="KS32" i="17"/>
  <c r="KR32" i="17"/>
  <c r="KQ32" i="17"/>
  <c r="KP32" i="17"/>
  <c r="KO32" i="17"/>
  <c r="KN32" i="17"/>
  <c r="KM32" i="17"/>
  <c r="KL32" i="17"/>
  <c r="KK32" i="17"/>
  <c r="KJ32" i="17"/>
  <c r="KI32" i="17"/>
  <c r="KH32" i="17"/>
  <c r="KG32" i="17"/>
  <c r="KF32" i="17"/>
  <c r="KE32" i="17"/>
  <c r="KD32" i="17"/>
  <c r="KC32" i="17"/>
  <c r="KB32" i="17"/>
  <c r="KA32" i="17"/>
  <c r="JZ32" i="17"/>
  <c r="JY32" i="17"/>
  <c r="JX32" i="17"/>
  <c r="JW32" i="17"/>
  <c r="JV32" i="17"/>
  <c r="JU32" i="17"/>
  <c r="JT32" i="17"/>
  <c r="JS32" i="17"/>
  <c r="JR32" i="17"/>
  <c r="JQ32" i="17"/>
  <c r="JP32" i="17"/>
  <c r="JO32" i="17"/>
  <c r="JN32" i="17"/>
  <c r="JM32" i="17"/>
  <c r="JL32" i="17"/>
  <c r="JK32" i="17"/>
  <c r="JJ32" i="17"/>
  <c r="JI32" i="17"/>
  <c r="JH32" i="17"/>
  <c r="JG32" i="17"/>
  <c r="JF32" i="17"/>
  <c r="JE32" i="17"/>
  <c r="JD32" i="17"/>
  <c r="JC32" i="17"/>
  <c r="JB32" i="17"/>
  <c r="JA32" i="17"/>
  <c r="IZ32" i="17"/>
  <c r="IY32" i="17"/>
  <c r="IX32" i="17"/>
  <c r="IW32" i="17"/>
  <c r="IV32" i="17"/>
  <c r="IU32" i="17"/>
  <c r="IT32" i="17"/>
  <c r="IS32" i="17"/>
  <c r="IR32" i="17"/>
  <c r="IQ32" i="17"/>
  <c r="IP32" i="17"/>
  <c r="IO32" i="17"/>
  <c r="IN32" i="17"/>
  <c r="IM32" i="17"/>
  <c r="IL32" i="17"/>
  <c r="IK32" i="17"/>
  <c r="IJ32" i="17"/>
  <c r="II32" i="17"/>
  <c r="IH32" i="17"/>
  <c r="IG32" i="17"/>
  <c r="IF32" i="17"/>
  <c r="IE32" i="17"/>
  <c r="ID32" i="17"/>
  <c r="IC32" i="17"/>
  <c r="IB32" i="17"/>
  <c r="IA32" i="17"/>
  <c r="HZ32" i="17"/>
  <c r="HY32" i="17"/>
  <c r="HX32" i="17"/>
  <c r="HW32" i="17"/>
  <c r="HV32" i="17"/>
  <c r="HU32" i="17"/>
  <c r="HT32" i="17"/>
  <c r="HS32" i="17"/>
  <c r="HR32" i="17"/>
  <c r="HQ32" i="17"/>
  <c r="HP32" i="17"/>
  <c r="HO32" i="17"/>
  <c r="HN32" i="17"/>
  <c r="HM32" i="17"/>
  <c r="HL32" i="17"/>
  <c r="HK32" i="17"/>
  <c r="HJ32" i="17"/>
  <c r="HI32" i="17"/>
  <c r="HH32" i="17"/>
  <c r="HG32" i="17"/>
  <c r="HF32" i="17"/>
  <c r="HE32" i="17"/>
  <c r="HD32" i="17"/>
  <c r="HC32" i="17"/>
  <c r="HB32" i="17"/>
  <c r="HA32" i="17"/>
  <c r="GZ32" i="17"/>
  <c r="GY32" i="17"/>
  <c r="GX32" i="17"/>
  <c r="GW32" i="17"/>
  <c r="GV32" i="17"/>
  <c r="GU32" i="17"/>
  <c r="GT32" i="17"/>
  <c r="GS32" i="17"/>
  <c r="GR32" i="17"/>
  <c r="GQ32" i="17"/>
  <c r="GP32" i="17"/>
  <c r="GO32" i="17"/>
  <c r="GN32" i="17"/>
  <c r="GM32" i="17"/>
  <c r="GL32" i="17"/>
  <c r="GK32" i="17"/>
  <c r="GJ32" i="17"/>
  <c r="GI32" i="17"/>
  <c r="GH32" i="17"/>
  <c r="GG32" i="17"/>
  <c r="GF32" i="17"/>
  <c r="GE32" i="17"/>
  <c r="GD32" i="17"/>
  <c r="GC32" i="17"/>
  <c r="GB32" i="17"/>
  <c r="GA32" i="17"/>
  <c r="FZ32" i="17"/>
  <c r="FY32" i="17"/>
  <c r="FX32" i="17"/>
  <c r="FW32" i="17"/>
  <c r="FV32" i="17"/>
  <c r="FU32" i="17"/>
  <c r="FT32" i="17"/>
  <c r="FS32" i="17"/>
  <c r="FR32" i="17"/>
  <c r="FQ32" i="17"/>
  <c r="FP32" i="17"/>
  <c r="FO32" i="17"/>
  <c r="FN32" i="17"/>
  <c r="FM32" i="17"/>
  <c r="FL32" i="17"/>
  <c r="FK32" i="17"/>
  <c r="FJ32" i="17"/>
  <c r="FI32" i="17"/>
  <c r="FH32" i="17"/>
  <c r="FG32" i="17"/>
  <c r="FF32" i="17"/>
  <c r="FE32" i="17"/>
  <c r="FD32" i="17"/>
  <c r="FC32" i="17"/>
  <c r="FB32" i="17"/>
  <c r="FA32" i="17"/>
  <c r="EZ32" i="17"/>
  <c r="EY32" i="17"/>
  <c r="EX32" i="17"/>
  <c r="EW32" i="17"/>
  <c r="EV32" i="17"/>
  <c r="EU32" i="17"/>
  <c r="ET32" i="17"/>
  <c r="ES32" i="17"/>
  <c r="ER32" i="17"/>
  <c r="EQ32" i="17"/>
  <c r="EP32" i="17"/>
  <c r="EO32" i="17"/>
  <c r="EN32" i="17"/>
  <c r="EM32" i="17"/>
  <c r="EL32" i="17"/>
  <c r="EK32" i="17"/>
  <c r="EJ32" i="17"/>
  <c r="EI32" i="17"/>
  <c r="EH32" i="17"/>
  <c r="EG32" i="17"/>
  <c r="EF32" i="17"/>
  <c r="EE32" i="17"/>
  <c r="ED32" i="17"/>
  <c r="EC32" i="17"/>
  <c r="EB32" i="17"/>
  <c r="EA32" i="17"/>
  <c r="DZ32" i="17"/>
  <c r="DY32" i="17"/>
  <c r="DX32" i="17"/>
  <c r="DW32" i="17"/>
  <c r="DV32" i="17"/>
  <c r="DU32" i="17"/>
  <c r="DT32" i="17"/>
  <c r="DS32" i="17"/>
  <c r="DR32" i="17"/>
  <c r="DQ32" i="17"/>
  <c r="DP32" i="17"/>
  <c r="DO32" i="17"/>
  <c r="DN32" i="17"/>
  <c r="DM32" i="17"/>
  <c r="DL32" i="17"/>
  <c r="DK32" i="17"/>
  <c r="DJ32" i="17"/>
  <c r="DI32" i="17"/>
  <c r="DH32" i="17"/>
  <c r="DG32" i="17"/>
  <c r="DF32" i="17"/>
  <c r="DE32" i="17"/>
  <c r="DD32" i="17"/>
  <c r="DC32" i="17"/>
  <c r="DB32" i="17"/>
  <c r="DA32" i="17"/>
  <c r="CZ32" i="17"/>
  <c r="CY32" i="17"/>
  <c r="CX32" i="17"/>
  <c r="CW32" i="17"/>
  <c r="CV32" i="17"/>
  <c r="CU32" i="17"/>
  <c r="CT32" i="17"/>
  <c r="CS32" i="17"/>
  <c r="CR32" i="17"/>
  <c r="CQ32" i="17"/>
  <c r="CP32" i="17"/>
  <c r="CO32" i="17"/>
  <c r="CN32" i="17"/>
  <c r="CM32" i="17"/>
  <c r="CL32" i="17"/>
  <c r="CK32" i="17"/>
  <c r="CJ32" i="17"/>
  <c r="CI32" i="17"/>
  <c r="CH32" i="17"/>
  <c r="CG32" i="17"/>
  <c r="CF32" i="17"/>
  <c r="CE32" i="17"/>
  <c r="CD32" i="17"/>
  <c r="CC32" i="17"/>
  <c r="CB32" i="17"/>
  <c r="CA32" i="17"/>
  <c r="BZ32" i="17"/>
  <c r="BY32" i="17"/>
  <c r="BX32" i="17"/>
  <c r="BW32" i="17"/>
  <c r="BV32" i="17"/>
  <c r="BU32" i="17"/>
  <c r="BT32" i="17"/>
  <c r="BS32" i="17"/>
  <c r="BR32" i="17"/>
  <c r="BQ32" i="17"/>
  <c r="BP32" i="17"/>
  <c r="BO32" i="17"/>
  <c r="BN32" i="17"/>
  <c r="BM32" i="17"/>
  <c r="BL32" i="17"/>
  <c r="BK32" i="17"/>
  <c r="BJ32" i="17"/>
  <c r="BI32" i="17"/>
  <c r="BH32" i="17"/>
  <c r="BG32" i="17"/>
  <c r="BF32" i="17"/>
  <c r="BE32" i="17"/>
  <c r="BD32" i="17"/>
  <c r="BC32" i="17"/>
  <c r="BB32" i="17"/>
  <c r="BA32" i="17"/>
  <c r="AZ32" i="17"/>
  <c r="AY32" i="17"/>
  <c r="AX32" i="17"/>
  <c r="AW32" i="17"/>
  <c r="AV32" i="17"/>
  <c r="AU32" i="17"/>
  <c r="AT32" i="17"/>
  <c r="AS32" i="17"/>
  <c r="AR32" i="17"/>
  <c r="AQ32" i="17"/>
  <c r="AP32" i="17"/>
  <c r="AO32" i="17"/>
  <c r="AN32" i="17"/>
  <c r="AM32" i="17"/>
  <c r="AL32" i="17"/>
  <c r="AK32" i="17"/>
  <c r="AJ32" i="17"/>
  <c r="AI32" i="17"/>
  <c r="AH32" i="17"/>
  <c r="AG32" i="17"/>
  <c r="AF32" i="17"/>
  <c r="AE32" i="17"/>
  <c r="AD32" i="17"/>
  <c r="AC32" i="17"/>
  <c r="AB32" i="17"/>
  <c r="AA32" i="17"/>
  <c r="Z32" i="17"/>
  <c r="Y32" i="17"/>
  <c r="X32" i="17"/>
  <c r="A32" i="17"/>
  <c r="ND31" i="17"/>
  <c r="NC31" i="17"/>
  <c r="NB31" i="17"/>
  <c r="NA31" i="17"/>
  <c r="MZ31" i="17"/>
  <c r="MY31" i="17"/>
  <c r="MX31" i="17"/>
  <c r="MW31" i="17"/>
  <c r="MV31" i="17"/>
  <c r="MU31" i="17"/>
  <c r="MT31" i="17"/>
  <c r="MS31" i="17"/>
  <c r="MR31" i="17"/>
  <c r="MQ31" i="17"/>
  <c r="MP31" i="17"/>
  <c r="MO31" i="17"/>
  <c r="MN31" i="17"/>
  <c r="MM31" i="17"/>
  <c r="ML31" i="17"/>
  <c r="MK31" i="17"/>
  <c r="MJ31" i="17"/>
  <c r="MI31" i="17"/>
  <c r="MH31" i="17"/>
  <c r="MG31" i="17"/>
  <c r="MF31" i="17"/>
  <c r="ME31" i="17"/>
  <c r="MD31" i="17"/>
  <c r="MC31" i="17"/>
  <c r="MB31" i="17"/>
  <c r="MA31" i="17"/>
  <c r="LZ31" i="17"/>
  <c r="LY31" i="17"/>
  <c r="LX31" i="17"/>
  <c r="LW31" i="17"/>
  <c r="LV31" i="17"/>
  <c r="LU31" i="17"/>
  <c r="LT31" i="17"/>
  <c r="LS31" i="17"/>
  <c r="LR31" i="17"/>
  <c r="LQ31" i="17"/>
  <c r="LP31" i="17"/>
  <c r="LO31" i="17"/>
  <c r="LN31" i="17"/>
  <c r="LM31" i="17"/>
  <c r="LL31" i="17"/>
  <c r="LK31" i="17"/>
  <c r="LJ31" i="17"/>
  <c r="LI31" i="17"/>
  <c r="LH31" i="17"/>
  <c r="LG31" i="17"/>
  <c r="LF31" i="17"/>
  <c r="LE31" i="17"/>
  <c r="LD31" i="17"/>
  <c r="LC31" i="17"/>
  <c r="LB31" i="17"/>
  <c r="LA31" i="17"/>
  <c r="KZ31" i="17"/>
  <c r="KY31" i="17"/>
  <c r="KX31" i="17"/>
  <c r="KW31" i="17"/>
  <c r="KV31" i="17"/>
  <c r="KU31" i="17"/>
  <c r="KT31" i="17"/>
  <c r="KS31" i="17"/>
  <c r="KR31" i="17"/>
  <c r="KQ31" i="17"/>
  <c r="KP31" i="17"/>
  <c r="KO31" i="17"/>
  <c r="KN31" i="17"/>
  <c r="KM31" i="17"/>
  <c r="KL31" i="17"/>
  <c r="KK31" i="17"/>
  <c r="KJ31" i="17"/>
  <c r="KI31" i="17"/>
  <c r="KH31" i="17"/>
  <c r="KG31" i="17"/>
  <c r="KF31" i="17"/>
  <c r="KE31" i="17"/>
  <c r="KD31" i="17"/>
  <c r="KC31" i="17"/>
  <c r="KB31" i="17"/>
  <c r="KA31" i="17"/>
  <c r="JZ31" i="17"/>
  <c r="JY31" i="17"/>
  <c r="JX31" i="17"/>
  <c r="JW31" i="17"/>
  <c r="JV31" i="17"/>
  <c r="JU31" i="17"/>
  <c r="JT31" i="17"/>
  <c r="JS31" i="17"/>
  <c r="JR31" i="17"/>
  <c r="JQ31" i="17"/>
  <c r="JP31" i="17"/>
  <c r="JO31" i="17"/>
  <c r="JN31" i="17"/>
  <c r="JM31" i="17"/>
  <c r="JL31" i="17"/>
  <c r="JK31" i="17"/>
  <c r="JJ31" i="17"/>
  <c r="JI31" i="17"/>
  <c r="JH31" i="17"/>
  <c r="JG31" i="17"/>
  <c r="JF31" i="17"/>
  <c r="JE31" i="17"/>
  <c r="JD31" i="17"/>
  <c r="JC31" i="17"/>
  <c r="JB31" i="17"/>
  <c r="JA31" i="17"/>
  <c r="IZ31" i="17"/>
  <c r="IY31" i="17"/>
  <c r="IX31" i="17"/>
  <c r="IW31" i="17"/>
  <c r="IV31" i="17"/>
  <c r="IU31" i="17"/>
  <c r="IT31" i="17"/>
  <c r="IS31" i="17"/>
  <c r="IR31" i="17"/>
  <c r="IQ31" i="17"/>
  <c r="IP31" i="17"/>
  <c r="IO31" i="17"/>
  <c r="IN31" i="17"/>
  <c r="IM31" i="17"/>
  <c r="IL31" i="17"/>
  <c r="IK31" i="17"/>
  <c r="IJ31" i="17"/>
  <c r="II31" i="17"/>
  <c r="IH31" i="17"/>
  <c r="IG31" i="17"/>
  <c r="IF31" i="17"/>
  <c r="IE31" i="17"/>
  <c r="ID31" i="17"/>
  <c r="IC31" i="17"/>
  <c r="IB31" i="17"/>
  <c r="IA31" i="17"/>
  <c r="HZ31" i="17"/>
  <c r="HY31" i="17"/>
  <c r="HX31" i="17"/>
  <c r="HW31" i="17"/>
  <c r="HV31" i="17"/>
  <c r="HU31" i="17"/>
  <c r="HT31" i="17"/>
  <c r="HS31" i="17"/>
  <c r="HR31" i="17"/>
  <c r="HQ31" i="17"/>
  <c r="HP31" i="17"/>
  <c r="HO31" i="17"/>
  <c r="HN31" i="17"/>
  <c r="HM31" i="17"/>
  <c r="HL31" i="17"/>
  <c r="HK31" i="17"/>
  <c r="HJ31" i="17"/>
  <c r="HI31" i="17"/>
  <c r="HH31" i="17"/>
  <c r="HG31" i="17"/>
  <c r="HF31" i="17"/>
  <c r="HE31" i="17"/>
  <c r="HD31" i="17"/>
  <c r="HC31" i="17"/>
  <c r="HB31" i="17"/>
  <c r="HA31" i="17"/>
  <c r="GZ31" i="17"/>
  <c r="GY31" i="17"/>
  <c r="GX31" i="17"/>
  <c r="GW31" i="17"/>
  <c r="GV31" i="17"/>
  <c r="GU31" i="17"/>
  <c r="GT31" i="17"/>
  <c r="GS31" i="17"/>
  <c r="GR31" i="17"/>
  <c r="GQ31" i="17"/>
  <c r="GP31" i="17"/>
  <c r="GO31" i="17"/>
  <c r="GN31" i="17"/>
  <c r="GM31" i="17"/>
  <c r="GL31" i="17"/>
  <c r="GK31" i="17"/>
  <c r="GJ31" i="17"/>
  <c r="GI31" i="17"/>
  <c r="GH31" i="17"/>
  <c r="GG31" i="17"/>
  <c r="GF31" i="17"/>
  <c r="GE31" i="17"/>
  <c r="GD31" i="17"/>
  <c r="GC31" i="17"/>
  <c r="GB31" i="17"/>
  <c r="GA31" i="17"/>
  <c r="FZ31" i="17"/>
  <c r="FY31" i="17"/>
  <c r="FX31" i="17"/>
  <c r="FW31" i="17"/>
  <c r="FV31" i="17"/>
  <c r="FU31" i="17"/>
  <c r="FT31" i="17"/>
  <c r="FS31" i="17"/>
  <c r="FR31" i="17"/>
  <c r="FQ31" i="17"/>
  <c r="FP31" i="17"/>
  <c r="FO31" i="17"/>
  <c r="FN31" i="17"/>
  <c r="FM31" i="17"/>
  <c r="FL31" i="17"/>
  <c r="FK31" i="17"/>
  <c r="FJ31" i="17"/>
  <c r="FI31" i="17"/>
  <c r="FH31" i="17"/>
  <c r="FG31" i="17"/>
  <c r="FF31" i="17"/>
  <c r="FE31" i="17"/>
  <c r="FD31" i="17"/>
  <c r="FC31" i="17"/>
  <c r="FB31" i="17"/>
  <c r="FA31" i="17"/>
  <c r="EZ31" i="17"/>
  <c r="EY31" i="17"/>
  <c r="EX31" i="17"/>
  <c r="EW31" i="17"/>
  <c r="EV31" i="17"/>
  <c r="EU31" i="17"/>
  <c r="ET31" i="17"/>
  <c r="ES31" i="17"/>
  <c r="ER31" i="17"/>
  <c r="EQ31" i="17"/>
  <c r="EP31" i="17"/>
  <c r="EO31" i="17"/>
  <c r="EN31" i="17"/>
  <c r="EM31" i="17"/>
  <c r="EL31" i="17"/>
  <c r="EK31" i="17"/>
  <c r="EJ31" i="17"/>
  <c r="EI31" i="17"/>
  <c r="EH31" i="17"/>
  <c r="EG31" i="17"/>
  <c r="EF31" i="17"/>
  <c r="EE31" i="17"/>
  <c r="ED31" i="17"/>
  <c r="EC31" i="17"/>
  <c r="EB31" i="17"/>
  <c r="EA31" i="17"/>
  <c r="DZ31" i="17"/>
  <c r="DY31" i="17"/>
  <c r="DX31" i="17"/>
  <c r="DW31" i="17"/>
  <c r="DV31" i="17"/>
  <c r="DU31" i="17"/>
  <c r="DT31" i="17"/>
  <c r="DS31" i="17"/>
  <c r="DR31" i="17"/>
  <c r="DQ31" i="17"/>
  <c r="DP31" i="17"/>
  <c r="DO31" i="17"/>
  <c r="DN31" i="17"/>
  <c r="DM31" i="17"/>
  <c r="DL31" i="17"/>
  <c r="DK31" i="17"/>
  <c r="DJ31" i="17"/>
  <c r="DI31" i="17"/>
  <c r="DH31" i="17"/>
  <c r="DG31" i="17"/>
  <c r="DF31" i="17"/>
  <c r="DE31" i="17"/>
  <c r="DD31" i="17"/>
  <c r="DC31" i="17"/>
  <c r="DB31" i="17"/>
  <c r="DA31" i="17"/>
  <c r="CZ31" i="17"/>
  <c r="CY31" i="17"/>
  <c r="CX31" i="17"/>
  <c r="CW31" i="17"/>
  <c r="CV31" i="17"/>
  <c r="CU31" i="17"/>
  <c r="CT31" i="17"/>
  <c r="CS31" i="17"/>
  <c r="CR31" i="17"/>
  <c r="CQ31" i="17"/>
  <c r="CP31" i="17"/>
  <c r="CO31" i="17"/>
  <c r="CN31" i="17"/>
  <c r="CM31" i="17"/>
  <c r="CL31" i="17"/>
  <c r="CK31" i="17"/>
  <c r="CJ31" i="17"/>
  <c r="CI31" i="17"/>
  <c r="CH31" i="17"/>
  <c r="CG31" i="17"/>
  <c r="CF31" i="17"/>
  <c r="CE31" i="17"/>
  <c r="CD31" i="17"/>
  <c r="CC31" i="17"/>
  <c r="CB31" i="17"/>
  <c r="CA31" i="17"/>
  <c r="BZ31" i="17"/>
  <c r="BY31" i="17"/>
  <c r="BX31" i="17"/>
  <c r="BW31" i="17"/>
  <c r="BV31" i="17"/>
  <c r="BU31" i="17"/>
  <c r="BT31" i="17"/>
  <c r="BS31" i="17"/>
  <c r="BR31" i="17"/>
  <c r="BQ31" i="17"/>
  <c r="BP31" i="17"/>
  <c r="BO31" i="17"/>
  <c r="BN31" i="17"/>
  <c r="BM31" i="17"/>
  <c r="BL31" i="17"/>
  <c r="BK31" i="17"/>
  <c r="BJ31" i="17"/>
  <c r="BI31" i="17"/>
  <c r="BH31" i="17"/>
  <c r="BG31" i="17"/>
  <c r="BF31" i="17"/>
  <c r="BE31" i="17"/>
  <c r="BD31" i="17"/>
  <c r="BC31" i="17"/>
  <c r="BB31" i="17"/>
  <c r="BA31" i="17"/>
  <c r="AZ31" i="17"/>
  <c r="AY31" i="17"/>
  <c r="AX31" i="17"/>
  <c r="AW31" i="17"/>
  <c r="AV31" i="17"/>
  <c r="AU31" i="17"/>
  <c r="AT31" i="17"/>
  <c r="AS31" i="17"/>
  <c r="AR31" i="17"/>
  <c r="AQ31" i="17"/>
  <c r="AP31" i="17"/>
  <c r="AO31" i="17"/>
  <c r="AN31" i="17"/>
  <c r="AM31" i="17"/>
  <c r="AL31" i="17"/>
  <c r="AK31" i="17"/>
  <c r="AJ31" i="17"/>
  <c r="AI31" i="17"/>
  <c r="AH31" i="17"/>
  <c r="AG31" i="17"/>
  <c r="AF31" i="17"/>
  <c r="AE31" i="17"/>
  <c r="AD31" i="17"/>
  <c r="AC31" i="17"/>
  <c r="AB31" i="17"/>
  <c r="AA31" i="17"/>
  <c r="Z31" i="17"/>
  <c r="Y31" i="17"/>
  <c r="X31" i="17"/>
  <c r="A31" i="17"/>
  <c r="ND30" i="17"/>
  <c r="NC30" i="17"/>
  <c r="NB30" i="17"/>
  <c r="NA30" i="17"/>
  <c r="MZ30" i="17"/>
  <c r="MY30" i="17"/>
  <c r="MX30" i="17"/>
  <c r="MW30" i="17"/>
  <c r="MV30" i="17"/>
  <c r="MU30" i="17"/>
  <c r="MT30" i="17"/>
  <c r="MS30" i="17"/>
  <c r="MR30" i="17"/>
  <c r="MQ30" i="17"/>
  <c r="MP30" i="17"/>
  <c r="MO30" i="17"/>
  <c r="MN30" i="17"/>
  <c r="MM30" i="17"/>
  <c r="ML30" i="17"/>
  <c r="MK30" i="17"/>
  <c r="MJ30" i="17"/>
  <c r="MI30" i="17"/>
  <c r="MH30" i="17"/>
  <c r="MG30" i="17"/>
  <c r="MF30" i="17"/>
  <c r="ME30" i="17"/>
  <c r="MD30" i="17"/>
  <c r="MC30" i="17"/>
  <c r="MB30" i="17"/>
  <c r="MA30" i="17"/>
  <c r="LZ30" i="17"/>
  <c r="LY30" i="17"/>
  <c r="LX30" i="17"/>
  <c r="LW30" i="17"/>
  <c r="LV30" i="17"/>
  <c r="LU30" i="17"/>
  <c r="LT30" i="17"/>
  <c r="LS30" i="17"/>
  <c r="LR30" i="17"/>
  <c r="LQ30" i="17"/>
  <c r="LP30" i="17"/>
  <c r="LO30" i="17"/>
  <c r="LN30" i="17"/>
  <c r="LM30" i="17"/>
  <c r="LL30" i="17"/>
  <c r="LK30" i="17"/>
  <c r="LJ30" i="17"/>
  <c r="LI30" i="17"/>
  <c r="LH30" i="17"/>
  <c r="LG30" i="17"/>
  <c r="LF30" i="17"/>
  <c r="LE30" i="17"/>
  <c r="LD30" i="17"/>
  <c r="LC30" i="17"/>
  <c r="LB30" i="17"/>
  <c r="LA30" i="17"/>
  <c r="KZ30" i="17"/>
  <c r="KY30" i="17"/>
  <c r="KX30" i="17"/>
  <c r="KW30" i="17"/>
  <c r="KV30" i="17"/>
  <c r="KU30" i="17"/>
  <c r="KT30" i="17"/>
  <c r="KS30" i="17"/>
  <c r="KR30" i="17"/>
  <c r="KQ30" i="17"/>
  <c r="KP30" i="17"/>
  <c r="KO30" i="17"/>
  <c r="KN30" i="17"/>
  <c r="KM30" i="17"/>
  <c r="KL30" i="17"/>
  <c r="KK30" i="17"/>
  <c r="KJ30" i="17"/>
  <c r="KI30" i="17"/>
  <c r="KH30" i="17"/>
  <c r="KG30" i="17"/>
  <c r="KF30" i="17"/>
  <c r="KE30" i="17"/>
  <c r="KD30" i="17"/>
  <c r="KC30" i="17"/>
  <c r="KB30" i="17"/>
  <c r="KA30" i="17"/>
  <c r="JZ30" i="17"/>
  <c r="JY30" i="17"/>
  <c r="JX30" i="17"/>
  <c r="JW30" i="17"/>
  <c r="JV30" i="17"/>
  <c r="JU30" i="17"/>
  <c r="JT30" i="17"/>
  <c r="JS30" i="17"/>
  <c r="JR30" i="17"/>
  <c r="JQ30" i="17"/>
  <c r="JP30" i="17"/>
  <c r="JO30" i="17"/>
  <c r="JN30" i="17"/>
  <c r="JM30" i="17"/>
  <c r="JL30" i="17"/>
  <c r="JK30" i="17"/>
  <c r="JJ30" i="17"/>
  <c r="JI30" i="17"/>
  <c r="JH30" i="17"/>
  <c r="JG30" i="17"/>
  <c r="JF30" i="17"/>
  <c r="JE30" i="17"/>
  <c r="JD30" i="17"/>
  <c r="JC30" i="17"/>
  <c r="JB30" i="17"/>
  <c r="JA30" i="17"/>
  <c r="IZ30" i="17"/>
  <c r="IY30" i="17"/>
  <c r="IX30" i="17"/>
  <c r="IW30" i="17"/>
  <c r="IV30" i="17"/>
  <c r="IU30" i="17"/>
  <c r="IT30" i="17"/>
  <c r="IS30" i="17"/>
  <c r="IR30" i="17"/>
  <c r="IQ30" i="17"/>
  <c r="IP30" i="17"/>
  <c r="IO30" i="17"/>
  <c r="IN30" i="17"/>
  <c r="IM30" i="17"/>
  <c r="IL30" i="17"/>
  <c r="IK30" i="17"/>
  <c r="IJ30" i="17"/>
  <c r="II30" i="17"/>
  <c r="IH30" i="17"/>
  <c r="IG30" i="17"/>
  <c r="IF30" i="17"/>
  <c r="IE30" i="17"/>
  <c r="ID30" i="17"/>
  <c r="IC30" i="17"/>
  <c r="IB30" i="17"/>
  <c r="IA30" i="17"/>
  <c r="HZ30" i="17"/>
  <c r="HY30" i="17"/>
  <c r="HX30" i="17"/>
  <c r="HW30" i="17"/>
  <c r="HV30" i="17"/>
  <c r="HU30" i="17"/>
  <c r="HT30" i="17"/>
  <c r="HS30" i="17"/>
  <c r="HR30" i="17"/>
  <c r="HQ30" i="17"/>
  <c r="HP30" i="17"/>
  <c r="HO30" i="17"/>
  <c r="HN30" i="17"/>
  <c r="HM30" i="17"/>
  <c r="HL30" i="17"/>
  <c r="HK30" i="17"/>
  <c r="HJ30" i="17"/>
  <c r="HI30" i="17"/>
  <c r="HH30" i="17"/>
  <c r="HG30" i="17"/>
  <c r="HF30" i="17"/>
  <c r="HE30" i="17"/>
  <c r="HD30" i="17"/>
  <c r="HC30" i="17"/>
  <c r="HB30" i="17"/>
  <c r="HA30" i="17"/>
  <c r="GZ30" i="17"/>
  <c r="GY30" i="17"/>
  <c r="GX30" i="17"/>
  <c r="GW30" i="17"/>
  <c r="GV30" i="17"/>
  <c r="GU30" i="17"/>
  <c r="GT30" i="17"/>
  <c r="GS30" i="17"/>
  <c r="GR30" i="17"/>
  <c r="GQ30" i="17"/>
  <c r="GP30" i="17"/>
  <c r="GO30" i="17"/>
  <c r="GN30" i="17"/>
  <c r="GM30" i="17"/>
  <c r="GL30" i="17"/>
  <c r="GK30" i="17"/>
  <c r="GJ30" i="17"/>
  <c r="GI30" i="17"/>
  <c r="GH30" i="17"/>
  <c r="GG30" i="17"/>
  <c r="GF30" i="17"/>
  <c r="GE30" i="17"/>
  <c r="GD30" i="17"/>
  <c r="GC30" i="17"/>
  <c r="GB30" i="17"/>
  <c r="GA30" i="17"/>
  <c r="FZ30" i="17"/>
  <c r="FY30" i="17"/>
  <c r="FX30" i="17"/>
  <c r="FW30" i="17"/>
  <c r="FV30" i="17"/>
  <c r="FU30" i="17"/>
  <c r="FT30" i="17"/>
  <c r="FS30" i="17"/>
  <c r="FR30" i="17"/>
  <c r="FQ30" i="17"/>
  <c r="FP30" i="17"/>
  <c r="FO30" i="17"/>
  <c r="FN30" i="17"/>
  <c r="FM30" i="17"/>
  <c r="FL30" i="17"/>
  <c r="FK30" i="17"/>
  <c r="FJ30" i="17"/>
  <c r="FI30" i="17"/>
  <c r="FH30" i="17"/>
  <c r="FG30" i="17"/>
  <c r="FF30" i="17"/>
  <c r="FE30" i="17"/>
  <c r="FD30" i="17"/>
  <c r="FC30" i="17"/>
  <c r="FB30" i="17"/>
  <c r="FA30" i="17"/>
  <c r="EZ30" i="17"/>
  <c r="EY30" i="17"/>
  <c r="EX30" i="17"/>
  <c r="EW30" i="17"/>
  <c r="EV30" i="17"/>
  <c r="EU30" i="17"/>
  <c r="ET30" i="17"/>
  <c r="ES30" i="17"/>
  <c r="ER30" i="17"/>
  <c r="EQ30" i="17"/>
  <c r="EP30" i="17"/>
  <c r="EO30" i="17"/>
  <c r="EN30" i="17"/>
  <c r="EM30" i="17"/>
  <c r="EL30" i="17"/>
  <c r="EK30" i="17"/>
  <c r="EJ30" i="17"/>
  <c r="EI30" i="17"/>
  <c r="EH30" i="17"/>
  <c r="EG30" i="17"/>
  <c r="EF30" i="17"/>
  <c r="EE30" i="17"/>
  <c r="ED30" i="17"/>
  <c r="EC30" i="17"/>
  <c r="EB30" i="17"/>
  <c r="EA30" i="17"/>
  <c r="DZ30" i="17"/>
  <c r="DY30" i="17"/>
  <c r="DX30" i="17"/>
  <c r="DW30" i="17"/>
  <c r="DV30" i="17"/>
  <c r="DU30" i="17"/>
  <c r="DT30" i="17"/>
  <c r="DS30" i="17"/>
  <c r="DR30" i="17"/>
  <c r="DQ30" i="17"/>
  <c r="DP30" i="17"/>
  <c r="DO30" i="17"/>
  <c r="DN30" i="17"/>
  <c r="DM30" i="17"/>
  <c r="DL30" i="17"/>
  <c r="DK30" i="17"/>
  <c r="DJ30" i="17"/>
  <c r="DI30" i="17"/>
  <c r="DH30" i="17"/>
  <c r="DG30" i="17"/>
  <c r="DF30" i="17"/>
  <c r="DE30" i="17"/>
  <c r="DD30" i="17"/>
  <c r="DC30" i="17"/>
  <c r="DB30" i="17"/>
  <c r="DA30" i="17"/>
  <c r="CZ30" i="17"/>
  <c r="CY30" i="17"/>
  <c r="CX30" i="17"/>
  <c r="CW30" i="17"/>
  <c r="CV30" i="17"/>
  <c r="CU30" i="17"/>
  <c r="CT30" i="17"/>
  <c r="CS30" i="17"/>
  <c r="CR30" i="17"/>
  <c r="CQ30" i="17"/>
  <c r="CP30" i="17"/>
  <c r="CO30" i="17"/>
  <c r="CN30" i="17"/>
  <c r="CM30" i="17"/>
  <c r="CL30" i="17"/>
  <c r="CK30" i="17"/>
  <c r="CJ30" i="17"/>
  <c r="CI30" i="17"/>
  <c r="CH30" i="17"/>
  <c r="CG30" i="17"/>
  <c r="CF30" i="17"/>
  <c r="CE30" i="17"/>
  <c r="CD30" i="17"/>
  <c r="CC30" i="17"/>
  <c r="CB30" i="17"/>
  <c r="CA30" i="17"/>
  <c r="BZ30" i="17"/>
  <c r="BY30" i="17"/>
  <c r="BX30" i="17"/>
  <c r="BW30" i="17"/>
  <c r="BV30" i="17"/>
  <c r="BU30" i="17"/>
  <c r="BT30" i="17"/>
  <c r="BS30" i="17"/>
  <c r="BR30" i="17"/>
  <c r="BQ30" i="17"/>
  <c r="BP30" i="17"/>
  <c r="BO30" i="17"/>
  <c r="BN30" i="17"/>
  <c r="BM30" i="17"/>
  <c r="BL30" i="17"/>
  <c r="BK30" i="17"/>
  <c r="BJ30" i="17"/>
  <c r="BI30" i="17"/>
  <c r="BH30" i="17"/>
  <c r="BG30" i="17"/>
  <c r="BF30" i="17"/>
  <c r="BE30" i="17"/>
  <c r="BD30" i="17"/>
  <c r="BC30" i="17"/>
  <c r="BB30" i="17"/>
  <c r="BA30" i="17"/>
  <c r="AZ30" i="17"/>
  <c r="AY30" i="17"/>
  <c r="AX30" i="17"/>
  <c r="AW30" i="17"/>
  <c r="AV30" i="17"/>
  <c r="AU30" i="17"/>
  <c r="AT30" i="17"/>
  <c r="AS30" i="17"/>
  <c r="AR30" i="17"/>
  <c r="AQ30" i="17"/>
  <c r="AP30" i="17"/>
  <c r="AO30" i="17"/>
  <c r="AN30" i="17"/>
  <c r="AM30" i="17"/>
  <c r="AL30" i="17"/>
  <c r="AK30" i="17"/>
  <c r="AJ30" i="17"/>
  <c r="AI30" i="17"/>
  <c r="AH30" i="17"/>
  <c r="AG30" i="17"/>
  <c r="AF30" i="17"/>
  <c r="AE30" i="17"/>
  <c r="AD30" i="17"/>
  <c r="AC30" i="17"/>
  <c r="AB30" i="17"/>
  <c r="AA30" i="17"/>
  <c r="Z30" i="17"/>
  <c r="Y30" i="17"/>
  <c r="X30" i="17"/>
  <c r="A30" i="17"/>
  <c r="ND29" i="17"/>
  <c r="NC29" i="17"/>
  <c r="NB29" i="17"/>
  <c r="NA29" i="17"/>
  <c r="MZ29" i="17"/>
  <c r="MY29" i="17"/>
  <c r="MX29" i="17"/>
  <c r="MW29" i="17"/>
  <c r="MV29" i="17"/>
  <c r="MU29" i="17"/>
  <c r="MT29" i="17"/>
  <c r="MS29" i="17"/>
  <c r="MR29" i="17"/>
  <c r="MQ29" i="17"/>
  <c r="MP29" i="17"/>
  <c r="MO29" i="17"/>
  <c r="MN29" i="17"/>
  <c r="MM29" i="17"/>
  <c r="ML29" i="17"/>
  <c r="MK29" i="17"/>
  <c r="MJ29" i="17"/>
  <c r="MI29" i="17"/>
  <c r="MH29" i="17"/>
  <c r="MG29" i="17"/>
  <c r="MF29" i="17"/>
  <c r="ME29" i="17"/>
  <c r="MD29" i="17"/>
  <c r="MC29" i="17"/>
  <c r="MB29" i="17"/>
  <c r="MA29" i="17"/>
  <c r="LZ29" i="17"/>
  <c r="LY29" i="17"/>
  <c r="LX29" i="17"/>
  <c r="LW29" i="17"/>
  <c r="LV29" i="17"/>
  <c r="LU29" i="17"/>
  <c r="LT29" i="17"/>
  <c r="LS29" i="17"/>
  <c r="LR29" i="17"/>
  <c r="LQ29" i="17"/>
  <c r="LP29" i="17"/>
  <c r="LO29" i="17"/>
  <c r="LN29" i="17"/>
  <c r="LM29" i="17"/>
  <c r="LL29" i="17"/>
  <c r="LK29" i="17"/>
  <c r="LJ29" i="17"/>
  <c r="LI29" i="17"/>
  <c r="LH29" i="17"/>
  <c r="LG29" i="17"/>
  <c r="LF29" i="17"/>
  <c r="LE29" i="17"/>
  <c r="LD29" i="17"/>
  <c r="LC29" i="17"/>
  <c r="LB29" i="17"/>
  <c r="LA29" i="17"/>
  <c r="KZ29" i="17"/>
  <c r="KY29" i="17"/>
  <c r="KX29" i="17"/>
  <c r="KW29" i="17"/>
  <c r="KV29" i="17"/>
  <c r="KU29" i="17"/>
  <c r="KT29" i="17"/>
  <c r="KS29" i="17"/>
  <c r="KR29" i="17"/>
  <c r="KQ29" i="17"/>
  <c r="KP29" i="17"/>
  <c r="KO29" i="17"/>
  <c r="KN29" i="17"/>
  <c r="KM29" i="17"/>
  <c r="KL29" i="17"/>
  <c r="KK29" i="17"/>
  <c r="KJ29" i="17"/>
  <c r="KI29" i="17"/>
  <c r="KH29" i="17"/>
  <c r="KG29" i="17"/>
  <c r="KF29" i="17"/>
  <c r="KE29" i="17"/>
  <c r="KD29" i="17"/>
  <c r="KC29" i="17"/>
  <c r="KB29" i="17"/>
  <c r="KA29" i="17"/>
  <c r="JZ29" i="17"/>
  <c r="JY29" i="17"/>
  <c r="JX29" i="17"/>
  <c r="JW29" i="17"/>
  <c r="JV29" i="17"/>
  <c r="JU29" i="17"/>
  <c r="JT29" i="17"/>
  <c r="JS29" i="17"/>
  <c r="JR29" i="17"/>
  <c r="JQ29" i="17"/>
  <c r="JP29" i="17"/>
  <c r="JO29" i="17"/>
  <c r="JN29" i="17"/>
  <c r="JM29" i="17"/>
  <c r="JL29" i="17"/>
  <c r="JK29" i="17"/>
  <c r="JJ29" i="17"/>
  <c r="JI29" i="17"/>
  <c r="JH29" i="17"/>
  <c r="JG29" i="17"/>
  <c r="JF29" i="17"/>
  <c r="JE29" i="17"/>
  <c r="JD29" i="17"/>
  <c r="JC29" i="17"/>
  <c r="JB29" i="17"/>
  <c r="JA29" i="17"/>
  <c r="IZ29" i="17"/>
  <c r="IY29" i="17"/>
  <c r="IX29" i="17"/>
  <c r="IW29" i="17"/>
  <c r="IV29" i="17"/>
  <c r="IU29" i="17"/>
  <c r="IT29" i="17"/>
  <c r="IS29" i="17"/>
  <c r="IR29" i="17"/>
  <c r="IQ29" i="17"/>
  <c r="IP29" i="17"/>
  <c r="IO29" i="17"/>
  <c r="IN29" i="17"/>
  <c r="IM29" i="17"/>
  <c r="IL29" i="17"/>
  <c r="IK29" i="17"/>
  <c r="IJ29" i="17"/>
  <c r="II29" i="17"/>
  <c r="IH29" i="17"/>
  <c r="IG29" i="17"/>
  <c r="IF29" i="17"/>
  <c r="IE29" i="17"/>
  <c r="ID29" i="17"/>
  <c r="IC29" i="17"/>
  <c r="IB29" i="17"/>
  <c r="IA29" i="17"/>
  <c r="HZ29" i="17"/>
  <c r="HY29" i="17"/>
  <c r="HX29" i="17"/>
  <c r="HW29" i="17"/>
  <c r="HV29" i="17"/>
  <c r="HU29" i="17"/>
  <c r="HT29" i="17"/>
  <c r="HS29" i="17"/>
  <c r="HR29" i="17"/>
  <c r="HQ29" i="17"/>
  <c r="HP29" i="17"/>
  <c r="HO29" i="17"/>
  <c r="HN29" i="17"/>
  <c r="HM29" i="17"/>
  <c r="HL29" i="17"/>
  <c r="HK29" i="17"/>
  <c r="HJ29" i="17"/>
  <c r="HI29" i="17"/>
  <c r="HH29" i="17"/>
  <c r="HG29" i="17"/>
  <c r="HF29" i="17"/>
  <c r="HE29" i="17"/>
  <c r="HD29" i="17"/>
  <c r="HC29" i="17"/>
  <c r="HB29" i="17"/>
  <c r="HA29" i="17"/>
  <c r="GZ29" i="17"/>
  <c r="GY29" i="17"/>
  <c r="GX29" i="17"/>
  <c r="GW29" i="17"/>
  <c r="GV29" i="17"/>
  <c r="GU29" i="17"/>
  <c r="GT29" i="17"/>
  <c r="GS29" i="17"/>
  <c r="GR29" i="17"/>
  <c r="GQ29" i="17"/>
  <c r="GP29" i="17"/>
  <c r="GO29" i="17"/>
  <c r="GN29" i="17"/>
  <c r="GM29" i="17"/>
  <c r="GL29" i="17"/>
  <c r="GK29" i="17"/>
  <c r="GJ29" i="17"/>
  <c r="GI29" i="17"/>
  <c r="GH29" i="17"/>
  <c r="GG29" i="17"/>
  <c r="GF29" i="17"/>
  <c r="GE29" i="17"/>
  <c r="GD29" i="17"/>
  <c r="GC29" i="17"/>
  <c r="GB29" i="17"/>
  <c r="GA29" i="17"/>
  <c r="FZ29" i="17"/>
  <c r="FY29" i="17"/>
  <c r="FX29" i="17"/>
  <c r="FW29" i="17"/>
  <c r="FV29" i="17"/>
  <c r="FU29" i="17"/>
  <c r="FT29" i="17"/>
  <c r="FS29" i="17"/>
  <c r="FR29" i="17"/>
  <c r="FQ29" i="17"/>
  <c r="FP29" i="17"/>
  <c r="FO29" i="17"/>
  <c r="FN29" i="17"/>
  <c r="FM29" i="17"/>
  <c r="FL29" i="17"/>
  <c r="FK29" i="17"/>
  <c r="FJ29" i="17"/>
  <c r="FI29" i="17"/>
  <c r="FH29" i="17"/>
  <c r="FG29" i="17"/>
  <c r="FF29" i="17"/>
  <c r="FE29" i="17"/>
  <c r="FD29" i="17"/>
  <c r="FC29" i="17"/>
  <c r="FB29" i="17"/>
  <c r="FA29" i="17"/>
  <c r="EZ29" i="17"/>
  <c r="EY29" i="17"/>
  <c r="EX29" i="17"/>
  <c r="EW29" i="17"/>
  <c r="EV29" i="17"/>
  <c r="EU29" i="17"/>
  <c r="ET29" i="17"/>
  <c r="ES29" i="17"/>
  <c r="ER29" i="17"/>
  <c r="EQ29" i="17"/>
  <c r="EP29" i="17"/>
  <c r="EO29" i="17"/>
  <c r="EN29" i="17"/>
  <c r="EM29" i="17"/>
  <c r="EL29" i="17"/>
  <c r="EK29" i="17"/>
  <c r="EJ29" i="17"/>
  <c r="EI29" i="17"/>
  <c r="EH29" i="17"/>
  <c r="EG29" i="17"/>
  <c r="EF29" i="17"/>
  <c r="EE29" i="17"/>
  <c r="ED29" i="17"/>
  <c r="EC29" i="17"/>
  <c r="EB29" i="17"/>
  <c r="EA29" i="17"/>
  <c r="DZ29" i="17"/>
  <c r="DY29" i="17"/>
  <c r="DX29" i="17"/>
  <c r="DW29" i="17"/>
  <c r="DV29" i="17"/>
  <c r="DU29" i="17"/>
  <c r="DT29" i="17"/>
  <c r="DS29" i="17"/>
  <c r="DR29" i="17"/>
  <c r="DQ29" i="17"/>
  <c r="DP29" i="17"/>
  <c r="DO29" i="17"/>
  <c r="DN29" i="17"/>
  <c r="DM29" i="17"/>
  <c r="DL29" i="17"/>
  <c r="DK29" i="17"/>
  <c r="DJ29" i="17"/>
  <c r="DI29" i="17"/>
  <c r="DH29" i="17"/>
  <c r="DG29" i="17"/>
  <c r="DF29" i="17"/>
  <c r="DE29" i="17"/>
  <c r="DD29" i="17"/>
  <c r="DC29" i="17"/>
  <c r="DB29" i="17"/>
  <c r="DA29" i="17"/>
  <c r="CZ29" i="17"/>
  <c r="CY29" i="17"/>
  <c r="CX29" i="17"/>
  <c r="CW29" i="17"/>
  <c r="CV29" i="17"/>
  <c r="CU29" i="17"/>
  <c r="CT29" i="17"/>
  <c r="CS29" i="17"/>
  <c r="CR29" i="17"/>
  <c r="CQ29" i="17"/>
  <c r="CP29" i="17"/>
  <c r="CO29" i="17"/>
  <c r="CN29" i="17"/>
  <c r="CM29" i="17"/>
  <c r="CL29" i="17"/>
  <c r="CK29" i="17"/>
  <c r="CJ29" i="17"/>
  <c r="CI29" i="17"/>
  <c r="CH29" i="17"/>
  <c r="CG29" i="17"/>
  <c r="CF29" i="17"/>
  <c r="CE29" i="17"/>
  <c r="CD29" i="17"/>
  <c r="CC29" i="17"/>
  <c r="CB29" i="17"/>
  <c r="CA29" i="17"/>
  <c r="BZ29" i="17"/>
  <c r="BY29" i="17"/>
  <c r="BX29" i="17"/>
  <c r="BW29" i="17"/>
  <c r="BV29" i="17"/>
  <c r="BU29" i="17"/>
  <c r="BT29" i="17"/>
  <c r="BS29" i="17"/>
  <c r="BR29" i="17"/>
  <c r="BQ29" i="17"/>
  <c r="BP29" i="17"/>
  <c r="BO29" i="17"/>
  <c r="BN29" i="17"/>
  <c r="BM29" i="17"/>
  <c r="BL29" i="17"/>
  <c r="BK29" i="17"/>
  <c r="BJ29" i="17"/>
  <c r="BI29" i="17"/>
  <c r="BH29" i="17"/>
  <c r="BG29" i="17"/>
  <c r="BF29" i="17"/>
  <c r="BE29" i="17"/>
  <c r="BD29" i="17"/>
  <c r="BC29" i="17"/>
  <c r="BB29" i="17"/>
  <c r="BA29" i="17"/>
  <c r="AZ29" i="17"/>
  <c r="AY29" i="17"/>
  <c r="AX29" i="17"/>
  <c r="AW29" i="17"/>
  <c r="AV29" i="17"/>
  <c r="AU29" i="17"/>
  <c r="AT29" i="17"/>
  <c r="AS29" i="17"/>
  <c r="AR29" i="17"/>
  <c r="AQ29" i="17"/>
  <c r="AP29" i="17"/>
  <c r="AO29" i="17"/>
  <c r="AN29" i="17"/>
  <c r="AM29" i="17"/>
  <c r="AL29" i="17"/>
  <c r="AK29" i="17"/>
  <c r="AJ29" i="17"/>
  <c r="AI29" i="17"/>
  <c r="AH29" i="17"/>
  <c r="AG29" i="17"/>
  <c r="AF29" i="17"/>
  <c r="AE29" i="17"/>
  <c r="AD29" i="17"/>
  <c r="AC29" i="17"/>
  <c r="AB29" i="17"/>
  <c r="AA29" i="17"/>
  <c r="Z29" i="17"/>
  <c r="Y29" i="17"/>
  <c r="X29" i="17"/>
  <c r="L29" i="17"/>
  <c r="M29" i="17" s="1"/>
  <c r="J122" i="15"/>
  <c r="L122" i="15" s="1"/>
  <c r="M122" i="15" s="1"/>
  <c r="A29" i="17"/>
  <c r="ND28" i="17"/>
  <c r="NC28" i="17"/>
  <c r="NB28" i="17"/>
  <c r="NA28" i="17"/>
  <c r="MZ28" i="17"/>
  <c r="MY28" i="17"/>
  <c r="MX28" i="17"/>
  <c r="MW28" i="17"/>
  <c r="MV28" i="17"/>
  <c r="MU28" i="17"/>
  <c r="MT28" i="17"/>
  <c r="MS28" i="17"/>
  <c r="MR28" i="17"/>
  <c r="MQ28" i="17"/>
  <c r="MP28" i="17"/>
  <c r="MO28" i="17"/>
  <c r="MN28" i="17"/>
  <c r="MM28" i="17"/>
  <c r="ML28" i="17"/>
  <c r="MK28" i="17"/>
  <c r="MJ28" i="17"/>
  <c r="MI28" i="17"/>
  <c r="MH28" i="17"/>
  <c r="MG28" i="17"/>
  <c r="MF28" i="17"/>
  <c r="ME28" i="17"/>
  <c r="MD28" i="17"/>
  <c r="MC28" i="17"/>
  <c r="MB28" i="17"/>
  <c r="MA28" i="17"/>
  <c r="LZ28" i="17"/>
  <c r="LY28" i="17"/>
  <c r="LX28" i="17"/>
  <c r="LW28" i="17"/>
  <c r="LV28" i="17"/>
  <c r="LU28" i="17"/>
  <c r="LT28" i="17"/>
  <c r="LS28" i="17"/>
  <c r="LR28" i="17"/>
  <c r="LQ28" i="17"/>
  <c r="LP28" i="17"/>
  <c r="LO28" i="17"/>
  <c r="LN28" i="17"/>
  <c r="LM28" i="17"/>
  <c r="LL28" i="17"/>
  <c r="LK28" i="17"/>
  <c r="LJ28" i="17"/>
  <c r="LI28" i="17"/>
  <c r="LH28" i="17"/>
  <c r="LG28" i="17"/>
  <c r="LF28" i="17"/>
  <c r="LE28" i="17"/>
  <c r="LD28" i="17"/>
  <c r="LC28" i="17"/>
  <c r="LB28" i="17"/>
  <c r="LA28" i="17"/>
  <c r="KZ28" i="17"/>
  <c r="KY28" i="17"/>
  <c r="KX28" i="17"/>
  <c r="KW28" i="17"/>
  <c r="KV28" i="17"/>
  <c r="KU28" i="17"/>
  <c r="KT28" i="17"/>
  <c r="KS28" i="17"/>
  <c r="KR28" i="17"/>
  <c r="KQ28" i="17"/>
  <c r="KP28" i="17"/>
  <c r="KO28" i="17"/>
  <c r="KN28" i="17"/>
  <c r="KM28" i="17"/>
  <c r="KL28" i="17"/>
  <c r="KK28" i="17"/>
  <c r="KJ28" i="17"/>
  <c r="KI28" i="17"/>
  <c r="KH28" i="17"/>
  <c r="KG28" i="17"/>
  <c r="KF28" i="17"/>
  <c r="KE28" i="17"/>
  <c r="KD28" i="17"/>
  <c r="KC28" i="17"/>
  <c r="KB28" i="17"/>
  <c r="KA28" i="17"/>
  <c r="JZ28" i="17"/>
  <c r="JY28" i="17"/>
  <c r="JX28" i="17"/>
  <c r="JW28" i="17"/>
  <c r="JV28" i="17"/>
  <c r="JU28" i="17"/>
  <c r="JT28" i="17"/>
  <c r="JS28" i="17"/>
  <c r="JR28" i="17"/>
  <c r="JQ28" i="17"/>
  <c r="JP28" i="17"/>
  <c r="JO28" i="17"/>
  <c r="JN28" i="17"/>
  <c r="JM28" i="17"/>
  <c r="JL28" i="17"/>
  <c r="JK28" i="17"/>
  <c r="JJ28" i="17"/>
  <c r="JI28" i="17"/>
  <c r="JH28" i="17"/>
  <c r="JG28" i="17"/>
  <c r="JF28" i="17"/>
  <c r="JE28" i="17"/>
  <c r="JD28" i="17"/>
  <c r="JC28" i="17"/>
  <c r="JB28" i="17"/>
  <c r="JA28" i="17"/>
  <c r="IZ28" i="17"/>
  <c r="IY28" i="17"/>
  <c r="IX28" i="17"/>
  <c r="IW28" i="17"/>
  <c r="IV28" i="17"/>
  <c r="IU28" i="17"/>
  <c r="IT28" i="17"/>
  <c r="IS28" i="17"/>
  <c r="IR28" i="17"/>
  <c r="IQ28" i="17"/>
  <c r="IP28" i="17"/>
  <c r="IO28" i="17"/>
  <c r="IN28" i="17"/>
  <c r="IM28" i="17"/>
  <c r="IL28" i="17"/>
  <c r="IK28" i="17"/>
  <c r="IJ28" i="17"/>
  <c r="II28" i="17"/>
  <c r="IH28" i="17"/>
  <c r="IG28" i="17"/>
  <c r="IF28" i="17"/>
  <c r="IE28" i="17"/>
  <c r="ID28" i="17"/>
  <c r="IC28" i="17"/>
  <c r="IB28" i="17"/>
  <c r="IA28" i="17"/>
  <c r="HZ28" i="17"/>
  <c r="HY28" i="17"/>
  <c r="HX28" i="17"/>
  <c r="HW28" i="17"/>
  <c r="HV28" i="17"/>
  <c r="HU28" i="17"/>
  <c r="HT28" i="17"/>
  <c r="HS28" i="17"/>
  <c r="HR28" i="17"/>
  <c r="HQ28" i="17"/>
  <c r="HP28" i="17"/>
  <c r="HO28" i="17"/>
  <c r="HN28" i="17"/>
  <c r="HM28" i="17"/>
  <c r="HL28" i="17"/>
  <c r="HK28" i="17"/>
  <c r="HJ28" i="17"/>
  <c r="HI28" i="17"/>
  <c r="HH28" i="17"/>
  <c r="HG28" i="17"/>
  <c r="HF28" i="17"/>
  <c r="HE28" i="17"/>
  <c r="HD28" i="17"/>
  <c r="HC28" i="17"/>
  <c r="HB28" i="17"/>
  <c r="HA28" i="17"/>
  <c r="GZ28" i="17"/>
  <c r="GY28" i="17"/>
  <c r="GX28" i="17"/>
  <c r="GW28" i="17"/>
  <c r="GV28" i="17"/>
  <c r="GU28" i="17"/>
  <c r="GT28" i="17"/>
  <c r="GS28" i="17"/>
  <c r="GR28" i="17"/>
  <c r="GQ28" i="17"/>
  <c r="GP28" i="17"/>
  <c r="GO28" i="17"/>
  <c r="GN28" i="17"/>
  <c r="GM28" i="17"/>
  <c r="GL28" i="17"/>
  <c r="GK28" i="17"/>
  <c r="GJ28" i="17"/>
  <c r="GI28" i="17"/>
  <c r="GH28" i="17"/>
  <c r="GG28" i="17"/>
  <c r="GF28" i="17"/>
  <c r="GE28" i="17"/>
  <c r="GD28" i="17"/>
  <c r="GC28" i="17"/>
  <c r="GB28" i="17"/>
  <c r="GA28" i="17"/>
  <c r="FZ28" i="17"/>
  <c r="FY28" i="17"/>
  <c r="FX28" i="17"/>
  <c r="FW28" i="17"/>
  <c r="FV28" i="17"/>
  <c r="FU28" i="17"/>
  <c r="FT28" i="17"/>
  <c r="FS28" i="17"/>
  <c r="FR28" i="17"/>
  <c r="FQ28" i="17"/>
  <c r="FP28" i="17"/>
  <c r="FO28" i="17"/>
  <c r="FN28" i="17"/>
  <c r="FM28" i="17"/>
  <c r="FL28" i="17"/>
  <c r="FK28" i="17"/>
  <c r="FJ28" i="17"/>
  <c r="FI28" i="17"/>
  <c r="FH28" i="17"/>
  <c r="FG28" i="17"/>
  <c r="FF28" i="17"/>
  <c r="FE28" i="17"/>
  <c r="FD28" i="17"/>
  <c r="FC28" i="17"/>
  <c r="FB28" i="17"/>
  <c r="FA28" i="17"/>
  <c r="EZ28" i="17"/>
  <c r="EY28" i="17"/>
  <c r="EX28" i="17"/>
  <c r="EW28" i="17"/>
  <c r="EV28" i="17"/>
  <c r="EU28" i="17"/>
  <c r="ET28" i="17"/>
  <c r="ES28" i="17"/>
  <c r="ER28" i="17"/>
  <c r="EQ28" i="17"/>
  <c r="EP28" i="17"/>
  <c r="EO28" i="17"/>
  <c r="EN28" i="17"/>
  <c r="EM28" i="17"/>
  <c r="EL28" i="17"/>
  <c r="EK28" i="17"/>
  <c r="EJ28" i="17"/>
  <c r="EI28" i="17"/>
  <c r="EH28" i="17"/>
  <c r="EG28" i="17"/>
  <c r="EF28" i="17"/>
  <c r="EE28" i="17"/>
  <c r="ED28" i="17"/>
  <c r="EC28" i="17"/>
  <c r="EB28" i="17"/>
  <c r="EA28" i="17"/>
  <c r="DZ28" i="17"/>
  <c r="DY28" i="17"/>
  <c r="DX28" i="17"/>
  <c r="DW28" i="17"/>
  <c r="DV28" i="17"/>
  <c r="DU28" i="17"/>
  <c r="DT28" i="17"/>
  <c r="DS28" i="17"/>
  <c r="DR28" i="17"/>
  <c r="DQ28" i="17"/>
  <c r="DP28" i="17"/>
  <c r="DO28" i="17"/>
  <c r="DN28" i="17"/>
  <c r="DM28" i="17"/>
  <c r="DL28" i="17"/>
  <c r="DK28" i="17"/>
  <c r="DJ28" i="17"/>
  <c r="DI28" i="17"/>
  <c r="DH28" i="17"/>
  <c r="DG28" i="17"/>
  <c r="DF28" i="17"/>
  <c r="DE28" i="17"/>
  <c r="DD28" i="17"/>
  <c r="DC28" i="17"/>
  <c r="DB28" i="17"/>
  <c r="DA28" i="17"/>
  <c r="CZ28" i="17"/>
  <c r="CY28" i="17"/>
  <c r="CX28" i="17"/>
  <c r="CW28" i="17"/>
  <c r="CV28" i="17"/>
  <c r="CU28" i="17"/>
  <c r="CT28" i="17"/>
  <c r="CS28" i="17"/>
  <c r="CR28" i="17"/>
  <c r="CQ28" i="17"/>
  <c r="CP28" i="17"/>
  <c r="CO28" i="17"/>
  <c r="CN28" i="17"/>
  <c r="CM28" i="17"/>
  <c r="CL28" i="17"/>
  <c r="CK28" i="17"/>
  <c r="CJ28" i="17"/>
  <c r="CI28" i="17"/>
  <c r="CH28" i="17"/>
  <c r="CG28" i="17"/>
  <c r="CF28" i="17"/>
  <c r="CE28" i="17"/>
  <c r="CD28" i="17"/>
  <c r="CC28" i="17"/>
  <c r="CB28" i="17"/>
  <c r="CA28" i="17"/>
  <c r="BZ28" i="17"/>
  <c r="BY28" i="17"/>
  <c r="BX28" i="17"/>
  <c r="BW28" i="17"/>
  <c r="BV28" i="17"/>
  <c r="BU28" i="17"/>
  <c r="BT28" i="17"/>
  <c r="BS28" i="17"/>
  <c r="BR28" i="17"/>
  <c r="BQ28" i="17"/>
  <c r="BP28" i="17"/>
  <c r="BO28" i="17"/>
  <c r="BN28" i="17"/>
  <c r="BM28" i="17"/>
  <c r="BL28" i="17"/>
  <c r="BK28" i="17"/>
  <c r="BJ28" i="17"/>
  <c r="BI28" i="17"/>
  <c r="BH28" i="17"/>
  <c r="BG28" i="17"/>
  <c r="BF28" i="17"/>
  <c r="BE28" i="17"/>
  <c r="BD28" i="17"/>
  <c r="BC28"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AD28" i="17"/>
  <c r="AC28" i="17"/>
  <c r="AB28" i="17"/>
  <c r="AA28" i="17"/>
  <c r="Z28" i="17"/>
  <c r="Y28" i="17"/>
  <c r="X28" i="17"/>
  <c r="A28" i="17"/>
  <c r="ND27" i="17"/>
  <c r="NC27" i="17"/>
  <c r="NB27" i="17"/>
  <c r="NA27" i="17"/>
  <c r="MZ27" i="17"/>
  <c r="MY27" i="17"/>
  <c r="MX27" i="17"/>
  <c r="MW27" i="17"/>
  <c r="MV27" i="17"/>
  <c r="MU27" i="17"/>
  <c r="MT27" i="17"/>
  <c r="MS27" i="17"/>
  <c r="MR27" i="17"/>
  <c r="MQ27" i="17"/>
  <c r="MP27" i="17"/>
  <c r="MO27" i="17"/>
  <c r="MN27" i="17"/>
  <c r="MM27" i="17"/>
  <c r="ML27" i="17"/>
  <c r="MK27" i="17"/>
  <c r="MJ27" i="17"/>
  <c r="MI27" i="17"/>
  <c r="MH27" i="17"/>
  <c r="MG27" i="17"/>
  <c r="MF27" i="17"/>
  <c r="ME27" i="17"/>
  <c r="MD27" i="17"/>
  <c r="MC27" i="17"/>
  <c r="MB27" i="17"/>
  <c r="MA27" i="17"/>
  <c r="LZ27" i="17"/>
  <c r="LY27" i="17"/>
  <c r="LX27" i="17"/>
  <c r="LW27" i="17"/>
  <c r="LV27" i="17"/>
  <c r="LU27" i="17"/>
  <c r="LT27" i="17"/>
  <c r="LS27" i="17"/>
  <c r="LR27" i="17"/>
  <c r="LQ27" i="17"/>
  <c r="LP27" i="17"/>
  <c r="LO27" i="17"/>
  <c r="LN27" i="17"/>
  <c r="LM27" i="17"/>
  <c r="LL27" i="17"/>
  <c r="LK27" i="17"/>
  <c r="LJ27" i="17"/>
  <c r="LI27" i="17"/>
  <c r="LH27" i="17"/>
  <c r="LG27" i="17"/>
  <c r="LF27" i="17"/>
  <c r="LE27" i="17"/>
  <c r="LD27" i="17"/>
  <c r="LC27" i="17"/>
  <c r="LB27" i="17"/>
  <c r="LA27" i="17"/>
  <c r="KZ27" i="17"/>
  <c r="KY27" i="17"/>
  <c r="KX27" i="17"/>
  <c r="KW27" i="17"/>
  <c r="KV27" i="17"/>
  <c r="KU27" i="17"/>
  <c r="KT27" i="17"/>
  <c r="KS27" i="17"/>
  <c r="KR27" i="17"/>
  <c r="KQ27" i="17"/>
  <c r="KP27" i="17"/>
  <c r="KO27" i="17"/>
  <c r="KN27" i="17"/>
  <c r="KM27" i="17"/>
  <c r="KL27" i="17"/>
  <c r="KK27" i="17"/>
  <c r="KJ27" i="17"/>
  <c r="KI27" i="17"/>
  <c r="KH27" i="17"/>
  <c r="KG27" i="17"/>
  <c r="KF27" i="17"/>
  <c r="KE27" i="17"/>
  <c r="KD27" i="17"/>
  <c r="KC27" i="17"/>
  <c r="KB27" i="17"/>
  <c r="KA27" i="17"/>
  <c r="JZ27" i="17"/>
  <c r="JY27" i="17"/>
  <c r="JX27" i="17"/>
  <c r="JW27" i="17"/>
  <c r="JV27" i="17"/>
  <c r="JU27" i="17"/>
  <c r="JT27" i="17"/>
  <c r="JS27" i="17"/>
  <c r="JR27" i="17"/>
  <c r="JQ27" i="17"/>
  <c r="JP27" i="17"/>
  <c r="JO27" i="17"/>
  <c r="JN27" i="17"/>
  <c r="JM27" i="17"/>
  <c r="JL27" i="17"/>
  <c r="JK27" i="17"/>
  <c r="JJ27" i="17"/>
  <c r="JI27" i="17"/>
  <c r="JH27" i="17"/>
  <c r="JG27" i="17"/>
  <c r="JF27" i="17"/>
  <c r="JE27" i="17"/>
  <c r="JD27" i="17"/>
  <c r="JC27" i="17"/>
  <c r="JB27" i="17"/>
  <c r="JA27" i="17"/>
  <c r="IZ27" i="17"/>
  <c r="IY27" i="17"/>
  <c r="IX27" i="17"/>
  <c r="IW27" i="17"/>
  <c r="IV27" i="17"/>
  <c r="IU27" i="17"/>
  <c r="IT27" i="17"/>
  <c r="IS27" i="17"/>
  <c r="IR27" i="17"/>
  <c r="IQ27" i="17"/>
  <c r="IP27" i="17"/>
  <c r="IO27" i="17"/>
  <c r="IN27" i="17"/>
  <c r="IM27" i="17"/>
  <c r="IL27" i="17"/>
  <c r="IK27" i="17"/>
  <c r="IJ27" i="17"/>
  <c r="II27" i="17"/>
  <c r="IH27" i="17"/>
  <c r="IG27" i="17"/>
  <c r="IF27" i="17"/>
  <c r="IE27" i="17"/>
  <c r="ID27" i="17"/>
  <c r="IC27" i="17"/>
  <c r="IB27" i="17"/>
  <c r="IA27" i="17"/>
  <c r="HZ27" i="17"/>
  <c r="HY27" i="17"/>
  <c r="HX27" i="17"/>
  <c r="HW27" i="17"/>
  <c r="HV27" i="17"/>
  <c r="HU27" i="17"/>
  <c r="HT27" i="17"/>
  <c r="HS27" i="17"/>
  <c r="HR27" i="17"/>
  <c r="HQ27" i="17"/>
  <c r="HP27" i="17"/>
  <c r="HO27" i="17"/>
  <c r="HN27" i="17"/>
  <c r="HM27" i="17"/>
  <c r="HL27" i="17"/>
  <c r="HK27" i="17"/>
  <c r="HJ27" i="17"/>
  <c r="HI27" i="17"/>
  <c r="HH27" i="17"/>
  <c r="HG27" i="17"/>
  <c r="HF27" i="17"/>
  <c r="HE27" i="17"/>
  <c r="HD27" i="17"/>
  <c r="HC27" i="17"/>
  <c r="HB27" i="17"/>
  <c r="HA27" i="17"/>
  <c r="GZ27" i="17"/>
  <c r="GY27" i="17"/>
  <c r="GX27" i="17"/>
  <c r="GW27" i="17"/>
  <c r="GV27" i="17"/>
  <c r="GU27" i="17"/>
  <c r="GT27" i="17"/>
  <c r="GS27" i="17"/>
  <c r="GR27" i="17"/>
  <c r="GQ27" i="17"/>
  <c r="GP27" i="17"/>
  <c r="GO27" i="17"/>
  <c r="GN27" i="17"/>
  <c r="GM27" i="17"/>
  <c r="GL27" i="17"/>
  <c r="GK27" i="17"/>
  <c r="GJ27" i="17"/>
  <c r="GI27" i="17"/>
  <c r="GH27" i="17"/>
  <c r="GG27" i="17"/>
  <c r="GF27" i="17"/>
  <c r="GE27" i="17"/>
  <c r="GD27" i="17"/>
  <c r="GC27" i="17"/>
  <c r="GB27" i="17"/>
  <c r="GA27" i="17"/>
  <c r="FZ27" i="17"/>
  <c r="FY27" i="17"/>
  <c r="FX27" i="17"/>
  <c r="FW27" i="17"/>
  <c r="FV27" i="17"/>
  <c r="FU27" i="17"/>
  <c r="FT27" i="17"/>
  <c r="FS27" i="17"/>
  <c r="FR27" i="17"/>
  <c r="FQ27" i="17"/>
  <c r="FP27" i="17"/>
  <c r="FO27" i="17"/>
  <c r="FN27" i="17"/>
  <c r="FM27" i="17"/>
  <c r="FL27" i="17"/>
  <c r="FK27" i="17"/>
  <c r="FJ27" i="17"/>
  <c r="FI27" i="17"/>
  <c r="FH27" i="17"/>
  <c r="FG27" i="17"/>
  <c r="FF27" i="17"/>
  <c r="FE27" i="17"/>
  <c r="FD27" i="17"/>
  <c r="FC27" i="17"/>
  <c r="FB27" i="17"/>
  <c r="FA27" i="17"/>
  <c r="EZ27" i="17"/>
  <c r="EY27" i="17"/>
  <c r="EX27" i="17"/>
  <c r="EW27" i="17"/>
  <c r="EV27" i="17"/>
  <c r="EU27" i="17"/>
  <c r="ET27" i="17"/>
  <c r="ES27" i="17"/>
  <c r="ER27" i="17"/>
  <c r="EQ27" i="17"/>
  <c r="EP27" i="17"/>
  <c r="EO27" i="17"/>
  <c r="EN27" i="17"/>
  <c r="EM27" i="17"/>
  <c r="EL27" i="17"/>
  <c r="EK27" i="17"/>
  <c r="EJ27" i="17"/>
  <c r="EI27" i="17"/>
  <c r="EH27" i="17"/>
  <c r="EG27" i="17"/>
  <c r="EF27" i="17"/>
  <c r="EE27" i="17"/>
  <c r="ED27" i="17"/>
  <c r="EC27" i="17"/>
  <c r="EB27" i="17"/>
  <c r="EA27" i="17"/>
  <c r="DZ27" i="17"/>
  <c r="DY27" i="17"/>
  <c r="DX27" i="17"/>
  <c r="DW27" i="17"/>
  <c r="DV27" i="17"/>
  <c r="DU27" i="17"/>
  <c r="DT27" i="17"/>
  <c r="DS27" i="17"/>
  <c r="DR27" i="17"/>
  <c r="DQ27" i="17"/>
  <c r="DP27" i="17"/>
  <c r="DO27" i="17"/>
  <c r="DN27" i="17"/>
  <c r="DM27" i="17"/>
  <c r="DL27" i="17"/>
  <c r="DK27" i="17"/>
  <c r="DJ27" i="17"/>
  <c r="DI27" i="17"/>
  <c r="DH27" i="17"/>
  <c r="DG27" i="17"/>
  <c r="DF27" i="17"/>
  <c r="DE27" i="17"/>
  <c r="DD27" i="17"/>
  <c r="DC27" i="17"/>
  <c r="DB27" i="17"/>
  <c r="DA27" i="17"/>
  <c r="CZ27" i="17"/>
  <c r="CY27" i="17"/>
  <c r="CX27" i="17"/>
  <c r="CW27" i="17"/>
  <c r="CV27" i="17"/>
  <c r="CU27" i="17"/>
  <c r="CT27" i="17"/>
  <c r="CS27" i="17"/>
  <c r="CR27" i="17"/>
  <c r="CQ27" i="17"/>
  <c r="CP27" i="17"/>
  <c r="CO27" i="17"/>
  <c r="CN27" i="17"/>
  <c r="CM27" i="17"/>
  <c r="CL27" i="17"/>
  <c r="CK27" i="17"/>
  <c r="CJ27" i="17"/>
  <c r="CI27" i="17"/>
  <c r="CH27" i="17"/>
  <c r="CG27" i="17"/>
  <c r="CF27" i="17"/>
  <c r="CE27" i="17"/>
  <c r="CD27" i="17"/>
  <c r="CC27" i="17"/>
  <c r="CB27" i="17"/>
  <c r="CA27" i="17"/>
  <c r="BZ27" i="17"/>
  <c r="BY27" i="17"/>
  <c r="BX27" i="17"/>
  <c r="BW27" i="17"/>
  <c r="BV27" i="17"/>
  <c r="BU27" i="17"/>
  <c r="BT27" i="17"/>
  <c r="BS27" i="17"/>
  <c r="BR27" i="17"/>
  <c r="BQ27" i="17"/>
  <c r="BP27" i="17"/>
  <c r="BO27" i="17"/>
  <c r="BN27" i="17"/>
  <c r="BM27" i="17"/>
  <c r="BL27" i="17"/>
  <c r="BK27" i="17"/>
  <c r="BJ27" i="17"/>
  <c r="BI27" i="17"/>
  <c r="BH27" i="17"/>
  <c r="BG27" i="17"/>
  <c r="BF27" i="17"/>
  <c r="BE27" i="17"/>
  <c r="BD27" i="17"/>
  <c r="BC27"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AD27" i="17"/>
  <c r="AC27" i="17"/>
  <c r="AB27" i="17"/>
  <c r="AA27" i="17"/>
  <c r="Z27" i="17"/>
  <c r="Y27" i="17"/>
  <c r="X27" i="17"/>
  <c r="L27" i="17"/>
  <c r="M27" i="17" s="1"/>
  <c r="J120" i="15"/>
  <c r="L120" i="15" s="1"/>
  <c r="M120" i="15" s="1"/>
  <c r="A27" i="17"/>
  <c r="ND26" i="17"/>
  <c r="NC26" i="17"/>
  <c r="NB26" i="17"/>
  <c r="NA26" i="17"/>
  <c r="MZ26" i="17"/>
  <c r="MY26" i="17"/>
  <c r="MX26" i="17"/>
  <c r="MW26" i="17"/>
  <c r="MV26" i="17"/>
  <c r="MU26" i="17"/>
  <c r="MT26" i="17"/>
  <c r="MS26" i="17"/>
  <c r="MR26" i="17"/>
  <c r="MQ26" i="17"/>
  <c r="MP26" i="17"/>
  <c r="MO26" i="17"/>
  <c r="MN26" i="17"/>
  <c r="MM26" i="17"/>
  <c r="ML26" i="17"/>
  <c r="MK26" i="17"/>
  <c r="MJ26" i="17"/>
  <c r="MI26" i="17"/>
  <c r="MH26" i="17"/>
  <c r="MG26" i="17"/>
  <c r="MF26" i="17"/>
  <c r="ME26" i="17"/>
  <c r="MD26" i="17"/>
  <c r="MC26" i="17"/>
  <c r="MB26" i="17"/>
  <c r="MA26" i="17"/>
  <c r="LZ26" i="17"/>
  <c r="LY26" i="17"/>
  <c r="LX26" i="17"/>
  <c r="LW26" i="17"/>
  <c r="LV26" i="17"/>
  <c r="LU26" i="17"/>
  <c r="LT26" i="17"/>
  <c r="LS26" i="17"/>
  <c r="LR26" i="17"/>
  <c r="LQ26" i="17"/>
  <c r="LP26" i="17"/>
  <c r="LO26" i="17"/>
  <c r="LN26" i="17"/>
  <c r="LM26" i="17"/>
  <c r="LL26" i="17"/>
  <c r="LK26" i="17"/>
  <c r="LJ26" i="17"/>
  <c r="LI26" i="17"/>
  <c r="LH26" i="17"/>
  <c r="LG26" i="17"/>
  <c r="LF26" i="17"/>
  <c r="LE26" i="17"/>
  <c r="LD26" i="17"/>
  <c r="LC26" i="17"/>
  <c r="LB26" i="17"/>
  <c r="LA26" i="17"/>
  <c r="KZ26" i="17"/>
  <c r="KY26" i="17"/>
  <c r="KX26" i="17"/>
  <c r="KW26" i="17"/>
  <c r="KV26" i="17"/>
  <c r="KU26" i="17"/>
  <c r="KT26" i="17"/>
  <c r="KS26" i="17"/>
  <c r="KR26" i="17"/>
  <c r="KQ26" i="17"/>
  <c r="KP26" i="17"/>
  <c r="KO26" i="17"/>
  <c r="KN26" i="17"/>
  <c r="KM26" i="17"/>
  <c r="KL26" i="17"/>
  <c r="KK26" i="17"/>
  <c r="KJ26" i="17"/>
  <c r="KI26" i="17"/>
  <c r="KH26" i="17"/>
  <c r="KG26" i="17"/>
  <c r="KF26" i="17"/>
  <c r="KE26" i="17"/>
  <c r="KD26" i="17"/>
  <c r="KC26" i="17"/>
  <c r="KB26" i="17"/>
  <c r="KA26" i="17"/>
  <c r="JZ26" i="17"/>
  <c r="JY26" i="17"/>
  <c r="JX26" i="17"/>
  <c r="JW26" i="17"/>
  <c r="JV26" i="17"/>
  <c r="JU26" i="17"/>
  <c r="JT26" i="17"/>
  <c r="JS26" i="17"/>
  <c r="JR26" i="17"/>
  <c r="JQ26" i="17"/>
  <c r="JP26" i="17"/>
  <c r="JO26" i="17"/>
  <c r="JN26" i="17"/>
  <c r="JM26" i="17"/>
  <c r="JL26" i="17"/>
  <c r="JK26" i="17"/>
  <c r="JJ26" i="17"/>
  <c r="JI26" i="17"/>
  <c r="JH26" i="17"/>
  <c r="JG26" i="17"/>
  <c r="JF26" i="17"/>
  <c r="JE26" i="17"/>
  <c r="JD26" i="17"/>
  <c r="JC26" i="17"/>
  <c r="JB26" i="17"/>
  <c r="JA26" i="17"/>
  <c r="IZ26" i="17"/>
  <c r="IY26" i="17"/>
  <c r="IX26" i="17"/>
  <c r="IW26" i="17"/>
  <c r="IV26" i="17"/>
  <c r="IU26" i="17"/>
  <c r="IT26" i="17"/>
  <c r="IS26" i="17"/>
  <c r="IR26" i="17"/>
  <c r="IQ26" i="17"/>
  <c r="IP26" i="17"/>
  <c r="IO26" i="17"/>
  <c r="IN26" i="17"/>
  <c r="IM26" i="17"/>
  <c r="IL26" i="17"/>
  <c r="IK26" i="17"/>
  <c r="IJ26" i="17"/>
  <c r="II26" i="17"/>
  <c r="IH26" i="17"/>
  <c r="IG26" i="17"/>
  <c r="IF26" i="17"/>
  <c r="IE26" i="17"/>
  <c r="ID26" i="17"/>
  <c r="IC26" i="17"/>
  <c r="IB26" i="17"/>
  <c r="IA26" i="17"/>
  <c r="HZ26" i="17"/>
  <c r="HY26" i="17"/>
  <c r="HX26" i="17"/>
  <c r="HW26" i="17"/>
  <c r="HV26" i="17"/>
  <c r="HU26" i="17"/>
  <c r="HT26" i="17"/>
  <c r="HS26" i="17"/>
  <c r="HR26" i="17"/>
  <c r="HQ26" i="17"/>
  <c r="HP26" i="17"/>
  <c r="HO26" i="17"/>
  <c r="HN26" i="17"/>
  <c r="HM26" i="17"/>
  <c r="HL26" i="17"/>
  <c r="HK26" i="17"/>
  <c r="HJ26" i="17"/>
  <c r="HI26" i="17"/>
  <c r="HH26" i="17"/>
  <c r="HG26" i="17"/>
  <c r="HF26" i="17"/>
  <c r="HE26" i="17"/>
  <c r="HD26" i="17"/>
  <c r="HC26" i="17"/>
  <c r="HB26" i="17"/>
  <c r="HA26" i="17"/>
  <c r="GZ26" i="17"/>
  <c r="GY26" i="17"/>
  <c r="GX26" i="17"/>
  <c r="GW26" i="17"/>
  <c r="GV26" i="17"/>
  <c r="GU26" i="17"/>
  <c r="GT26" i="17"/>
  <c r="GS26" i="17"/>
  <c r="GR26" i="17"/>
  <c r="GQ26" i="17"/>
  <c r="GP26" i="17"/>
  <c r="GO26" i="17"/>
  <c r="GN26" i="17"/>
  <c r="GM26" i="17"/>
  <c r="GL26" i="17"/>
  <c r="GK26" i="17"/>
  <c r="GJ26" i="17"/>
  <c r="GI26" i="17"/>
  <c r="GH26" i="17"/>
  <c r="GG26" i="17"/>
  <c r="GF26" i="17"/>
  <c r="GE26" i="17"/>
  <c r="GD26" i="17"/>
  <c r="GC26" i="17"/>
  <c r="GB26" i="17"/>
  <c r="GA26" i="17"/>
  <c r="FZ26" i="17"/>
  <c r="FY26" i="17"/>
  <c r="FX26" i="17"/>
  <c r="FW26" i="17"/>
  <c r="FV26" i="17"/>
  <c r="FU26" i="17"/>
  <c r="FT26" i="17"/>
  <c r="FS26" i="17"/>
  <c r="FR26" i="17"/>
  <c r="FQ26" i="17"/>
  <c r="FP26" i="17"/>
  <c r="FO26" i="17"/>
  <c r="FN26" i="17"/>
  <c r="FM26" i="17"/>
  <c r="FL26" i="17"/>
  <c r="FK26" i="17"/>
  <c r="FJ26" i="17"/>
  <c r="FI26" i="17"/>
  <c r="FH26" i="17"/>
  <c r="FG26" i="17"/>
  <c r="FF26" i="17"/>
  <c r="FE26" i="17"/>
  <c r="FD26" i="17"/>
  <c r="FC26" i="17"/>
  <c r="FB26" i="17"/>
  <c r="FA26" i="17"/>
  <c r="EZ26" i="17"/>
  <c r="EY26" i="17"/>
  <c r="EX26" i="17"/>
  <c r="EW26" i="17"/>
  <c r="EV26" i="17"/>
  <c r="EU26" i="17"/>
  <c r="ET26" i="17"/>
  <c r="ES26" i="17"/>
  <c r="ER26" i="17"/>
  <c r="EQ26" i="17"/>
  <c r="EP26" i="17"/>
  <c r="EO26" i="17"/>
  <c r="EN26" i="17"/>
  <c r="EM26" i="17"/>
  <c r="EL26" i="17"/>
  <c r="EK26" i="17"/>
  <c r="EJ26" i="17"/>
  <c r="EI26" i="17"/>
  <c r="EH26" i="17"/>
  <c r="EG26" i="17"/>
  <c r="EF26" i="17"/>
  <c r="EE26" i="17"/>
  <c r="ED26" i="17"/>
  <c r="EC26" i="17"/>
  <c r="EB26" i="17"/>
  <c r="EA26" i="17"/>
  <c r="DZ26" i="17"/>
  <c r="DY26" i="17"/>
  <c r="DX26" i="17"/>
  <c r="DW26" i="17"/>
  <c r="DV26" i="17"/>
  <c r="DU26" i="17"/>
  <c r="DT26" i="17"/>
  <c r="DS26" i="17"/>
  <c r="DR26" i="17"/>
  <c r="DQ26" i="17"/>
  <c r="DP26" i="17"/>
  <c r="DO26" i="17"/>
  <c r="DN26" i="17"/>
  <c r="DM26" i="17"/>
  <c r="DL26" i="17"/>
  <c r="DK26" i="17"/>
  <c r="DJ26" i="17"/>
  <c r="DI26" i="17"/>
  <c r="DH26" i="17"/>
  <c r="DG26" i="17"/>
  <c r="DF26" i="17"/>
  <c r="DE26" i="17"/>
  <c r="DD26" i="17"/>
  <c r="DC26" i="17"/>
  <c r="DB26" i="17"/>
  <c r="DA26" i="17"/>
  <c r="CZ26" i="17"/>
  <c r="CY26" i="17"/>
  <c r="CX26" i="17"/>
  <c r="CW26" i="17"/>
  <c r="CV26" i="17"/>
  <c r="CU26" i="17"/>
  <c r="CT26" i="17"/>
  <c r="CS26" i="17"/>
  <c r="CR26" i="17"/>
  <c r="CQ26" i="17"/>
  <c r="CP26" i="17"/>
  <c r="CO26" i="17"/>
  <c r="CN26" i="17"/>
  <c r="CM26" i="17"/>
  <c r="CL26" i="17"/>
  <c r="CK26" i="17"/>
  <c r="CJ26" i="17"/>
  <c r="CI26" i="17"/>
  <c r="CH26" i="17"/>
  <c r="CG26" i="17"/>
  <c r="CF26" i="17"/>
  <c r="CE26" i="17"/>
  <c r="CD26" i="17"/>
  <c r="CC26" i="17"/>
  <c r="CB26" i="17"/>
  <c r="CA26" i="17"/>
  <c r="BZ26" i="17"/>
  <c r="BY26" i="17"/>
  <c r="BX26" i="17"/>
  <c r="BW26" i="17"/>
  <c r="BV26" i="17"/>
  <c r="BU26" i="17"/>
  <c r="BT26" i="17"/>
  <c r="BS26" i="17"/>
  <c r="BR26" i="17"/>
  <c r="BQ26" i="17"/>
  <c r="BP26" i="17"/>
  <c r="BO26" i="17"/>
  <c r="BN26" i="17"/>
  <c r="BM26" i="17"/>
  <c r="BL26" i="17"/>
  <c r="BK26" i="17"/>
  <c r="BJ26" i="17"/>
  <c r="BI26" i="17"/>
  <c r="BH26" i="17"/>
  <c r="BG26" i="17"/>
  <c r="BF26" i="17"/>
  <c r="BE26" i="17"/>
  <c r="BD26" i="17"/>
  <c r="BC26" i="17"/>
  <c r="BB26" i="17"/>
  <c r="BA26" i="17"/>
  <c r="AZ26" i="17"/>
  <c r="AY26" i="17"/>
  <c r="AX26" i="17"/>
  <c r="AW26" i="17"/>
  <c r="AV26" i="17"/>
  <c r="AU26" i="17"/>
  <c r="AT26" i="17"/>
  <c r="AS26" i="17"/>
  <c r="AR26" i="17"/>
  <c r="AQ26" i="17"/>
  <c r="AP26" i="17"/>
  <c r="AO26" i="17"/>
  <c r="AN26" i="17"/>
  <c r="AM26" i="17"/>
  <c r="AL26" i="17"/>
  <c r="AK26" i="17"/>
  <c r="AJ26" i="17"/>
  <c r="AI26" i="17"/>
  <c r="AH26" i="17"/>
  <c r="AG26" i="17"/>
  <c r="AF26" i="17"/>
  <c r="AE26" i="17"/>
  <c r="AD26" i="17"/>
  <c r="AC26" i="17"/>
  <c r="AB26" i="17"/>
  <c r="AA26" i="17"/>
  <c r="Z26" i="17"/>
  <c r="Y26" i="17"/>
  <c r="X26" i="17"/>
  <c r="A26" i="17"/>
  <c r="ND25" i="17"/>
  <c r="NC25" i="17"/>
  <c r="NB25" i="17"/>
  <c r="NA25" i="17"/>
  <c r="MZ25" i="17"/>
  <c r="MY25" i="17"/>
  <c r="MX25" i="17"/>
  <c r="MW25" i="17"/>
  <c r="MV25" i="17"/>
  <c r="MU25" i="17"/>
  <c r="MT25" i="17"/>
  <c r="MS25" i="17"/>
  <c r="MR25" i="17"/>
  <c r="MQ25" i="17"/>
  <c r="MP25" i="17"/>
  <c r="MO25" i="17"/>
  <c r="MN25" i="17"/>
  <c r="MM25" i="17"/>
  <c r="ML25" i="17"/>
  <c r="MK25" i="17"/>
  <c r="MJ25" i="17"/>
  <c r="MI25" i="17"/>
  <c r="MH25" i="17"/>
  <c r="MG25" i="17"/>
  <c r="MF25" i="17"/>
  <c r="ME25" i="17"/>
  <c r="MD25" i="17"/>
  <c r="MC25" i="17"/>
  <c r="MB25" i="17"/>
  <c r="MA25" i="17"/>
  <c r="LZ25" i="17"/>
  <c r="LY25" i="17"/>
  <c r="LX25" i="17"/>
  <c r="LW25" i="17"/>
  <c r="LV25" i="17"/>
  <c r="LU25" i="17"/>
  <c r="LT25" i="17"/>
  <c r="LS25" i="17"/>
  <c r="LR25" i="17"/>
  <c r="LQ25" i="17"/>
  <c r="LP25" i="17"/>
  <c r="LO25" i="17"/>
  <c r="LN25" i="17"/>
  <c r="LM25" i="17"/>
  <c r="LL25" i="17"/>
  <c r="LK25" i="17"/>
  <c r="LJ25" i="17"/>
  <c r="LI25" i="17"/>
  <c r="LH25" i="17"/>
  <c r="LG25" i="17"/>
  <c r="LF25" i="17"/>
  <c r="LE25" i="17"/>
  <c r="LD25" i="17"/>
  <c r="LC25" i="17"/>
  <c r="LB25" i="17"/>
  <c r="LA25" i="17"/>
  <c r="KZ25" i="17"/>
  <c r="KY25" i="17"/>
  <c r="KX25" i="17"/>
  <c r="KW25" i="17"/>
  <c r="KV25" i="17"/>
  <c r="KU25" i="17"/>
  <c r="KT25" i="17"/>
  <c r="KS25" i="17"/>
  <c r="KR25" i="17"/>
  <c r="KQ25" i="17"/>
  <c r="KP25" i="17"/>
  <c r="KO25" i="17"/>
  <c r="KN25" i="17"/>
  <c r="KM25" i="17"/>
  <c r="KL25" i="17"/>
  <c r="KK25" i="17"/>
  <c r="KJ25" i="17"/>
  <c r="KI25" i="17"/>
  <c r="KH25" i="17"/>
  <c r="KG25" i="17"/>
  <c r="KF25" i="17"/>
  <c r="KE25" i="17"/>
  <c r="KD25" i="17"/>
  <c r="KC25" i="17"/>
  <c r="KB25" i="17"/>
  <c r="KA25" i="17"/>
  <c r="JZ25" i="17"/>
  <c r="JY25" i="17"/>
  <c r="JX25" i="17"/>
  <c r="JW25" i="17"/>
  <c r="JV25" i="17"/>
  <c r="JU25" i="17"/>
  <c r="JT25" i="17"/>
  <c r="JS25" i="17"/>
  <c r="JR25" i="17"/>
  <c r="JQ25" i="17"/>
  <c r="JP25" i="17"/>
  <c r="JO25" i="17"/>
  <c r="JN25" i="17"/>
  <c r="JM25" i="17"/>
  <c r="JL25" i="17"/>
  <c r="JK25" i="17"/>
  <c r="JJ25" i="17"/>
  <c r="JI25" i="17"/>
  <c r="JH25" i="17"/>
  <c r="JG25" i="17"/>
  <c r="JF25" i="17"/>
  <c r="JE25" i="17"/>
  <c r="JD25" i="17"/>
  <c r="JC25" i="17"/>
  <c r="JB25" i="17"/>
  <c r="JA25" i="17"/>
  <c r="IZ25" i="17"/>
  <c r="IY25" i="17"/>
  <c r="IX25" i="17"/>
  <c r="IW25" i="17"/>
  <c r="IV25" i="17"/>
  <c r="IU25" i="17"/>
  <c r="IT25" i="17"/>
  <c r="IS25" i="17"/>
  <c r="IR25" i="17"/>
  <c r="IQ25" i="17"/>
  <c r="IP25" i="17"/>
  <c r="IO25" i="17"/>
  <c r="IN25" i="17"/>
  <c r="IM25" i="17"/>
  <c r="IL25" i="17"/>
  <c r="IK25" i="17"/>
  <c r="IJ25" i="17"/>
  <c r="II25" i="17"/>
  <c r="IH25" i="17"/>
  <c r="IG25" i="17"/>
  <c r="IF25" i="17"/>
  <c r="IE25" i="17"/>
  <c r="ID25" i="17"/>
  <c r="IC25" i="17"/>
  <c r="IB25" i="17"/>
  <c r="IA25" i="17"/>
  <c r="HZ25" i="17"/>
  <c r="HY25" i="17"/>
  <c r="HX25" i="17"/>
  <c r="HW25" i="17"/>
  <c r="HV25" i="17"/>
  <c r="HU25" i="17"/>
  <c r="HT25" i="17"/>
  <c r="HS25" i="17"/>
  <c r="HR25" i="17"/>
  <c r="HQ25" i="17"/>
  <c r="HP25" i="17"/>
  <c r="HO25" i="17"/>
  <c r="HN25" i="17"/>
  <c r="HM25" i="17"/>
  <c r="HL25" i="17"/>
  <c r="HK25" i="17"/>
  <c r="HJ25" i="17"/>
  <c r="HI25" i="17"/>
  <c r="HH25" i="17"/>
  <c r="HG25" i="17"/>
  <c r="HF25" i="17"/>
  <c r="HE25" i="17"/>
  <c r="HD25" i="17"/>
  <c r="HC25" i="17"/>
  <c r="HB25" i="17"/>
  <c r="HA25" i="17"/>
  <c r="GZ25" i="17"/>
  <c r="GY25" i="17"/>
  <c r="GX25" i="17"/>
  <c r="GW25" i="17"/>
  <c r="GV25" i="17"/>
  <c r="GU25" i="17"/>
  <c r="GT25" i="17"/>
  <c r="GS25" i="17"/>
  <c r="GR25" i="17"/>
  <c r="GQ25" i="17"/>
  <c r="GP25" i="17"/>
  <c r="GO25" i="17"/>
  <c r="GN25" i="17"/>
  <c r="GM25" i="17"/>
  <c r="GL25" i="17"/>
  <c r="GK25" i="17"/>
  <c r="GJ25" i="17"/>
  <c r="GI25" i="17"/>
  <c r="GH25" i="17"/>
  <c r="GG25" i="17"/>
  <c r="GF25" i="17"/>
  <c r="GE25" i="17"/>
  <c r="GD25" i="17"/>
  <c r="GC25" i="17"/>
  <c r="GB25" i="17"/>
  <c r="GA25" i="17"/>
  <c r="FZ25" i="17"/>
  <c r="FY25" i="17"/>
  <c r="FX25" i="17"/>
  <c r="FW25" i="17"/>
  <c r="FV25" i="17"/>
  <c r="FU25" i="17"/>
  <c r="FT25" i="17"/>
  <c r="FS25" i="17"/>
  <c r="FR25" i="17"/>
  <c r="FQ25" i="17"/>
  <c r="FP25" i="17"/>
  <c r="FO25" i="17"/>
  <c r="FN25" i="17"/>
  <c r="FM25" i="17"/>
  <c r="FL25" i="17"/>
  <c r="FK25" i="17"/>
  <c r="FJ25" i="17"/>
  <c r="FI25" i="17"/>
  <c r="FH25" i="17"/>
  <c r="FG25" i="17"/>
  <c r="FF25" i="17"/>
  <c r="FE25" i="17"/>
  <c r="FD25" i="17"/>
  <c r="FC25" i="17"/>
  <c r="FB25" i="17"/>
  <c r="FA25" i="17"/>
  <c r="EZ25" i="17"/>
  <c r="EY25" i="17"/>
  <c r="EX25" i="17"/>
  <c r="EW25" i="17"/>
  <c r="EV25" i="17"/>
  <c r="EU25" i="17"/>
  <c r="ET25" i="17"/>
  <c r="ES25" i="17"/>
  <c r="ER25" i="17"/>
  <c r="EQ25" i="17"/>
  <c r="EP25" i="17"/>
  <c r="EO25" i="17"/>
  <c r="EN25" i="17"/>
  <c r="EM25" i="17"/>
  <c r="EL25" i="17"/>
  <c r="EK25" i="17"/>
  <c r="EJ25" i="17"/>
  <c r="EI25" i="17"/>
  <c r="EH25" i="17"/>
  <c r="EG25" i="17"/>
  <c r="EF25" i="17"/>
  <c r="EE25" i="17"/>
  <c r="ED25" i="17"/>
  <c r="EC25" i="17"/>
  <c r="EB25" i="17"/>
  <c r="EA25" i="17"/>
  <c r="DZ25" i="17"/>
  <c r="DY25" i="17"/>
  <c r="DX25" i="17"/>
  <c r="DW25" i="17"/>
  <c r="DV25" i="17"/>
  <c r="DU25" i="17"/>
  <c r="DT25" i="17"/>
  <c r="DS25" i="17"/>
  <c r="DR25" i="17"/>
  <c r="DQ25" i="17"/>
  <c r="DP25" i="17"/>
  <c r="DO25" i="17"/>
  <c r="DN25" i="17"/>
  <c r="DM25" i="17"/>
  <c r="DL25" i="17"/>
  <c r="DK25" i="17"/>
  <c r="DJ25" i="17"/>
  <c r="DI25" i="17"/>
  <c r="DH25" i="17"/>
  <c r="DG25" i="17"/>
  <c r="DF25" i="17"/>
  <c r="DE25" i="17"/>
  <c r="DD25" i="17"/>
  <c r="DC25" i="17"/>
  <c r="DB25" i="17"/>
  <c r="DA25" i="17"/>
  <c r="CZ25" i="17"/>
  <c r="CY25" i="17"/>
  <c r="CX25" i="17"/>
  <c r="CW25" i="17"/>
  <c r="CV25" i="17"/>
  <c r="CU25" i="17"/>
  <c r="CT25" i="17"/>
  <c r="CS25" i="17"/>
  <c r="CR25" i="17"/>
  <c r="CQ25" i="17"/>
  <c r="CP25" i="17"/>
  <c r="CO25" i="17"/>
  <c r="CN25" i="17"/>
  <c r="CM25" i="17"/>
  <c r="CL25" i="17"/>
  <c r="CK25" i="17"/>
  <c r="CJ25" i="17"/>
  <c r="CI25" i="17"/>
  <c r="CH25" i="17"/>
  <c r="CG25" i="17"/>
  <c r="CF25" i="17"/>
  <c r="CE25" i="17"/>
  <c r="CD25" i="17"/>
  <c r="CC25" i="17"/>
  <c r="CB25" i="17"/>
  <c r="CA25" i="17"/>
  <c r="BZ25" i="17"/>
  <c r="BY25" i="17"/>
  <c r="BX25" i="17"/>
  <c r="BW25" i="17"/>
  <c r="BV25" i="17"/>
  <c r="BU25" i="17"/>
  <c r="BT25" i="17"/>
  <c r="BS25" i="17"/>
  <c r="BR25" i="17"/>
  <c r="BQ25" i="17"/>
  <c r="BP25" i="17"/>
  <c r="BO25" i="17"/>
  <c r="BN25" i="17"/>
  <c r="BM25" i="17"/>
  <c r="BL25" i="17"/>
  <c r="BK25" i="17"/>
  <c r="BJ25" i="17"/>
  <c r="BI25" i="17"/>
  <c r="BH25" i="17"/>
  <c r="BG25" i="17"/>
  <c r="BF25" i="17"/>
  <c r="BE25" i="17"/>
  <c r="BD25" i="17"/>
  <c r="BC25" i="17"/>
  <c r="BB25" i="17"/>
  <c r="BA25" i="17"/>
  <c r="AZ25" i="17"/>
  <c r="AY25" i="17"/>
  <c r="AX25" i="17"/>
  <c r="AW25" i="17"/>
  <c r="AV25" i="17"/>
  <c r="AU25" i="17"/>
  <c r="AT25" i="17"/>
  <c r="AS25" i="17"/>
  <c r="AR25" i="17"/>
  <c r="AQ25" i="17"/>
  <c r="AP25" i="17"/>
  <c r="AO25" i="17"/>
  <c r="AN25" i="17"/>
  <c r="AM25" i="17"/>
  <c r="AL25" i="17"/>
  <c r="AK25" i="17"/>
  <c r="AJ25" i="17"/>
  <c r="AI25" i="17"/>
  <c r="AH25" i="17"/>
  <c r="AG25" i="17"/>
  <c r="AF25" i="17"/>
  <c r="AE25" i="17"/>
  <c r="AD25" i="17"/>
  <c r="AC25" i="17"/>
  <c r="AB25" i="17"/>
  <c r="AA25" i="17"/>
  <c r="Z25" i="17"/>
  <c r="Y25" i="17"/>
  <c r="X25" i="17"/>
  <c r="A25" i="17"/>
  <c r="ND24" i="17"/>
  <c r="NC24" i="17"/>
  <c r="NB24" i="17"/>
  <c r="NA24" i="17"/>
  <c r="MZ24" i="17"/>
  <c r="MY24" i="17"/>
  <c r="MX24" i="17"/>
  <c r="MW24" i="17"/>
  <c r="MV24" i="17"/>
  <c r="MU24" i="17"/>
  <c r="MT24" i="17"/>
  <c r="MS24" i="17"/>
  <c r="MR24" i="17"/>
  <c r="MQ24" i="17"/>
  <c r="MP24" i="17"/>
  <c r="MO24" i="17"/>
  <c r="MN24" i="17"/>
  <c r="MM24" i="17"/>
  <c r="ML24" i="17"/>
  <c r="MK24" i="17"/>
  <c r="MJ24" i="17"/>
  <c r="MI24" i="17"/>
  <c r="MH24" i="17"/>
  <c r="MG24" i="17"/>
  <c r="MF24" i="17"/>
  <c r="ME24" i="17"/>
  <c r="MD24" i="17"/>
  <c r="MC24" i="17"/>
  <c r="MB24" i="17"/>
  <c r="MA24" i="17"/>
  <c r="LZ24" i="17"/>
  <c r="LY24" i="17"/>
  <c r="LX24" i="17"/>
  <c r="LW24" i="17"/>
  <c r="LV24" i="17"/>
  <c r="LU24" i="17"/>
  <c r="LT24" i="17"/>
  <c r="LS24" i="17"/>
  <c r="LR24" i="17"/>
  <c r="LQ24" i="17"/>
  <c r="LP24" i="17"/>
  <c r="LO24" i="17"/>
  <c r="LN24" i="17"/>
  <c r="LM24" i="17"/>
  <c r="LL24" i="17"/>
  <c r="LK24" i="17"/>
  <c r="LJ24" i="17"/>
  <c r="LI24" i="17"/>
  <c r="LH24" i="17"/>
  <c r="LG24" i="17"/>
  <c r="LF24" i="17"/>
  <c r="LE24" i="17"/>
  <c r="LD24" i="17"/>
  <c r="LC24" i="17"/>
  <c r="LB24" i="17"/>
  <c r="LA24" i="17"/>
  <c r="KZ24" i="17"/>
  <c r="KY24" i="17"/>
  <c r="KX24" i="17"/>
  <c r="KW24" i="17"/>
  <c r="KV24" i="17"/>
  <c r="KU24" i="17"/>
  <c r="KT24" i="17"/>
  <c r="KS24" i="17"/>
  <c r="KR24" i="17"/>
  <c r="KQ24" i="17"/>
  <c r="KP24" i="17"/>
  <c r="KO24" i="17"/>
  <c r="KN24" i="17"/>
  <c r="KM24" i="17"/>
  <c r="KL24" i="17"/>
  <c r="KK24" i="17"/>
  <c r="KJ24" i="17"/>
  <c r="KI24" i="17"/>
  <c r="KH24" i="17"/>
  <c r="KG24" i="17"/>
  <c r="KF24" i="17"/>
  <c r="KE24" i="17"/>
  <c r="KD24" i="17"/>
  <c r="KC24" i="17"/>
  <c r="KB24" i="17"/>
  <c r="KA24" i="17"/>
  <c r="JZ24" i="17"/>
  <c r="JY24" i="17"/>
  <c r="JX24" i="17"/>
  <c r="JW24" i="17"/>
  <c r="JV24" i="17"/>
  <c r="JU24" i="17"/>
  <c r="JT24" i="17"/>
  <c r="JS24" i="17"/>
  <c r="JR24" i="17"/>
  <c r="JQ24" i="17"/>
  <c r="JP24" i="17"/>
  <c r="JO24" i="17"/>
  <c r="JN24" i="17"/>
  <c r="JM24" i="17"/>
  <c r="JL24" i="17"/>
  <c r="JK24" i="17"/>
  <c r="JJ24" i="17"/>
  <c r="JI24" i="17"/>
  <c r="JH24" i="17"/>
  <c r="JG24" i="17"/>
  <c r="JF24" i="17"/>
  <c r="JE24" i="17"/>
  <c r="JD24" i="17"/>
  <c r="JC24" i="17"/>
  <c r="JB24" i="17"/>
  <c r="JA24" i="17"/>
  <c r="IZ24" i="17"/>
  <c r="IY24" i="17"/>
  <c r="IX24" i="17"/>
  <c r="IW24" i="17"/>
  <c r="IV24" i="17"/>
  <c r="IU24" i="17"/>
  <c r="IT24" i="17"/>
  <c r="IS24" i="17"/>
  <c r="IR24" i="17"/>
  <c r="IQ24" i="17"/>
  <c r="IP24" i="17"/>
  <c r="IO24" i="17"/>
  <c r="IN24" i="17"/>
  <c r="IM24" i="17"/>
  <c r="IL24" i="17"/>
  <c r="IK24" i="17"/>
  <c r="IJ24" i="17"/>
  <c r="II24" i="17"/>
  <c r="IH24" i="17"/>
  <c r="IG24" i="17"/>
  <c r="IF24" i="17"/>
  <c r="IE24" i="17"/>
  <c r="ID24" i="17"/>
  <c r="IC24" i="17"/>
  <c r="IB24" i="17"/>
  <c r="IA24" i="17"/>
  <c r="HZ24" i="17"/>
  <c r="HY24" i="17"/>
  <c r="HX24" i="17"/>
  <c r="HW24" i="17"/>
  <c r="HV24" i="17"/>
  <c r="HU24" i="17"/>
  <c r="HT24" i="17"/>
  <c r="HS24" i="17"/>
  <c r="HR24" i="17"/>
  <c r="HQ24" i="17"/>
  <c r="HP24" i="17"/>
  <c r="HO24" i="17"/>
  <c r="HN24" i="17"/>
  <c r="HM24" i="17"/>
  <c r="HL24" i="17"/>
  <c r="HK24" i="17"/>
  <c r="HJ24" i="17"/>
  <c r="HI24" i="17"/>
  <c r="HH24" i="17"/>
  <c r="HG24" i="17"/>
  <c r="HF24" i="17"/>
  <c r="HE24" i="17"/>
  <c r="HD24" i="17"/>
  <c r="HC24" i="17"/>
  <c r="HB24" i="17"/>
  <c r="HA24" i="17"/>
  <c r="GZ24" i="17"/>
  <c r="GY24" i="17"/>
  <c r="GX24" i="17"/>
  <c r="GW24" i="17"/>
  <c r="GV24" i="17"/>
  <c r="GU24" i="17"/>
  <c r="GT24" i="17"/>
  <c r="GS24" i="17"/>
  <c r="GR24" i="17"/>
  <c r="GQ24" i="17"/>
  <c r="GP24" i="17"/>
  <c r="GO24" i="17"/>
  <c r="GN24" i="17"/>
  <c r="GM24" i="17"/>
  <c r="GL24" i="17"/>
  <c r="GK24" i="17"/>
  <c r="GJ24" i="17"/>
  <c r="GI24" i="17"/>
  <c r="GH24" i="17"/>
  <c r="GG24" i="17"/>
  <c r="GF24" i="17"/>
  <c r="GE24" i="17"/>
  <c r="GD24" i="17"/>
  <c r="GC24" i="17"/>
  <c r="GB24" i="17"/>
  <c r="GA24" i="17"/>
  <c r="FZ24" i="17"/>
  <c r="FY24" i="17"/>
  <c r="FX24" i="17"/>
  <c r="FW24" i="17"/>
  <c r="FV24" i="17"/>
  <c r="FU24" i="17"/>
  <c r="FT24" i="17"/>
  <c r="FS24" i="17"/>
  <c r="FR24" i="17"/>
  <c r="FQ24" i="17"/>
  <c r="FP24" i="17"/>
  <c r="FO24" i="17"/>
  <c r="FN24" i="17"/>
  <c r="FM24" i="17"/>
  <c r="FL24" i="17"/>
  <c r="FK24" i="17"/>
  <c r="FJ24" i="17"/>
  <c r="FI24" i="17"/>
  <c r="FH24" i="17"/>
  <c r="FG24" i="17"/>
  <c r="FF24" i="17"/>
  <c r="FE24" i="17"/>
  <c r="FD24" i="17"/>
  <c r="FC24" i="17"/>
  <c r="FB24" i="17"/>
  <c r="FA24" i="17"/>
  <c r="EZ24" i="17"/>
  <c r="EY24" i="17"/>
  <c r="EX24" i="17"/>
  <c r="EW24" i="17"/>
  <c r="EV24" i="17"/>
  <c r="EU24" i="17"/>
  <c r="ET24" i="17"/>
  <c r="ES24" i="17"/>
  <c r="ER24"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A24"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Y23" i="17"/>
  <c r="X23" i="17"/>
  <c r="A23" i="17"/>
  <c r="ND22" i="17"/>
  <c r="NC22" i="17"/>
  <c r="NB22" i="17"/>
  <c r="NA22" i="17"/>
  <c r="MZ22" i="17"/>
  <c r="MY22" i="17"/>
  <c r="MX22" i="17"/>
  <c r="MW22" i="17"/>
  <c r="MV22" i="17"/>
  <c r="MU22" i="17"/>
  <c r="MT22" i="17"/>
  <c r="MS22" i="17"/>
  <c r="MR22" i="17"/>
  <c r="MQ22" i="17"/>
  <c r="MP22" i="17"/>
  <c r="MO22" i="17"/>
  <c r="MN22" i="17"/>
  <c r="MM22" i="17"/>
  <c r="ML22" i="17"/>
  <c r="MK22" i="17"/>
  <c r="MJ22" i="17"/>
  <c r="MI22" i="17"/>
  <c r="MH22" i="17"/>
  <c r="MG22" i="17"/>
  <c r="MF22" i="17"/>
  <c r="ME22" i="17"/>
  <c r="MD22" i="17"/>
  <c r="MC22" i="17"/>
  <c r="MB22" i="17"/>
  <c r="MA22" i="17"/>
  <c r="LZ22" i="17"/>
  <c r="LY22" i="17"/>
  <c r="LX22" i="17"/>
  <c r="LW22" i="17"/>
  <c r="LV22" i="17"/>
  <c r="LU22" i="17"/>
  <c r="LT22" i="17"/>
  <c r="LS22" i="17"/>
  <c r="LR22" i="17"/>
  <c r="LQ22" i="17"/>
  <c r="LP22" i="17"/>
  <c r="LO22" i="17"/>
  <c r="LN22" i="17"/>
  <c r="LM22" i="17"/>
  <c r="LL22" i="17"/>
  <c r="LK22" i="17"/>
  <c r="LJ22" i="17"/>
  <c r="LI22" i="17"/>
  <c r="LH22" i="17"/>
  <c r="LG22" i="17"/>
  <c r="LF22" i="17"/>
  <c r="LE22" i="17"/>
  <c r="LD22" i="17"/>
  <c r="LC22" i="17"/>
  <c r="LB22" i="17"/>
  <c r="LA22" i="17"/>
  <c r="KZ22" i="17"/>
  <c r="KY22" i="17"/>
  <c r="KX22" i="17"/>
  <c r="KW22" i="17"/>
  <c r="KV22" i="17"/>
  <c r="KU22" i="17"/>
  <c r="KT22" i="17"/>
  <c r="KS22" i="17"/>
  <c r="KR22" i="17"/>
  <c r="KQ22" i="17"/>
  <c r="KP22" i="17"/>
  <c r="KO22" i="17"/>
  <c r="KN22" i="17"/>
  <c r="KM22" i="17"/>
  <c r="KL22" i="17"/>
  <c r="KK22" i="17"/>
  <c r="KJ22" i="17"/>
  <c r="KI22" i="17"/>
  <c r="KH22" i="17"/>
  <c r="KG22" i="17"/>
  <c r="KF22" i="17"/>
  <c r="KE22" i="17"/>
  <c r="KD22" i="17"/>
  <c r="KC22" i="17"/>
  <c r="KB22" i="17"/>
  <c r="KA22" i="17"/>
  <c r="JZ22" i="17"/>
  <c r="JY22" i="17"/>
  <c r="JX22" i="17"/>
  <c r="JW22" i="17"/>
  <c r="JV22" i="17"/>
  <c r="JU22" i="17"/>
  <c r="JT22" i="17"/>
  <c r="JS22" i="17"/>
  <c r="JR22" i="17"/>
  <c r="JQ22" i="17"/>
  <c r="JP22" i="17"/>
  <c r="JO22" i="17"/>
  <c r="JN22" i="17"/>
  <c r="JM22" i="17"/>
  <c r="JL22" i="17"/>
  <c r="JK22" i="17"/>
  <c r="JJ22" i="17"/>
  <c r="JI22" i="17"/>
  <c r="JH22" i="17"/>
  <c r="JG22" i="17"/>
  <c r="JF22" i="17"/>
  <c r="JE22" i="17"/>
  <c r="JD22" i="17"/>
  <c r="JC22" i="17"/>
  <c r="JB22" i="17"/>
  <c r="JA22" i="17"/>
  <c r="IZ22" i="17"/>
  <c r="IY22" i="17"/>
  <c r="IX22" i="17"/>
  <c r="IW22" i="17"/>
  <c r="IV22" i="17"/>
  <c r="IU22" i="17"/>
  <c r="IT22" i="17"/>
  <c r="IS22" i="17"/>
  <c r="IR22" i="17"/>
  <c r="IQ22" i="17"/>
  <c r="IP22" i="17"/>
  <c r="IO22" i="17"/>
  <c r="IN22" i="17"/>
  <c r="IM22" i="17"/>
  <c r="IL22" i="17"/>
  <c r="IK22" i="17"/>
  <c r="IJ22" i="17"/>
  <c r="II22" i="17"/>
  <c r="IH22" i="17"/>
  <c r="IG22" i="17"/>
  <c r="IF22" i="17"/>
  <c r="IE22" i="17"/>
  <c r="ID22" i="17"/>
  <c r="IC22" i="17"/>
  <c r="IB22" i="17"/>
  <c r="IA22" i="17"/>
  <c r="HZ22" i="17"/>
  <c r="HY22" i="17"/>
  <c r="HX22" i="17"/>
  <c r="HW22" i="17"/>
  <c r="HV22" i="17"/>
  <c r="HU22" i="17"/>
  <c r="HT22" i="17"/>
  <c r="HS22" i="17"/>
  <c r="HR22" i="17"/>
  <c r="HQ22" i="17"/>
  <c r="HP22" i="17"/>
  <c r="HO22" i="17"/>
  <c r="HN22" i="17"/>
  <c r="HM22" i="17"/>
  <c r="HL22" i="17"/>
  <c r="HK22" i="17"/>
  <c r="HJ22" i="17"/>
  <c r="HI22" i="17"/>
  <c r="HH22" i="17"/>
  <c r="HG22" i="17"/>
  <c r="HF22" i="17"/>
  <c r="HE22" i="17"/>
  <c r="HD22" i="17"/>
  <c r="HC22" i="17"/>
  <c r="HB22" i="17"/>
  <c r="HA22" i="17"/>
  <c r="GZ22" i="17"/>
  <c r="GY22" i="17"/>
  <c r="GX22" i="17"/>
  <c r="GW22" i="17"/>
  <c r="GV22" i="17"/>
  <c r="GU22" i="17"/>
  <c r="GT22" i="17"/>
  <c r="GS22" i="17"/>
  <c r="GR22" i="17"/>
  <c r="GQ22" i="17"/>
  <c r="GP22" i="17"/>
  <c r="GO22" i="17"/>
  <c r="GN22" i="17"/>
  <c r="GM22" i="17"/>
  <c r="GL22" i="17"/>
  <c r="GK22" i="17"/>
  <c r="GJ22" i="17"/>
  <c r="GI22" i="17"/>
  <c r="GH22" i="17"/>
  <c r="GG22" i="17"/>
  <c r="GF22" i="17"/>
  <c r="GE22" i="17"/>
  <c r="GD22" i="17"/>
  <c r="GC22" i="17"/>
  <c r="GB22" i="17"/>
  <c r="GA22" i="17"/>
  <c r="FZ22" i="17"/>
  <c r="FY22" i="17"/>
  <c r="FX22" i="17"/>
  <c r="FW22" i="17"/>
  <c r="FV22" i="17"/>
  <c r="FU22" i="17"/>
  <c r="FT22" i="17"/>
  <c r="FS22" i="17"/>
  <c r="FR22" i="17"/>
  <c r="FQ22" i="17"/>
  <c r="FP22" i="17"/>
  <c r="FO22" i="17"/>
  <c r="FN22" i="17"/>
  <c r="FM22" i="17"/>
  <c r="FL22" i="17"/>
  <c r="FK22" i="17"/>
  <c r="FJ22" i="17"/>
  <c r="FI22" i="17"/>
  <c r="FH22" i="17"/>
  <c r="FG22" i="17"/>
  <c r="FF22" i="17"/>
  <c r="FE22" i="17"/>
  <c r="FD22" i="17"/>
  <c r="FC22" i="17"/>
  <c r="FB22" i="17"/>
  <c r="FA22" i="17"/>
  <c r="EZ22" i="17"/>
  <c r="EY22" i="17"/>
  <c r="EX22" i="17"/>
  <c r="EW22" i="17"/>
  <c r="EV22" i="17"/>
  <c r="EU22" i="17"/>
  <c r="ET22" i="17"/>
  <c r="ES22" i="17"/>
  <c r="ER22" i="17"/>
  <c r="EQ22" i="17"/>
  <c r="EP22" i="17"/>
  <c r="EO22" i="17"/>
  <c r="EN22" i="17"/>
  <c r="EM22" i="17"/>
  <c r="EL22" i="17"/>
  <c r="EK22" i="17"/>
  <c r="EJ22" i="17"/>
  <c r="EI22" i="17"/>
  <c r="EH22" i="17"/>
  <c r="EG22" i="17"/>
  <c r="EF22" i="17"/>
  <c r="EE22" i="17"/>
  <c r="ED22" i="17"/>
  <c r="EC22" i="17"/>
  <c r="EB22" i="17"/>
  <c r="EA22" i="17"/>
  <c r="DZ22" i="17"/>
  <c r="DY22" i="17"/>
  <c r="DX22" i="17"/>
  <c r="DW22" i="17"/>
  <c r="DV22" i="17"/>
  <c r="DU22" i="17"/>
  <c r="DT22" i="17"/>
  <c r="DS22" i="17"/>
  <c r="DR22" i="17"/>
  <c r="DQ22" i="17"/>
  <c r="DP22" i="17"/>
  <c r="DO22" i="17"/>
  <c r="DN22" i="17"/>
  <c r="DM22" i="17"/>
  <c r="DL22" i="17"/>
  <c r="DK22" i="17"/>
  <c r="DJ22" i="17"/>
  <c r="DI22" i="17"/>
  <c r="DH22" i="17"/>
  <c r="DG22" i="17"/>
  <c r="DF22" i="17"/>
  <c r="DE22" i="17"/>
  <c r="DD22" i="17"/>
  <c r="DC22" i="17"/>
  <c r="DB22" i="17"/>
  <c r="DA22" i="17"/>
  <c r="CZ22" i="17"/>
  <c r="CY22" i="17"/>
  <c r="CX22" i="17"/>
  <c r="CW22" i="17"/>
  <c r="CV22" i="17"/>
  <c r="CU22" i="17"/>
  <c r="CT22" i="17"/>
  <c r="CS22" i="17"/>
  <c r="CR22" i="17"/>
  <c r="CQ22" i="17"/>
  <c r="CP22" i="17"/>
  <c r="CO22" i="17"/>
  <c r="CN22" i="17"/>
  <c r="CM22" i="17"/>
  <c r="CL22" i="17"/>
  <c r="CK22" i="17"/>
  <c r="CJ22" i="17"/>
  <c r="CI22" i="17"/>
  <c r="CH22" i="17"/>
  <c r="CG22" i="17"/>
  <c r="CF22" i="17"/>
  <c r="CE22" i="17"/>
  <c r="CD22" i="17"/>
  <c r="CC22" i="17"/>
  <c r="CB22" i="17"/>
  <c r="CA22" i="17"/>
  <c r="BZ22" i="17"/>
  <c r="BY22" i="17"/>
  <c r="BX22" i="17"/>
  <c r="BW22" i="17"/>
  <c r="BV22" i="17"/>
  <c r="BU22" i="17"/>
  <c r="BT22" i="17"/>
  <c r="BS22" i="17"/>
  <c r="BR22" i="17"/>
  <c r="BQ22" i="17"/>
  <c r="BP22" i="17"/>
  <c r="BO22" i="17"/>
  <c r="BN22" i="17"/>
  <c r="BM22" i="17"/>
  <c r="BL22" i="17"/>
  <c r="BK22" i="17"/>
  <c r="BJ22" i="17"/>
  <c r="BI22" i="17"/>
  <c r="BH22" i="17"/>
  <c r="BG22" i="17"/>
  <c r="BF22" i="17"/>
  <c r="BE22" i="17"/>
  <c r="BD22" i="17"/>
  <c r="BC22" i="17"/>
  <c r="BB22" i="17"/>
  <c r="BA22" i="17"/>
  <c r="AZ22" i="17"/>
  <c r="AY22" i="17"/>
  <c r="AX22" i="17"/>
  <c r="AW22" i="17"/>
  <c r="AV22"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A22" i="17"/>
  <c r="ND21" i="17"/>
  <c r="NC21" i="17"/>
  <c r="NB21" i="17"/>
  <c r="NA21" i="17"/>
  <c r="MZ21" i="17"/>
  <c r="MY21" i="17"/>
  <c r="MX21" i="17"/>
  <c r="MW21" i="17"/>
  <c r="MV21" i="17"/>
  <c r="MU21" i="17"/>
  <c r="MT21" i="17"/>
  <c r="MS21" i="17"/>
  <c r="MR21" i="17"/>
  <c r="MQ21" i="17"/>
  <c r="MP21" i="17"/>
  <c r="MO21" i="17"/>
  <c r="MN21" i="17"/>
  <c r="MM21" i="17"/>
  <c r="ML21" i="17"/>
  <c r="MK21" i="17"/>
  <c r="MJ21" i="17"/>
  <c r="MI21" i="17"/>
  <c r="MH21" i="17"/>
  <c r="MG21" i="17"/>
  <c r="MF21" i="17"/>
  <c r="ME21" i="17"/>
  <c r="MD21" i="17"/>
  <c r="MC21" i="17"/>
  <c r="MB21" i="17"/>
  <c r="MA21" i="17"/>
  <c r="LZ21" i="17"/>
  <c r="LY21" i="17"/>
  <c r="LX21" i="17"/>
  <c r="LW21" i="17"/>
  <c r="LV21" i="17"/>
  <c r="LU21" i="17"/>
  <c r="LT21" i="17"/>
  <c r="LS21" i="17"/>
  <c r="LR21" i="17"/>
  <c r="LQ21" i="17"/>
  <c r="LP21" i="17"/>
  <c r="LO21" i="17"/>
  <c r="LN21" i="17"/>
  <c r="LM21" i="17"/>
  <c r="LL21" i="17"/>
  <c r="LK21" i="17"/>
  <c r="LJ21" i="17"/>
  <c r="LI21" i="17"/>
  <c r="LH21" i="17"/>
  <c r="LG21" i="17"/>
  <c r="LF21" i="17"/>
  <c r="LE21" i="17"/>
  <c r="LD21" i="17"/>
  <c r="LC21" i="17"/>
  <c r="LB21" i="17"/>
  <c r="LA21" i="17"/>
  <c r="KZ21" i="17"/>
  <c r="KY21" i="17"/>
  <c r="KX21" i="17"/>
  <c r="KW21" i="17"/>
  <c r="KV21" i="17"/>
  <c r="KU21" i="17"/>
  <c r="KT21" i="17"/>
  <c r="KS21" i="17"/>
  <c r="KR21" i="17"/>
  <c r="KQ21" i="17"/>
  <c r="KP21" i="17"/>
  <c r="KO21" i="17"/>
  <c r="KN21" i="17"/>
  <c r="KM21" i="17"/>
  <c r="KL21" i="17"/>
  <c r="KK21" i="17"/>
  <c r="KJ21" i="17"/>
  <c r="KI21" i="17"/>
  <c r="KH21" i="17"/>
  <c r="KG21" i="17"/>
  <c r="KF21" i="17"/>
  <c r="KE21" i="17"/>
  <c r="KD21" i="17"/>
  <c r="KC21" i="17"/>
  <c r="KB21" i="17"/>
  <c r="KA21" i="17"/>
  <c r="JZ21" i="17"/>
  <c r="JY21" i="17"/>
  <c r="JX21" i="17"/>
  <c r="JW21" i="17"/>
  <c r="JV21" i="17"/>
  <c r="JU21" i="17"/>
  <c r="JT21" i="17"/>
  <c r="JS21" i="17"/>
  <c r="JR21" i="17"/>
  <c r="JQ21" i="17"/>
  <c r="JP21" i="17"/>
  <c r="JO21" i="17"/>
  <c r="JN21" i="17"/>
  <c r="JM21" i="17"/>
  <c r="JL21" i="17"/>
  <c r="JK21" i="17"/>
  <c r="JJ21" i="17"/>
  <c r="JI21" i="17"/>
  <c r="JH21" i="17"/>
  <c r="JG21" i="17"/>
  <c r="JF21" i="17"/>
  <c r="JE21" i="17"/>
  <c r="JD21" i="17"/>
  <c r="JC21" i="17"/>
  <c r="JB21" i="17"/>
  <c r="JA21" i="17"/>
  <c r="IZ21" i="17"/>
  <c r="IY21" i="17"/>
  <c r="IX21" i="17"/>
  <c r="IW21" i="17"/>
  <c r="IV21" i="17"/>
  <c r="IU21" i="17"/>
  <c r="IT21" i="17"/>
  <c r="IS21" i="17"/>
  <c r="IR21" i="17"/>
  <c r="IQ21" i="17"/>
  <c r="IP21" i="17"/>
  <c r="IO21" i="17"/>
  <c r="IN21" i="17"/>
  <c r="IM21" i="17"/>
  <c r="IL21" i="17"/>
  <c r="IK21" i="17"/>
  <c r="IJ21" i="17"/>
  <c r="II21" i="17"/>
  <c r="IH21" i="17"/>
  <c r="IG21" i="17"/>
  <c r="IF21" i="17"/>
  <c r="IE21" i="17"/>
  <c r="ID21" i="17"/>
  <c r="IC21" i="17"/>
  <c r="IB21" i="17"/>
  <c r="IA21" i="17"/>
  <c r="HZ21" i="17"/>
  <c r="HY21" i="17"/>
  <c r="HX21" i="17"/>
  <c r="HW21" i="17"/>
  <c r="HV21" i="17"/>
  <c r="HU21" i="17"/>
  <c r="HT21" i="17"/>
  <c r="HS21" i="17"/>
  <c r="HR21" i="17"/>
  <c r="HQ21" i="17"/>
  <c r="HP21" i="17"/>
  <c r="HO21" i="17"/>
  <c r="HN21" i="17"/>
  <c r="HM21" i="17"/>
  <c r="HL21" i="17"/>
  <c r="HK21" i="17"/>
  <c r="HJ21" i="17"/>
  <c r="HI21" i="17"/>
  <c r="HH21" i="17"/>
  <c r="HG21" i="17"/>
  <c r="HF21" i="17"/>
  <c r="HE21" i="17"/>
  <c r="HD21" i="17"/>
  <c r="HC21" i="17"/>
  <c r="HB21" i="17"/>
  <c r="HA21" i="17"/>
  <c r="GZ21" i="17"/>
  <c r="GY21" i="17"/>
  <c r="GX21" i="17"/>
  <c r="GW21" i="17"/>
  <c r="GV21" i="17"/>
  <c r="GU21" i="17"/>
  <c r="GT21" i="17"/>
  <c r="GS21" i="17"/>
  <c r="GR21" i="17"/>
  <c r="GQ21" i="17"/>
  <c r="GP21" i="17"/>
  <c r="GO21" i="17"/>
  <c r="GN21" i="17"/>
  <c r="GM21" i="17"/>
  <c r="GL21" i="17"/>
  <c r="GK21" i="17"/>
  <c r="GJ21" i="17"/>
  <c r="GI21" i="17"/>
  <c r="GH21" i="17"/>
  <c r="GG21" i="17"/>
  <c r="GF21" i="17"/>
  <c r="GE21" i="17"/>
  <c r="GD21" i="17"/>
  <c r="GC21" i="17"/>
  <c r="GB21" i="17"/>
  <c r="GA21" i="17"/>
  <c r="FZ21" i="17"/>
  <c r="FY21" i="17"/>
  <c r="FX21" i="17"/>
  <c r="FW21" i="17"/>
  <c r="FV21" i="17"/>
  <c r="FU21" i="17"/>
  <c r="FT21" i="17"/>
  <c r="FS21" i="17"/>
  <c r="FR21" i="17"/>
  <c r="FQ21" i="17"/>
  <c r="FP21" i="17"/>
  <c r="FO21" i="17"/>
  <c r="FN21" i="17"/>
  <c r="FM21" i="17"/>
  <c r="FL21" i="17"/>
  <c r="FK21" i="17"/>
  <c r="FJ21" i="17"/>
  <c r="FI21" i="17"/>
  <c r="FH21" i="17"/>
  <c r="FG21" i="17"/>
  <c r="FF21" i="17"/>
  <c r="FE21" i="17"/>
  <c r="FD21" i="17"/>
  <c r="FC21" i="17"/>
  <c r="FB21" i="17"/>
  <c r="FA21" i="17"/>
  <c r="EZ21" i="17"/>
  <c r="EY21" i="17"/>
  <c r="EX21" i="17"/>
  <c r="EW21" i="17"/>
  <c r="EV21" i="17"/>
  <c r="EU21" i="17"/>
  <c r="ET21" i="17"/>
  <c r="ES21" i="17"/>
  <c r="ER21" i="17"/>
  <c r="EQ21" i="17"/>
  <c r="EP21" i="17"/>
  <c r="EO21" i="17"/>
  <c r="EN21" i="17"/>
  <c r="EM21" i="17"/>
  <c r="EL21" i="17"/>
  <c r="EK21" i="17"/>
  <c r="EJ21" i="17"/>
  <c r="EI21" i="17"/>
  <c r="EH21" i="17"/>
  <c r="EG21" i="17"/>
  <c r="EF21" i="17"/>
  <c r="EE21" i="17"/>
  <c r="ED21" i="17"/>
  <c r="EC21" i="17"/>
  <c r="EB21" i="17"/>
  <c r="EA21" i="17"/>
  <c r="DZ21" i="17"/>
  <c r="DY21" i="17"/>
  <c r="DX21" i="17"/>
  <c r="DW21" i="17"/>
  <c r="DV21" i="17"/>
  <c r="DU21" i="17"/>
  <c r="DT21" i="17"/>
  <c r="DS21" i="17"/>
  <c r="DR21" i="17"/>
  <c r="DQ21" i="17"/>
  <c r="DP21" i="17"/>
  <c r="DO21" i="17"/>
  <c r="DN21" i="17"/>
  <c r="DM21" i="17"/>
  <c r="DL21" i="17"/>
  <c r="DK21" i="17"/>
  <c r="DJ21" i="17"/>
  <c r="DI21" i="17"/>
  <c r="DH21" i="17"/>
  <c r="DG21" i="17"/>
  <c r="DF21" i="17"/>
  <c r="DE21" i="17"/>
  <c r="DD21" i="17"/>
  <c r="DC21" i="17"/>
  <c r="DB21" i="17"/>
  <c r="DA21" i="17"/>
  <c r="CZ21" i="17"/>
  <c r="CY21" i="17"/>
  <c r="CX21" i="17"/>
  <c r="CW21" i="17"/>
  <c r="CV21" i="17"/>
  <c r="CU21" i="17"/>
  <c r="CT21" i="17"/>
  <c r="CS21" i="17"/>
  <c r="CR21" i="17"/>
  <c r="CQ21" i="17"/>
  <c r="CP21" i="17"/>
  <c r="CO21" i="17"/>
  <c r="CN21" i="17"/>
  <c r="CM21" i="17"/>
  <c r="CL21" i="17"/>
  <c r="CK21" i="17"/>
  <c r="CJ21" i="17"/>
  <c r="CI21" i="17"/>
  <c r="CH21" i="17"/>
  <c r="CG21" i="17"/>
  <c r="CF21" i="17"/>
  <c r="CE21" i="17"/>
  <c r="CD21" i="17"/>
  <c r="CC21" i="17"/>
  <c r="CB21" i="17"/>
  <c r="CA21" i="17"/>
  <c r="BZ21" i="17"/>
  <c r="BY21" i="17"/>
  <c r="BX21" i="17"/>
  <c r="BW21" i="17"/>
  <c r="BV21" i="17"/>
  <c r="BU21" i="17"/>
  <c r="BT21" i="17"/>
  <c r="BS21" i="17"/>
  <c r="BR21" i="17"/>
  <c r="BQ21" i="17"/>
  <c r="BP21" i="17"/>
  <c r="BO21" i="17"/>
  <c r="BN21" i="17"/>
  <c r="BM21" i="17"/>
  <c r="BL21" i="17"/>
  <c r="BK21" i="17"/>
  <c r="BJ21" i="17"/>
  <c r="BI21" i="17"/>
  <c r="BH21" i="17"/>
  <c r="BG21" i="17"/>
  <c r="BF21" i="17"/>
  <c r="BE21" i="17"/>
  <c r="BD21" i="17"/>
  <c r="BC21" i="17"/>
  <c r="BB21" i="17"/>
  <c r="BA21" i="17"/>
  <c r="AZ21" i="17"/>
  <c r="AY21" i="17"/>
  <c r="AX21" i="17"/>
  <c r="AW21" i="17"/>
  <c r="AV21" i="17"/>
  <c r="AU21" i="17"/>
  <c r="AT21" i="17"/>
  <c r="AS21" i="17"/>
  <c r="AR21" i="17"/>
  <c r="AQ21" i="17"/>
  <c r="AP21" i="17"/>
  <c r="AO21" i="17"/>
  <c r="AN21" i="17"/>
  <c r="AM21" i="17"/>
  <c r="AL21" i="17"/>
  <c r="AK21" i="17"/>
  <c r="AJ21" i="17"/>
  <c r="AI21" i="17"/>
  <c r="AH21" i="17"/>
  <c r="AG21" i="17"/>
  <c r="AF21" i="17"/>
  <c r="AE21" i="17"/>
  <c r="AD21" i="17"/>
  <c r="AC21" i="17"/>
  <c r="AB21" i="17"/>
  <c r="AA21" i="17"/>
  <c r="Z21" i="17"/>
  <c r="Y21" i="17"/>
  <c r="X21" i="17"/>
  <c r="A21" i="17"/>
  <c r="ND20" i="17"/>
  <c r="NC20" i="17"/>
  <c r="NB20" i="17"/>
  <c r="NA20" i="17"/>
  <c r="MZ20" i="17"/>
  <c r="MY20" i="17"/>
  <c r="MX20" i="17"/>
  <c r="MW20" i="17"/>
  <c r="MV20" i="17"/>
  <c r="MU20" i="17"/>
  <c r="MT20" i="17"/>
  <c r="MS20" i="17"/>
  <c r="MR20" i="17"/>
  <c r="MQ20" i="17"/>
  <c r="MP20" i="17"/>
  <c r="MO20" i="17"/>
  <c r="MN20" i="17"/>
  <c r="MM20" i="17"/>
  <c r="ML20" i="17"/>
  <c r="MK20" i="17"/>
  <c r="MJ20" i="17"/>
  <c r="MI20" i="17"/>
  <c r="MH20" i="17"/>
  <c r="MG20" i="17"/>
  <c r="MF20" i="17"/>
  <c r="ME20" i="17"/>
  <c r="MD20" i="17"/>
  <c r="MC20" i="17"/>
  <c r="MB20" i="17"/>
  <c r="MA20" i="17"/>
  <c r="LZ20" i="17"/>
  <c r="LY20" i="17"/>
  <c r="LX20" i="17"/>
  <c r="LW20" i="17"/>
  <c r="LV20" i="17"/>
  <c r="LU20" i="17"/>
  <c r="LT20" i="17"/>
  <c r="LS20" i="17"/>
  <c r="LR20" i="17"/>
  <c r="LQ20" i="17"/>
  <c r="LP20" i="17"/>
  <c r="LO20" i="17"/>
  <c r="LN20" i="17"/>
  <c r="LM20" i="17"/>
  <c r="LL20" i="17"/>
  <c r="LK20" i="17"/>
  <c r="LJ20" i="17"/>
  <c r="LI20" i="17"/>
  <c r="LH20" i="17"/>
  <c r="LG20" i="17"/>
  <c r="LF20" i="17"/>
  <c r="LE20" i="17"/>
  <c r="LD20" i="17"/>
  <c r="LC20" i="17"/>
  <c r="LB20" i="17"/>
  <c r="LA20" i="17"/>
  <c r="KZ20" i="17"/>
  <c r="KY20" i="17"/>
  <c r="KX20" i="17"/>
  <c r="KW20" i="17"/>
  <c r="KV20" i="17"/>
  <c r="KU20" i="17"/>
  <c r="KT20" i="17"/>
  <c r="KS20" i="17"/>
  <c r="KR20" i="17"/>
  <c r="KQ20" i="17"/>
  <c r="KP20" i="17"/>
  <c r="KO20" i="17"/>
  <c r="KN20" i="17"/>
  <c r="KM20" i="17"/>
  <c r="KL20" i="17"/>
  <c r="KK20" i="17"/>
  <c r="KJ20" i="17"/>
  <c r="KI20" i="17"/>
  <c r="KH20" i="17"/>
  <c r="KG20" i="17"/>
  <c r="KF20" i="17"/>
  <c r="KE20" i="17"/>
  <c r="KD20" i="17"/>
  <c r="KC20" i="17"/>
  <c r="KB20" i="17"/>
  <c r="KA20" i="17"/>
  <c r="JZ20" i="17"/>
  <c r="JY20" i="17"/>
  <c r="JX20" i="17"/>
  <c r="JW20" i="17"/>
  <c r="JV20" i="17"/>
  <c r="JU20" i="17"/>
  <c r="JT20" i="17"/>
  <c r="JS20" i="17"/>
  <c r="JR20" i="17"/>
  <c r="JQ20" i="17"/>
  <c r="JP20" i="17"/>
  <c r="JO20" i="17"/>
  <c r="JN20" i="17"/>
  <c r="JM20" i="17"/>
  <c r="JL20" i="17"/>
  <c r="JK20" i="17"/>
  <c r="JJ20" i="17"/>
  <c r="JI20" i="17"/>
  <c r="JH20" i="17"/>
  <c r="JG20" i="17"/>
  <c r="JF20" i="17"/>
  <c r="JE20" i="17"/>
  <c r="JD20" i="17"/>
  <c r="JC20" i="17"/>
  <c r="JB20" i="17"/>
  <c r="JA20" i="17"/>
  <c r="IZ20" i="17"/>
  <c r="IY20" i="17"/>
  <c r="IX20" i="17"/>
  <c r="IW20" i="17"/>
  <c r="IV20" i="17"/>
  <c r="IU20" i="17"/>
  <c r="IT20" i="17"/>
  <c r="IS20" i="17"/>
  <c r="IR20" i="17"/>
  <c r="IQ20" i="17"/>
  <c r="IP20" i="17"/>
  <c r="IO20" i="17"/>
  <c r="IN20" i="17"/>
  <c r="IM20" i="17"/>
  <c r="IL20" i="17"/>
  <c r="IK20" i="17"/>
  <c r="IJ20" i="17"/>
  <c r="II20" i="17"/>
  <c r="IH20" i="17"/>
  <c r="IG20" i="17"/>
  <c r="IF20" i="17"/>
  <c r="IE20" i="17"/>
  <c r="ID20" i="17"/>
  <c r="IC20" i="17"/>
  <c r="IB20" i="17"/>
  <c r="IA20" i="17"/>
  <c r="HZ20" i="17"/>
  <c r="HY20" i="17"/>
  <c r="HX20" i="17"/>
  <c r="HW20" i="17"/>
  <c r="HV20" i="17"/>
  <c r="HU20" i="17"/>
  <c r="HT20" i="17"/>
  <c r="HS20" i="17"/>
  <c r="HR20" i="17"/>
  <c r="HQ20" i="17"/>
  <c r="HP20" i="17"/>
  <c r="HO20" i="17"/>
  <c r="HN20" i="17"/>
  <c r="HM20" i="17"/>
  <c r="HL20" i="17"/>
  <c r="HK20" i="17"/>
  <c r="HJ20" i="17"/>
  <c r="HI20" i="17"/>
  <c r="HH20" i="17"/>
  <c r="HG20" i="17"/>
  <c r="HF20" i="17"/>
  <c r="HE20" i="17"/>
  <c r="HD20" i="17"/>
  <c r="HC20" i="17"/>
  <c r="HB20" i="17"/>
  <c r="HA20" i="17"/>
  <c r="GZ20" i="17"/>
  <c r="GY20" i="17"/>
  <c r="GX20" i="17"/>
  <c r="GW20" i="17"/>
  <c r="GV20" i="17"/>
  <c r="GU20" i="17"/>
  <c r="GT20" i="17"/>
  <c r="GS20" i="17"/>
  <c r="GR20" i="17"/>
  <c r="GQ20" i="17"/>
  <c r="GP20" i="17"/>
  <c r="GO20" i="17"/>
  <c r="GN20" i="17"/>
  <c r="GM20" i="17"/>
  <c r="GL20" i="17"/>
  <c r="GK20" i="17"/>
  <c r="GJ20" i="17"/>
  <c r="GI20" i="17"/>
  <c r="GH20" i="17"/>
  <c r="GG20" i="17"/>
  <c r="GF20" i="17"/>
  <c r="GE20" i="17"/>
  <c r="GD20" i="17"/>
  <c r="GC20" i="17"/>
  <c r="GB20" i="17"/>
  <c r="GA20" i="17"/>
  <c r="FZ20" i="17"/>
  <c r="FY20" i="17"/>
  <c r="FX20" i="17"/>
  <c r="FW20" i="17"/>
  <c r="FV20" i="17"/>
  <c r="FU20" i="17"/>
  <c r="FT20" i="17"/>
  <c r="FS20" i="17"/>
  <c r="FR20" i="17"/>
  <c r="FQ20" i="17"/>
  <c r="FP20" i="17"/>
  <c r="FO20" i="17"/>
  <c r="FN20" i="17"/>
  <c r="FM20" i="17"/>
  <c r="FL20" i="17"/>
  <c r="FK20" i="17"/>
  <c r="FJ20" i="17"/>
  <c r="FI20" i="17"/>
  <c r="FH20" i="17"/>
  <c r="FG20" i="17"/>
  <c r="FF20" i="17"/>
  <c r="FE20" i="17"/>
  <c r="FD20" i="17"/>
  <c r="FC20" i="17"/>
  <c r="FB20" i="17"/>
  <c r="FA20" i="17"/>
  <c r="EZ20" i="17"/>
  <c r="EY20" i="17"/>
  <c r="EX20" i="17"/>
  <c r="EW20" i="17"/>
  <c r="EV20" i="17"/>
  <c r="EU20" i="17"/>
  <c r="ET20" i="17"/>
  <c r="ES20" i="17"/>
  <c r="ER20" i="17"/>
  <c r="EQ20" i="17"/>
  <c r="EP20" i="17"/>
  <c r="EO20" i="17"/>
  <c r="EN20" i="17"/>
  <c r="EM20" i="17"/>
  <c r="EL20" i="17"/>
  <c r="EK20" i="17"/>
  <c r="EJ20" i="17"/>
  <c r="EI20" i="17"/>
  <c r="EH20" i="17"/>
  <c r="EG20" i="17"/>
  <c r="EF20" i="17"/>
  <c r="EE20" i="17"/>
  <c r="ED20" i="17"/>
  <c r="EC20" i="17"/>
  <c r="EB20" i="17"/>
  <c r="EA20" i="17"/>
  <c r="DZ20" i="17"/>
  <c r="DY20" i="17"/>
  <c r="DX20" i="17"/>
  <c r="DW20" i="17"/>
  <c r="DV20" i="17"/>
  <c r="DU20" i="17"/>
  <c r="DT20" i="17"/>
  <c r="DS20" i="17"/>
  <c r="DR20" i="17"/>
  <c r="DQ20" i="17"/>
  <c r="DP20" i="17"/>
  <c r="DO20" i="17"/>
  <c r="DN20" i="17"/>
  <c r="DM20" i="17"/>
  <c r="DL20" i="17"/>
  <c r="DK20" i="17"/>
  <c r="DJ20" i="17"/>
  <c r="DI20" i="17"/>
  <c r="DH20" i="17"/>
  <c r="DG20" i="17"/>
  <c r="DF20" i="17"/>
  <c r="DE20" i="17"/>
  <c r="DD20" i="17"/>
  <c r="DC20" i="17"/>
  <c r="DB20" i="17"/>
  <c r="DA20" i="17"/>
  <c r="CZ20" i="17"/>
  <c r="CY20" i="17"/>
  <c r="CX20" i="17"/>
  <c r="CW20" i="17"/>
  <c r="CV20" i="17"/>
  <c r="CU20" i="17"/>
  <c r="CT20" i="17"/>
  <c r="CS20" i="17"/>
  <c r="CR20" i="17"/>
  <c r="CQ20" i="17"/>
  <c r="CP20" i="17"/>
  <c r="CO20" i="17"/>
  <c r="CN20" i="17"/>
  <c r="CM20" i="17"/>
  <c r="CL20" i="17"/>
  <c r="CK20" i="17"/>
  <c r="CJ20" i="17"/>
  <c r="CI20" i="17"/>
  <c r="CH20" i="17"/>
  <c r="CG20" i="17"/>
  <c r="CF20" i="17"/>
  <c r="CE20" i="17"/>
  <c r="CD20" i="17"/>
  <c r="CC20" i="17"/>
  <c r="CB20" i="17"/>
  <c r="CA20" i="17"/>
  <c r="BZ20" i="17"/>
  <c r="BY20" i="17"/>
  <c r="BX20" i="17"/>
  <c r="BW20" i="17"/>
  <c r="BV20" i="17"/>
  <c r="BU20" i="17"/>
  <c r="BT20" i="17"/>
  <c r="BS20" i="17"/>
  <c r="BR20" i="17"/>
  <c r="BQ20" i="17"/>
  <c r="BP20" i="17"/>
  <c r="BO20" i="17"/>
  <c r="BN20" i="17"/>
  <c r="BM20" i="17"/>
  <c r="BL20" i="17"/>
  <c r="BK20" i="17"/>
  <c r="BJ20" i="17"/>
  <c r="BI20" i="17"/>
  <c r="BH20" i="17"/>
  <c r="BG20" i="17"/>
  <c r="BF20" i="17"/>
  <c r="BE20" i="17"/>
  <c r="BD20" i="17"/>
  <c r="BC20" i="17"/>
  <c r="BB20" i="17"/>
  <c r="BA20" i="17"/>
  <c r="AZ20" i="17"/>
  <c r="AY20" i="17"/>
  <c r="AX20" i="17"/>
  <c r="AW20" i="17"/>
  <c r="AV20" i="17"/>
  <c r="AU20" i="17"/>
  <c r="AT20" i="17"/>
  <c r="AS20" i="17"/>
  <c r="AR20" i="17"/>
  <c r="AQ20" i="17"/>
  <c r="AP20" i="17"/>
  <c r="AO20" i="17"/>
  <c r="AN20" i="17"/>
  <c r="AM20" i="17"/>
  <c r="AL20" i="17"/>
  <c r="AK20" i="17"/>
  <c r="AJ20" i="17"/>
  <c r="AI20" i="17"/>
  <c r="AH20" i="17"/>
  <c r="AG20" i="17"/>
  <c r="AF20" i="17"/>
  <c r="AE20" i="17"/>
  <c r="AD20" i="17"/>
  <c r="AC20" i="17"/>
  <c r="AB20" i="17"/>
  <c r="AA20" i="17"/>
  <c r="Z20" i="17"/>
  <c r="Y20" i="17"/>
  <c r="X20" i="17"/>
  <c r="A20" i="17"/>
  <c r="ND19" i="17"/>
  <c r="NC19" i="17"/>
  <c r="NB19" i="17"/>
  <c r="NA19" i="17"/>
  <c r="MZ19" i="17"/>
  <c r="MY19" i="17"/>
  <c r="MX19" i="17"/>
  <c r="MW19" i="17"/>
  <c r="MV19" i="17"/>
  <c r="MU19" i="17"/>
  <c r="MT19" i="17"/>
  <c r="MS19" i="17"/>
  <c r="MR19" i="17"/>
  <c r="MQ19" i="17"/>
  <c r="MP19" i="17"/>
  <c r="MO19" i="17"/>
  <c r="MN19" i="17"/>
  <c r="MM19" i="17"/>
  <c r="ML19" i="17"/>
  <c r="MK19" i="17"/>
  <c r="MJ19" i="17"/>
  <c r="MI19" i="17"/>
  <c r="MH19" i="17"/>
  <c r="MG19" i="17"/>
  <c r="MF19" i="17"/>
  <c r="ME19" i="17"/>
  <c r="MD19" i="17"/>
  <c r="MC19" i="17"/>
  <c r="MB19" i="17"/>
  <c r="MA19" i="17"/>
  <c r="LZ19" i="17"/>
  <c r="LY19" i="17"/>
  <c r="LX19" i="17"/>
  <c r="LW19" i="17"/>
  <c r="LV19" i="17"/>
  <c r="LU19" i="17"/>
  <c r="LT19" i="17"/>
  <c r="LS19" i="17"/>
  <c r="LR19" i="17"/>
  <c r="LQ19" i="17"/>
  <c r="LP19" i="17"/>
  <c r="LO19" i="17"/>
  <c r="LN19" i="17"/>
  <c r="LM19" i="17"/>
  <c r="LL19" i="17"/>
  <c r="LK19" i="17"/>
  <c r="LJ19" i="17"/>
  <c r="LI19" i="17"/>
  <c r="LH19" i="17"/>
  <c r="LG19" i="17"/>
  <c r="LF19" i="17"/>
  <c r="LE19" i="17"/>
  <c r="LD19" i="17"/>
  <c r="LC19" i="17"/>
  <c r="LB19" i="17"/>
  <c r="LA19" i="17"/>
  <c r="KZ19" i="17"/>
  <c r="KY19" i="17"/>
  <c r="KX19" i="17"/>
  <c r="KW19" i="17"/>
  <c r="KV19" i="17"/>
  <c r="KU19" i="17"/>
  <c r="KT19" i="17"/>
  <c r="KS19" i="17"/>
  <c r="KR19" i="17"/>
  <c r="KQ19" i="17"/>
  <c r="KP19" i="17"/>
  <c r="KO19" i="17"/>
  <c r="KN19" i="17"/>
  <c r="KM19" i="17"/>
  <c r="KL19" i="17"/>
  <c r="KK19" i="17"/>
  <c r="KJ19" i="17"/>
  <c r="KI19" i="17"/>
  <c r="KH19" i="17"/>
  <c r="KG19" i="17"/>
  <c r="KF19" i="17"/>
  <c r="KE19" i="17"/>
  <c r="KD19" i="17"/>
  <c r="KC19" i="17"/>
  <c r="KB19" i="17"/>
  <c r="KA19" i="17"/>
  <c r="JZ19" i="17"/>
  <c r="JY19" i="17"/>
  <c r="JX19" i="17"/>
  <c r="JW19" i="17"/>
  <c r="JV19" i="17"/>
  <c r="JU19" i="17"/>
  <c r="JT19" i="17"/>
  <c r="JS19" i="17"/>
  <c r="JR19" i="17"/>
  <c r="JQ19" i="17"/>
  <c r="JP19" i="17"/>
  <c r="JO19" i="17"/>
  <c r="JN19" i="17"/>
  <c r="JM19" i="17"/>
  <c r="JL19" i="17"/>
  <c r="JK19" i="17"/>
  <c r="JJ19" i="17"/>
  <c r="JI19" i="17"/>
  <c r="JH19" i="17"/>
  <c r="JG19" i="17"/>
  <c r="JF19" i="17"/>
  <c r="JE19" i="17"/>
  <c r="JD19" i="17"/>
  <c r="JC19" i="17"/>
  <c r="JB19" i="17"/>
  <c r="JA19" i="17"/>
  <c r="IZ19" i="17"/>
  <c r="IY19" i="17"/>
  <c r="IX19" i="17"/>
  <c r="IW19" i="17"/>
  <c r="IV19" i="17"/>
  <c r="IU19" i="17"/>
  <c r="IT19" i="17"/>
  <c r="IS19" i="17"/>
  <c r="IR19" i="17"/>
  <c r="IQ19" i="17"/>
  <c r="IP19" i="17"/>
  <c r="IO19" i="17"/>
  <c r="IN19" i="17"/>
  <c r="IM19" i="17"/>
  <c r="IL19" i="17"/>
  <c r="IK19" i="17"/>
  <c r="IJ19" i="17"/>
  <c r="II19" i="17"/>
  <c r="IH19" i="17"/>
  <c r="IG19" i="17"/>
  <c r="IF19" i="17"/>
  <c r="IE19" i="17"/>
  <c r="ID19" i="17"/>
  <c r="IC19" i="17"/>
  <c r="IB19" i="17"/>
  <c r="IA19" i="17"/>
  <c r="HZ19" i="17"/>
  <c r="HY19" i="17"/>
  <c r="HX19" i="17"/>
  <c r="HW19" i="17"/>
  <c r="HV19" i="17"/>
  <c r="HU19" i="17"/>
  <c r="HT19" i="17"/>
  <c r="HS19" i="17"/>
  <c r="HR19" i="17"/>
  <c r="HQ19" i="17"/>
  <c r="HP19" i="17"/>
  <c r="HO19" i="17"/>
  <c r="HN19" i="17"/>
  <c r="HM19" i="17"/>
  <c r="HL19" i="17"/>
  <c r="HK19" i="17"/>
  <c r="HJ19" i="17"/>
  <c r="HI19" i="17"/>
  <c r="HH19" i="17"/>
  <c r="HG19" i="17"/>
  <c r="HF19" i="17"/>
  <c r="HE19" i="17"/>
  <c r="HD19" i="17"/>
  <c r="HC19" i="17"/>
  <c r="HB19" i="17"/>
  <c r="HA19" i="17"/>
  <c r="GZ19" i="17"/>
  <c r="GY19" i="17"/>
  <c r="GX19" i="17"/>
  <c r="GW19" i="17"/>
  <c r="GV19" i="17"/>
  <c r="GU19" i="17"/>
  <c r="GT19" i="17"/>
  <c r="GS19" i="17"/>
  <c r="GR19" i="17"/>
  <c r="GQ19" i="17"/>
  <c r="GP19" i="17"/>
  <c r="GO19" i="17"/>
  <c r="GN19" i="17"/>
  <c r="GM19" i="17"/>
  <c r="GL19" i="17"/>
  <c r="GK19" i="17"/>
  <c r="GJ19" i="17"/>
  <c r="GI19" i="17"/>
  <c r="GH19" i="17"/>
  <c r="GG19" i="17"/>
  <c r="GF19" i="17"/>
  <c r="GE19" i="17"/>
  <c r="GD19" i="17"/>
  <c r="GC19" i="17"/>
  <c r="GB19" i="17"/>
  <c r="GA19" i="17"/>
  <c r="FZ19" i="17"/>
  <c r="FY19" i="17"/>
  <c r="FX19" i="17"/>
  <c r="FW19" i="17"/>
  <c r="FV19" i="17"/>
  <c r="FU19" i="17"/>
  <c r="FT19" i="17"/>
  <c r="FS19" i="17"/>
  <c r="FR19" i="17"/>
  <c r="FQ19" i="17"/>
  <c r="FP19" i="17"/>
  <c r="FO19" i="17"/>
  <c r="FN19" i="17"/>
  <c r="FM19" i="17"/>
  <c r="FL19" i="17"/>
  <c r="FK19" i="17"/>
  <c r="FJ19" i="17"/>
  <c r="FI19" i="17"/>
  <c r="FH19" i="17"/>
  <c r="FG19" i="17"/>
  <c r="FF19" i="17"/>
  <c r="FE19" i="17"/>
  <c r="FD19" i="17"/>
  <c r="FC19" i="17"/>
  <c r="FB19" i="17"/>
  <c r="FA19" i="17"/>
  <c r="EZ19" i="17"/>
  <c r="EY19" i="17"/>
  <c r="EX19" i="17"/>
  <c r="EW19" i="17"/>
  <c r="EV19" i="17"/>
  <c r="EU19" i="17"/>
  <c r="ET19" i="17"/>
  <c r="ES19" i="17"/>
  <c r="ER19" i="17"/>
  <c r="EQ19" i="17"/>
  <c r="EP19" i="17"/>
  <c r="EO19" i="17"/>
  <c r="EN19" i="17"/>
  <c r="EM19" i="17"/>
  <c r="EL19" i="17"/>
  <c r="EK19" i="17"/>
  <c r="EJ19" i="17"/>
  <c r="EI19" i="17"/>
  <c r="EH19" i="17"/>
  <c r="EG19" i="17"/>
  <c r="EF19" i="17"/>
  <c r="EE19" i="17"/>
  <c r="ED19" i="17"/>
  <c r="EC19" i="17"/>
  <c r="EB19" i="17"/>
  <c r="EA19" i="17"/>
  <c r="DZ19" i="17"/>
  <c r="DY19" i="17"/>
  <c r="DX19" i="17"/>
  <c r="DW19" i="17"/>
  <c r="DV19" i="17"/>
  <c r="DU19" i="17"/>
  <c r="DT19" i="17"/>
  <c r="DS19" i="17"/>
  <c r="DR19" i="17"/>
  <c r="DQ19" i="17"/>
  <c r="DP19" i="17"/>
  <c r="DO19" i="17"/>
  <c r="DN19" i="17"/>
  <c r="DM19" i="17"/>
  <c r="DL19" i="17"/>
  <c r="DK19" i="17"/>
  <c r="DJ19" i="17"/>
  <c r="DI19" i="17"/>
  <c r="DH19" i="17"/>
  <c r="DG19" i="17"/>
  <c r="DF19" i="17"/>
  <c r="DE19" i="17"/>
  <c r="DD19" i="17"/>
  <c r="DC19" i="17"/>
  <c r="DB19" i="17"/>
  <c r="DA19" i="17"/>
  <c r="CZ19" i="17"/>
  <c r="CY19" i="17"/>
  <c r="CX19" i="17"/>
  <c r="CW19" i="17"/>
  <c r="CV19" i="17"/>
  <c r="CU19" i="17"/>
  <c r="CT19" i="17"/>
  <c r="CS19" i="17"/>
  <c r="CR19" i="17"/>
  <c r="CQ19" i="17"/>
  <c r="CP19" i="17"/>
  <c r="CO19" i="17"/>
  <c r="CN19" i="17"/>
  <c r="CM19" i="17"/>
  <c r="CL19" i="17"/>
  <c r="CK19" i="17"/>
  <c r="CJ19" i="17"/>
  <c r="CI19" i="17"/>
  <c r="CH19" i="17"/>
  <c r="CG19" i="17"/>
  <c r="CF19" i="17"/>
  <c r="CE19" i="17"/>
  <c r="CD19" i="17"/>
  <c r="CC19" i="17"/>
  <c r="CB19" i="17"/>
  <c r="CA19" i="17"/>
  <c r="BZ19" i="17"/>
  <c r="BY19" i="17"/>
  <c r="BX19" i="17"/>
  <c r="BW19" i="17"/>
  <c r="BV19" i="17"/>
  <c r="BU19" i="17"/>
  <c r="BT19" i="17"/>
  <c r="BS19" i="17"/>
  <c r="BR19" i="17"/>
  <c r="BQ19" i="17"/>
  <c r="BP19" i="17"/>
  <c r="BO19" i="17"/>
  <c r="BN19" i="17"/>
  <c r="BM19" i="17"/>
  <c r="BL19" i="17"/>
  <c r="BK19" i="17"/>
  <c r="BJ19" i="17"/>
  <c r="BI19" i="17"/>
  <c r="BH19" i="17"/>
  <c r="BG19" i="17"/>
  <c r="BF19" i="17"/>
  <c r="BE19" i="17"/>
  <c r="BD19" i="17"/>
  <c r="BC19" i="17"/>
  <c r="BB19" i="17"/>
  <c r="BA19" i="17"/>
  <c r="AZ19" i="17"/>
  <c r="AY19" i="17"/>
  <c r="AX19" i="17"/>
  <c r="AW19" i="17"/>
  <c r="AV19" i="17"/>
  <c r="AU19" i="17"/>
  <c r="AT19" i="17"/>
  <c r="AS19" i="17"/>
  <c r="AR19" i="17"/>
  <c r="AQ19" i="17"/>
  <c r="AP19" i="17"/>
  <c r="AO19" i="17"/>
  <c r="AN19" i="17"/>
  <c r="AM19" i="17"/>
  <c r="AL19" i="17"/>
  <c r="AK19" i="17"/>
  <c r="AJ19" i="17"/>
  <c r="AI19" i="17"/>
  <c r="AH19" i="17"/>
  <c r="AG19" i="17"/>
  <c r="AF19" i="17"/>
  <c r="AE19" i="17"/>
  <c r="AD19" i="17"/>
  <c r="AC19" i="17"/>
  <c r="AB19" i="17"/>
  <c r="AA19" i="17"/>
  <c r="Z19" i="17"/>
  <c r="Y19" i="17"/>
  <c r="X19" i="17"/>
  <c r="A19" i="17"/>
  <c r="ND18" i="17"/>
  <c r="NC18" i="17"/>
  <c r="NB18" i="17"/>
  <c r="NA18" i="17"/>
  <c r="MZ18" i="17"/>
  <c r="MY18" i="17"/>
  <c r="MX18" i="17"/>
  <c r="MW18" i="17"/>
  <c r="MV18" i="17"/>
  <c r="MU18" i="17"/>
  <c r="MT18" i="17"/>
  <c r="MS18" i="17"/>
  <c r="MR18" i="17"/>
  <c r="MQ18" i="17"/>
  <c r="MP18" i="17"/>
  <c r="MO18" i="17"/>
  <c r="MN18" i="17"/>
  <c r="MM18" i="17"/>
  <c r="ML18" i="17"/>
  <c r="MK18" i="17"/>
  <c r="MJ18" i="17"/>
  <c r="MI18" i="17"/>
  <c r="MH18" i="17"/>
  <c r="MG18" i="17"/>
  <c r="MF18" i="17"/>
  <c r="ME18" i="17"/>
  <c r="MD18" i="17"/>
  <c r="MC18" i="17"/>
  <c r="MB18" i="17"/>
  <c r="MA18" i="17"/>
  <c r="LZ18" i="17"/>
  <c r="LY18" i="17"/>
  <c r="LX18" i="17"/>
  <c r="LW18" i="17"/>
  <c r="LV18" i="17"/>
  <c r="LU18" i="17"/>
  <c r="LT18" i="17"/>
  <c r="LS18" i="17"/>
  <c r="LR18" i="17"/>
  <c r="LQ18" i="17"/>
  <c r="LP18" i="17"/>
  <c r="LO18" i="17"/>
  <c r="LN18" i="17"/>
  <c r="LM18" i="17"/>
  <c r="LL18" i="17"/>
  <c r="LK18" i="17"/>
  <c r="LJ18" i="17"/>
  <c r="LI18" i="17"/>
  <c r="LH18" i="17"/>
  <c r="LG18" i="17"/>
  <c r="LF18" i="17"/>
  <c r="LE18" i="17"/>
  <c r="LD18" i="17"/>
  <c r="LC18" i="17"/>
  <c r="LB18" i="17"/>
  <c r="LA18" i="17"/>
  <c r="KZ18" i="17"/>
  <c r="KY18" i="17"/>
  <c r="KX18" i="17"/>
  <c r="KW18" i="17"/>
  <c r="KV18" i="17"/>
  <c r="KU18" i="17"/>
  <c r="KT18" i="17"/>
  <c r="KS18" i="17"/>
  <c r="KR18" i="17"/>
  <c r="KQ18" i="17"/>
  <c r="KP18" i="17"/>
  <c r="KO18" i="17"/>
  <c r="KN18" i="17"/>
  <c r="KM18" i="17"/>
  <c r="KL18" i="17"/>
  <c r="KK18" i="17"/>
  <c r="KJ18" i="17"/>
  <c r="KI18" i="17"/>
  <c r="KH18" i="17"/>
  <c r="KG18" i="17"/>
  <c r="KF18" i="17"/>
  <c r="KE18" i="17"/>
  <c r="KD18" i="17"/>
  <c r="KC18" i="17"/>
  <c r="KB18" i="17"/>
  <c r="KA18" i="17"/>
  <c r="JZ18" i="17"/>
  <c r="JY18" i="17"/>
  <c r="JX18" i="17"/>
  <c r="JW18" i="17"/>
  <c r="JV18" i="17"/>
  <c r="JU18" i="17"/>
  <c r="JT18" i="17"/>
  <c r="JS18" i="17"/>
  <c r="JR18" i="17"/>
  <c r="JQ18" i="17"/>
  <c r="JP18" i="17"/>
  <c r="JO18" i="17"/>
  <c r="JN18" i="17"/>
  <c r="JM18" i="17"/>
  <c r="JL18" i="17"/>
  <c r="JK18" i="17"/>
  <c r="JJ18" i="17"/>
  <c r="JI18" i="17"/>
  <c r="JH18" i="17"/>
  <c r="JG18" i="17"/>
  <c r="JF18" i="17"/>
  <c r="JE18" i="17"/>
  <c r="JD18" i="17"/>
  <c r="JC18" i="17"/>
  <c r="JB18" i="17"/>
  <c r="JA18" i="17"/>
  <c r="IZ18" i="17"/>
  <c r="IY18" i="17"/>
  <c r="IX18" i="17"/>
  <c r="IW18" i="17"/>
  <c r="IV18" i="17"/>
  <c r="IU18" i="17"/>
  <c r="IT18" i="17"/>
  <c r="IS18" i="17"/>
  <c r="IR18" i="17"/>
  <c r="IQ18" i="17"/>
  <c r="IP18" i="17"/>
  <c r="IO18" i="17"/>
  <c r="IN18" i="17"/>
  <c r="IM18" i="17"/>
  <c r="IL18" i="17"/>
  <c r="IK18" i="17"/>
  <c r="IJ18" i="17"/>
  <c r="II18" i="17"/>
  <c r="IH18" i="17"/>
  <c r="IG18" i="17"/>
  <c r="IF18" i="17"/>
  <c r="IE18" i="17"/>
  <c r="ID18" i="17"/>
  <c r="IC18" i="17"/>
  <c r="IB18" i="17"/>
  <c r="IA18" i="17"/>
  <c r="HZ18" i="17"/>
  <c r="HY18" i="17"/>
  <c r="HX18" i="17"/>
  <c r="HW18" i="17"/>
  <c r="HV18" i="17"/>
  <c r="HU18" i="17"/>
  <c r="HT18" i="17"/>
  <c r="HS18" i="17"/>
  <c r="HR18" i="17"/>
  <c r="HQ18" i="17"/>
  <c r="HP18" i="17"/>
  <c r="HO18" i="17"/>
  <c r="HN18" i="17"/>
  <c r="HM18" i="17"/>
  <c r="HL18" i="17"/>
  <c r="HK18" i="17"/>
  <c r="HJ18" i="17"/>
  <c r="HI18" i="17"/>
  <c r="HH18" i="17"/>
  <c r="HG18" i="17"/>
  <c r="HF18" i="17"/>
  <c r="HE18" i="17"/>
  <c r="HD18" i="17"/>
  <c r="HC18" i="17"/>
  <c r="HB18" i="17"/>
  <c r="HA18" i="17"/>
  <c r="GZ18" i="17"/>
  <c r="GY18" i="17"/>
  <c r="GX18" i="17"/>
  <c r="GW18" i="17"/>
  <c r="GV18" i="17"/>
  <c r="GU18" i="17"/>
  <c r="GT18" i="17"/>
  <c r="GS18" i="17"/>
  <c r="GR18" i="17"/>
  <c r="GQ18" i="17"/>
  <c r="GP18" i="17"/>
  <c r="GO18" i="17"/>
  <c r="GN18" i="17"/>
  <c r="GM18" i="17"/>
  <c r="GL18" i="17"/>
  <c r="GK18" i="17"/>
  <c r="GJ18" i="17"/>
  <c r="GI18" i="17"/>
  <c r="GH18" i="17"/>
  <c r="GG18" i="17"/>
  <c r="GF18" i="17"/>
  <c r="GE18" i="17"/>
  <c r="GD18" i="17"/>
  <c r="GC18" i="17"/>
  <c r="GB18" i="17"/>
  <c r="GA18" i="17"/>
  <c r="FZ18" i="17"/>
  <c r="FY18" i="17"/>
  <c r="FX18" i="17"/>
  <c r="FW18" i="17"/>
  <c r="FV18" i="17"/>
  <c r="FU18" i="17"/>
  <c r="FT18" i="17"/>
  <c r="FS18" i="17"/>
  <c r="FR18" i="17"/>
  <c r="FQ18" i="17"/>
  <c r="FP18" i="17"/>
  <c r="FO18" i="17"/>
  <c r="FN18" i="17"/>
  <c r="FM18" i="17"/>
  <c r="FL18" i="17"/>
  <c r="FK18" i="17"/>
  <c r="FJ18" i="17"/>
  <c r="FI18" i="17"/>
  <c r="FH18" i="17"/>
  <c r="FG18" i="17"/>
  <c r="FF18" i="17"/>
  <c r="FE18" i="17"/>
  <c r="FD18" i="17"/>
  <c r="FC18" i="17"/>
  <c r="FB18" i="17"/>
  <c r="FA18" i="17"/>
  <c r="EZ18" i="17"/>
  <c r="EY18" i="17"/>
  <c r="EX18" i="17"/>
  <c r="EW18" i="17"/>
  <c r="EV18" i="17"/>
  <c r="EU18" i="17"/>
  <c r="ET18" i="17"/>
  <c r="ES18" i="17"/>
  <c r="ER18" i="17"/>
  <c r="EQ18" i="17"/>
  <c r="EP18" i="17"/>
  <c r="EO18" i="17"/>
  <c r="EN18" i="17"/>
  <c r="EM18" i="17"/>
  <c r="EL18" i="17"/>
  <c r="EK18" i="17"/>
  <c r="EJ18" i="17"/>
  <c r="EI18" i="17"/>
  <c r="EH18" i="17"/>
  <c r="EG18" i="17"/>
  <c r="EF18" i="17"/>
  <c r="EE18" i="17"/>
  <c r="ED18" i="17"/>
  <c r="EC18" i="17"/>
  <c r="EB18" i="17"/>
  <c r="EA18" i="17"/>
  <c r="DZ18" i="17"/>
  <c r="DY18" i="17"/>
  <c r="DX18" i="17"/>
  <c r="DW18" i="17"/>
  <c r="DV18" i="17"/>
  <c r="DU18" i="17"/>
  <c r="DT18" i="17"/>
  <c r="DS18" i="17"/>
  <c r="DR18" i="17"/>
  <c r="DQ18" i="17"/>
  <c r="DP18" i="17"/>
  <c r="DO18" i="17"/>
  <c r="DN18" i="17"/>
  <c r="DM18" i="17"/>
  <c r="DL18" i="17"/>
  <c r="DK18" i="17"/>
  <c r="DJ18" i="17"/>
  <c r="DI18" i="17"/>
  <c r="DH18" i="17"/>
  <c r="DG18" i="17"/>
  <c r="DF18" i="17"/>
  <c r="DE18" i="17"/>
  <c r="DD18" i="17"/>
  <c r="DC18" i="17"/>
  <c r="DB18" i="17"/>
  <c r="DA18" i="17"/>
  <c r="CZ18" i="17"/>
  <c r="CY18" i="17"/>
  <c r="CX18" i="17"/>
  <c r="CW18" i="17"/>
  <c r="CV18" i="17"/>
  <c r="CU18" i="17"/>
  <c r="CT18" i="17"/>
  <c r="CS18" i="17"/>
  <c r="CR18" i="17"/>
  <c r="CQ18" i="17"/>
  <c r="CP18" i="17"/>
  <c r="CO18" i="17"/>
  <c r="CN18" i="17"/>
  <c r="CM18" i="17"/>
  <c r="CL18" i="17"/>
  <c r="CK18" i="17"/>
  <c r="CJ18" i="17"/>
  <c r="CI18" i="17"/>
  <c r="CH18" i="17"/>
  <c r="CG18" i="17"/>
  <c r="CF18" i="17"/>
  <c r="CE18" i="17"/>
  <c r="CD18" i="17"/>
  <c r="CC18" i="17"/>
  <c r="CB18" i="17"/>
  <c r="CA18" i="17"/>
  <c r="BZ18" i="17"/>
  <c r="BY18" i="17"/>
  <c r="BX18" i="17"/>
  <c r="BW18" i="17"/>
  <c r="BV18" i="17"/>
  <c r="BU18" i="17"/>
  <c r="BT18" i="17"/>
  <c r="BS18" i="17"/>
  <c r="BR18" i="17"/>
  <c r="BQ18" i="17"/>
  <c r="BP18" i="17"/>
  <c r="BO18" i="17"/>
  <c r="BN18" i="17"/>
  <c r="BM18" i="17"/>
  <c r="BL18" i="17"/>
  <c r="BK18" i="17"/>
  <c r="BJ18" i="17"/>
  <c r="BI18" i="17"/>
  <c r="BH18" i="17"/>
  <c r="BG18" i="17"/>
  <c r="BF18" i="17"/>
  <c r="BE18" i="17"/>
  <c r="BD18" i="17"/>
  <c r="BC18" i="17"/>
  <c r="BB18" i="17"/>
  <c r="BA18" i="17"/>
  <c r="AZ18" i="17"/>
  <c r="AY18" i="17"/>
  <c r="AX18" i="17"/>
  <c r="AW18" i="17"/>
  <c r="AV18" i="17"/>
  <c r="AU18" i="17"/>
  <c r="AT18" i="17"/>
  <c r="AS18" i="17"/>
  <c r="AR18" i="17"/>
  <c r="AQ18" i="17"/>
  <c r="AP18" i="17"/>
  <c r="AO18" i="17"/>
  <c r="AN18" i="17"/>
  <c r="AM18" i="17"/>
  <c r="AL18" i="17"/>
  <c r="AK18" i="17"/>
  <c r="AJ18" i="17"/>
  <c r="AI18" i="17"/>
  <c r="AH18" i="17"/>
  <c r="AG18" i="17"/>
  <c r="AF18" i="17"/>
  <c r="AE18" i="17"/>
  <c r="AD18" i="17"/>
  <c r="AC18" i="17"/>
  <c r="AB18" i="17"/>
  <c r="AA18" i="17"/>
  <c r="Z18" i="17"/>
  <c r="Y18" i="17"/>
  <c r="X18" i="17"/>
  <c r="A18" i="17"/>
  <c r="ND17" i="17"/>
  <c r="NC17" i="17"/>
  <c r="NB17" i="17"/>
  <c r="NA17" i="17"/>
  <c r="MZ17" i="17"/>
  <c r="MY17" i="17"/>
  <c r="MX17" i="17"/>
  <c r="MW17" i="17"/>
  <c r="MV17" i="17"/>
  <c r="MU17" i="17"/>
  <c r="MT17" i="17"/>
  <c r="MS17" i="17"/>
  <c r="MR17" i="17"/>
  <c r="MQ17" i="17"/>
  <c r="MP17" i="17"/>
  <c r="MO17" i="17"/>
  <c r="MN17" i="17"/>
  <c r="MM17" i="17"/>
  <c r="ML17" i="17"/>
  <c r="MK17" i="17"/>
  <c r="MJ17" i="17"/>
  <c r="MI17" i="17"/>
  <c r="MH17" i="17"/>
  <c r="MG17" i="17"/>
  <c r="MF17" i="17"/>
  <c r="ME17" i="17"/>
  <c r="MD17" i="17"/>
  <c r="MC17" i="17"/>
  <c r="MB17" i="17"/>
  <c r="MA17" i="17"/>
  <c r="LZ17" i="17"/>
  <c r="LY17" i="17"/>
  <c r="LX17" i="17"/>
  <c r="LW17" i="17"/>
  <c r="LV17" i="17"/>
  <c r="LU17" i="17"/>
  <c r="LT17" i="17"/>
  <c r="LS17" i="17"/>
  <c r="LR17" i="17"/>
  <c r="LQ17" i="17"/>
  <c r="LP17" i="17"/>
  <c r="LO17" i="17"/>
  <c r="LN17" i="17"/>
  <c r="LM17" i="17"/>
  <c r="LL17" i="17"/>
  <c r="LK17" i="17"/>
  <c r="LJ17" i="17"/>
  <c r="LI17" i="17"/>
  <c r="LH17" i="17"/>
  <c r="LG17" i="17"/>
  <c r="LF17" i="17"/>
  <c r="LE17" i="17"/>
  <c r="LD17" i="17"/>
  <c r="LC17" i="17"/>
  <c r="LB17" i="17"/>
  <c r="LA17" i="17"/>
  <c r="KZ17" i="17"/>
  <c r="KY17" i="17"/>
  <c r="KX17" i="17"/>
  <c r="KW17" i="17"/>
  <c r="KV17" i="17"/>
  <c r="KU17" i="17"/>
  <c r="KT17" i="17"/>
  <c r="KS17" i="17"/>
  <c r="KR17" i="17"/>
  <c r="KQ17" i="17"/>
  <c r="KP17" i="17"/>
  <c r="KO17" i="17"/>
  <c r="KN17" i="17"/>
  <c r="KM17" i="17"/>
  <c r="KL17" i="17"/>
  <c r="KK17" i="17"/>
  <c r="KJ17" i="17"/>
  <c r="KI17" i="17"/>
  <c r="KH17" i="17"/>
  <c r="KG17" i="17"/>
  <c r="KF17" i="17"/>
  <c r="KE17" i="17"/>
  <c r="KD17" i="17"/>
  <c r="KC17" i="17"/>
  <c r="KB17" i="17"/>
  <c r="KA17" i="17"/>
  <c r="JZ17" i="17"/>
  <c r="JY17" i="17"/>
  <c r="JX17" i="17"/>
  <c r="JW17" i="17"/>
  <c r="JV17" i="17"/>
  <c r="JU17" i="17"/>
  <c r="JT17" i="17"/>
  <c r="JS17" i="17"/>
  <c r="JR17" i="17"/>
  <c r="JQ17" i="17"/>
  <c r="JP17" i="17"/>
  <c r="JO17" i="17"/>
  <c r="JN17" i="17"/>
  <c r="JM17" i="17"/>
  <c r="JL17" i="17"/>
  <c r="JK17" i="17"/>
  <c r="JJ17" i="17"/>
  <c r="JI17" i="17"/>
  <c r="JH17" i="17"/>
  <c r="JG17" i="17"/>
  <c r="JF17" i="17"/>
  <c r="JE17" i="17"/>
  <c r="JD17" i="17"/>
  <c r="JC17" i="17"/>
  <c r="JB17" i="17"/>
  <c r="JA17" i="17"/>
  <c r="IZ17" i="17"/>
  <c r="IY17" i="17"/>
  <c r="IX17" i="17"/>
  <c r="IW17" i="17"/>
  <c r="IV17" i="17"/>
  <c r="IU17" i="17"/>
  <c r="IT17" i="17"/>
  <c r="IS17" i="17"/>
  <c r="IR17" i="17"/>
  <c r="IQ17" i="17"/>
  <c r="IP17" i="17"/>
  <c r="IO17" i="17"/>
  <c r="IN17" i="17"/>
  <c r="IM17" i="17"/>
  <c r="IL17" i="17"/>
  <c r="IK17" i="17"/>
  <c r="IJ17" i="17"/>
  <c r="II17" i="17"/>
  <c r="IH17" i="17"/>
  <c r="IG17" i="17"/>
  <c r="IF17" i="17"/>
  <c r="IE17" i="17"/>
  <c r="ID17" i="17"/>
  <c r="IC17" i="17"/>
  <c r="IB17" i="17"/>
  <c r="IA17" i="17"/>
  <c r="HZ17" i="17"/>
  <c r="HY17" i="17"/>
  <c r="HX17" i="17"/>
  <c r="HW17" i="17"/>
  <c r="HV17" i="17"/>
  <c r="HU17" i="17"/>
  <c r="HT17" i="17"/>
  <c r="HS17" i="17"/>
  <c r="HR17" i="17"/>
  <c r="HQ17" i="17"/>
  <c r="HP17" i="17"/>
  <c r="HO17" i="17"/>
  <c r="HN17" i="17"/>
  <c r="HM17" i="17"/>
  <c r="HL17" i="17"/>
  <c r="HK17" i="17"/>
  <c r="HJ17" i="17"/>
  <c r="HI17" i="17"/>
  <c r="HH17" i="17"/>
  <c r="HG17" i="17"/>
  <c r="HF17" i="17"/>
  <c r="HE17" i="17"/>
  <c r="HD17" i="17"/>
  <c r="HC17" i="17"/>
  <c r="HB17" i="17"/>
  <c r="HA17" i="17"/>
  <c r="GZ17" i="17"/>
  <c r="GY17" i="17"/>
  <c r="GX17" i="17"/>
  <c r="GW17" i="17"/>
  <c r="GV17" i="17"/>
  <c r="GU17" i="17"/>
  <c r="GT17" i="17"/>
  <c r="GS17" i="17"/>
  <c r="GR17" i="17"/>
  <c r="GQ17" i="17"/>
  <c r="GP17" i="17"/>
  <c r="GO17" i="17"/>
  <c r="GN17" i="17"/>
  <c r="GM17" i="17"/>
  <c r="GL17" i="17"/>
  <c r="GK17" i="17"/>
  <c r="GJ17" i="17"/>
  <c r="GI17" i="17"/>
  <c r="GH17" i="17"/>
  <c r="GG17" i="17"/>
  <c r="GF17" i="17"/>
  <c r="GE17" i="17"/>
  <c r="GD17" i="17"/>
  <c r="GC17" i="17"/>
  <c r="GB17" i="17"/>
  <c r="GA17" i="17"/>
  <c r="FZ17" i="17"/>
  <c r="FY17" i="17"/>
  <c r="FX17" i="17"/>
  <c r="FW17" i="17"/>
  <c r="FV17" i="17"/>
  <c r="FU17" i="17"/>
  <c r="FT17" i="17"/>
  <c r="FS17" i="17"/>
  <c r="FR17" i="17"/>
  <c r="FQ17" i="17"/>
  <c r="FP17" i="17"/>
  <c r="FO17" i="17"/>
  <c r="FN17" i="17"/>
  <c r="FM17" i="17"/>
  <c r="FL17" i="17"/>
  <c r="FK17" i="17"/>
  <c r="FJ17" i="17"/>
  <c r="FI17" i="17"/>
  <c r="FH17" i="17"/>
  <c r="FG17" i="17"/>
  <c r="FF17" i="17"/>
  <c r="FE17" i="17"/>
  <c r="FD17" i="17"/>
  <c r="FC17" i="17"/>
  <c r="FB17" i="17"/>
  <c r="FA17" i="17"/>
  <c r="EZ17" i="17"/>
  <c r="EY17" i="17"/>
  <c r="EX17" i="17"/>
  <c r="EW17" i="17"/>
  <c r="EV17" i="17"/>
  <c r="EU17" i="17"/>
  <c r="ET17" i="17"/>
  <c r="ES17" i="17"/>
  <c r="ER17" i="17"/>
  <c r="EQ17" i="17"/>
  <c r="EP17" i="17"/>
  <c r="EO17" i="17"/>
  <c r="EN17" i="17"/>
  <c r="EM17" i="17"/>
  <c r="EL17" i="17"/>
  <c r="EK17" i="17"/>
  <c r="EJ17" i="17"/>
  <c r="EI17" i="17"/>
  <c r="EH17" i="17"/>
  <c r="EG17" i="17"/>
  <c r="EF17" i="17"/>
  <c r="EE17" i="17"/>
  <c r="ED17" i="17"/>
  <c r="EC17" i="17"/>
  <c r="EB17" i="17"/>
  <c r="EA17" i="17"/>
  <c r="DZ17" i="17"/>
  <c r="DY17" i="17"/>
  <c r="DX17" i="17"/>
  <c r="DW17" i="17"/>
  <c r="DV17" i="17"/>
  <c r="DU17" i="17"/>
  <c r="DT17" i="17"/>
  <c r="DS17" i="17"/>
  <c r="DR17" i="17"/>
  <c r="DQ17" i="17"/>
  <c r="DP17" i="17"/>
  <c r="DO17" i="17"/>
  <c r="DN17" i="17"/>
  <c r="DM17" i="17"/>
  <c r="DL17" i="17"/>
  <c r="DK17" i="17"/>
  <c r="DJ17" i="17"/>
  <c r="DI17" i="17"/>
  <c r="DH17" i="17"/>
  <c r="DG17" i="17"/>
  <c r="DF17" i="17"/>
  <c r="DE17" i="17"/>
  <c r="DD17" i="17"/>
  <c r="DC17" i="17"/>
  <c r="DB17" i="17"/>
  <c r="DA17" i="17"/>
  <c r="CZ17" i="17"/>
  <c r="CY17" i="17"/>
  <c r="CX17" i="17"/>
  <c r="CW17" i="17"/>
  <c r="CV17" i="17"/>
  <c r="CU17" i="17"/>
  <c r="CT17" i="17"/>
  <c r="CS17" i="17"/>
  <c r="CR17" i="17"/>
  <c r="CQ17" i="17"/>
  <c r="CP17" i="17"/>
  <c r="CO17" i="17"/>
  <c r="CN17" i="17"/>
  <c r="CM17" i="17"/>
  <c r="CL17" i="17"/>
  <c r="CK17" i="17"/>
  <c r="CJ17" i="17"/>
  <c r="CI17" i="17"/>
  <c r="CH17" i="17"/>
  <c r="CG17" i="17"/>
  <c r="CF17" i="17"/>
  <c r="CE17" i="17"/>
  <c r="CD17" i="17"/>
  <c r="CC17" i="17"/>
  <c r="CB17" i="17"/>
  <c r="CA17" i="17"/>
  <c r="BZ17" i="17"/>
  <c r="BY17" i="17"/>
  <c r="BX17" i="17"/>
  <c r="BW17" i="17"/>
  <c r="BV17" i="17"/>
  <c r="BU17" i="17"/>
  <c r="BT17" i="17"/>
  <c r="BS17" i="17"/>
  <c r="BR17" i="17"/>
  <c r="BQ17" i="17"/>
  <c r="BP17" i="17"/>
  <c r="BO17" i="17"/>
  <c r="BN17" i="17"/>
  <c r="BM17" i="17"/>
  <c r="BL17" i="17"/>
  <c r="BK17" i="17"/>
  <c r="BJ17" i="17"/>
  <c r="BI17" i="17"/>
  <c r="BH17" i="17"/>
  <c r="BG17" i="17"/>
  <c r="BF17" i="17"/>
  <c r="BE17" i="17"/>
  <c r="BD17" i="17"/>
  <c r="BC17" i="17"/>
  <c r="BB17" i="17"/>
  <c r="BA17" i="17"/>
  <c r="AZ17" i="17"/>
  <c r="AY17" i="17"/>
  <c r="AX17" i="17"/>
  <c r="AW17" i="17"/>
  <c r="AV17" i="17"/>
  <c r="AU17" i="17"/>
  <c r="AT17" i="17"/>
  <c r="AS17" i="17"/>
  <c r="AR17" i="17"/>
  <c r="AQ17" i="17"/>
  <c r="AP17" i="17"/>
  <c r="AO17" i="17"/>
  <c r="AN17" i="17"/>
  <c r="AM17" i="17"/>
  <c r="AL17" i="17"/>
  <c r="AK17" i="17"/>
  <c r="AJ17" i="17"/>
  <c r="AI17" i="17"/>
  <c r="AH17" i="17"/>
  <c r="AG17" i="17"/>
  <c r="AF17" i="17"/>
  <c r="AE17" i="17"/>
  <c r="AD17" i="17"/>
  <c r="AC17" i="17"/>
  <c r="AB17" i="17"/>
  <c r="AA17" i="17"/>
  <c r="Z17" i="17"/>
  <c r="Y17" i="17"/>
  <c r="X17" i="17"/>
  <c r="A17" i="17"/>
  <c r="ND16" i="17"/>
  <c r="NC16" i="17"/>
  <c r="NB16" i="17"/>
  <c r="NA16" i="17"/>
  <c r="MZ16" i="17"/>
  <c r="MY16" i="17"/>
  <c r="MX16" i="17"/>
  <c r="MW16" i="17"/>
  <c r="MV16" i="17"/>
  <c r="MU16" i="17"/>
  <c r="MT16" i="17"/>
  <c r="MS16" i="17"/>
  <c r="MR16" i="17"/>
  <c r="MQ16" i="17"/>
  <c r="MP16" i="17"/>
  <c r="MO16" i="17"/>
  <c r="MN16" i="17"/>
  <c r="MM16" i="17"/>
  <c r="ML16" i="17"/>
  <c r="MK16" i="17"/>
  <c r="MJ16" i="17"/>
  <c r="MI16" i="17"/>
  <c r="MH16" i="17"/>
  <c r="MG16" i="17"/>
  <c r="MF16" i="17"/>
  <c r="ME16" i="17"/>
  <c r="MD16" i="17"/>
  <c r="MC16" i="17"/>
  <c r="MB16" i="17"/>
  <c r="MA16" i="17"/>
  <c r="LZ16" i="17"/>
  <c r="LY16" i="17"/>
  <c r="LX16" i="17"/>
  <c r="LW16" i="17"/>
  <c r="LV16" i="17"/>
  <c r="LU16" i="17"/>
  <c r="LT16" i="17"/>
  <c r="LS16" i="17"/>
  <c r="LR16" i="17"/>
  <c r="LQ16" i="17"/>
  <c r="LP16" i="17"/>
  <c r="LO16" i="17"/>
  <c r="LN16" i="17"/>
  <c r="LM16" i="17"/>
  <c r="LL16" i="17"/>
  <c r="LK16" i="17"/>
  <c r="LJ16" i="17"/>
  <c r="LI16" i="17"/>
  <c r="LH16" i="17"/>
  <c r="LG16" i="17"/>
  <c r="LF16" i="17"/>
  <c r="LE16" i="17"/>
  <c r="LD16" i="17"/>
  <c r="LC16" i="17"/>
  <c r="LB16" i="17"/>
  <c r="LA16" i="17"/>
  <c r="KZ16" i="17"/>
  <c r="KY16" i="17"/>
  <c r="KX16" i="17"/>
  <c r="KW16" i="17"/>
  <c r="KV16" i="17"/>
  <c r="KU16" i="17"/>
  <c r="KT16" i="17"/>
  <c r="KS16" i="17"/>
  <c r="KR16" i="17"/>
  <c r="KQ16" i="17"/>
  <c r="KP16" i="17"/>
  <c r="KO16" i="17"/>
  <c r="KN16" i="17"/>
  <c r="KM16" i="17"/>
  <c r="KL16" i="17"/>
  <c r="KK16" i="17"/>
  <c r="KJ16" i="17"/>
  <c r="KI16" i="17"/>
  <c r="KH16" i="17"/>
  <c r="KG16" i="17"/>
  <c r="KF16" i="17"/>
  <c r="KE16" i="17"/>
  <c r="KD16" i="17"/>
  <c r="KC16" i="17"/>
  <c r="KB16" i="17"/>
  <c r="KA16" i="17"/>
  <c r="JZ16" i="17"/>
  <c r="JY16" i="17"/>
  <c r="JX16" i="17"/>
  <c r="JW16" i="17"/>
  <c r="JV16" i="17"/>
  <c r="JU16" i="17"/>
  <c r="JT16" i="17"/>
  <c r="JS16" i="17"/>
  <c r="JR16" i="17"/>
  <c r="JQ16" i="17"/>
  <c r="JP16" i="17"/>
  <c r="JO16" i="17"/>
  <c r="JN16" i="17"/>
  <c r="JM16" i="17"/>
  <c r="JL16" i="17"/>
  <c r="JK16" i="17"/>
  <c r="JJ16" i="17"/>
  <c r="JI16" i="17"/>
  <c r="JH16" i="17"/>
  <c r="JG16" i="17"/>
  <c r="JF16" i="17"/>
  <c r="JE16" i="17"/>
  <c r="JD16" i="17"/>
  <c r="JC16" i="17"/>
  <c r="JB16" i="17"/>
  <c r="JA16" i="17"/>
  <c r="IZ16" i="17"/>
  <c r="IY16" i="17"/>
  <c r="IX16" i="17"/>
  <c r="IW16" i="17"/>
  <c r="IV16" i="17"/>
  <c r="IU16" i="17"/>
  <c r="IT16" i="17"/>
  <c r="IS16" i="17"/>
  <c r="IR16" i="17"/>
  <c r="IQ16" i="17"/>
  <c r="IP16" i="17"/>
  <c r="IO16" i="17"/>
  <c r="IN16" i="17"/>
  <c r="IM16" i="17"/>
  <c r="IL16" i="17"/>
  <c r="IK16" i="17"/>
  <c r="IJ16" i="17"/>
  <c r="II16" i="17"/>
  <c r="IH16" i="17"/>
  <c r="IG16" i="17"/>
  <c r="IF16" i="17"/>
  <c r="IE16" i="17"/>
  <c r="ID16" i="17"/>
  <c r="IC16" i="17"/>
  <c r="IB16" i="17"/>
  <c r="IA16" i="17"/>
  <c r="HZ16" i="17"/>
  <c r="HY16" i="17"/>
  <c r="HX16" i="17"/>
  <c r="HW16" i="17"/>
  <c r="HV16" i="17"/>
  <c r="HU16" i="17"/>
  <c r="HT16" i="17"/>
  <c r="HS16" i="17"/>
  <c r="HR16" i="17"/>
  <c r="HQ16" i="17"/>
  <c r="HP16" i="17"/>
  <c r="HO16" i="17"/>
  <c r="HN16" i="17"/>
  <c r="HM16" i="17"/>
  <c r="HL16" i="17"/>
  <c r="HK16" i="17"/>
  <c r="HJ16" i="17"/>
  <c r="HI16" i="17"/>
  <c r="HH16" i="17"/>
  <c r="HG16" i="17"/>
  <c r="HF16" i="17"/>
  <c r="HE16" i="17"/>
  <c r="HD16" i="17"/>
  <c r="HC16" i="17"/>
  <c r="HB16" i="17"/>
  <c r="HA16" i="17"/>
  <c r="GZ16" i="17"/>
  <c r="GY16" i="17"/>
  <c r="GX16" i="17"/>
  <c r="GW16" i="17"/>
  <c r="GV16" i="17"/>
  <c r="GU16" i="17"/>
  <c r="GT16" i="17"/>
  <c r="GS16" i="17"/>
  <c r="GR16" i="17"/>
  <c r="GQ16" i="17"/>
  <c r="GP16" i="17"/>
  <c r="GO16" i="17"/>
  <c r="GN16" i="17"/>
  <c r="GM16" i="17"/>
  <c r="GL16" i="17"/>
  <c r="GK16" i="17"/>
  <c r="GJ16" i="17"/>
  <c r="GI16" i="17"/>
  <c r="GH16" i="17"/>
  <c r="GG16" i="17"/>
  <c r="GF16" i="17"/>
  <c r="GE16" i="17"/>
  <c r="GD16" i="17"/>
  <c r="GC16" i="17"/>
  <c r="GB16" i="17"/>
  <c r="GA16" i="17"/>
  <c r="FZ16" i="17"/>
  <c r="FY16" i="17"/>
  <c r="FX16" i="17"/>
  <c r="FW16" i="17"/>
  <c r="FV16" i="17"/>
  <c r="FU16" i="17"/>
  <c r="FT16" i="17"/>
  <c r="FS16" i="17"/>
  <c r="FR16" i="17"/>
  <c r="FQ16" i="17"/>
  <c r="FP16" i="17"/>
  <c r="FO16" i="17"/>
  <c r="FN16" i="17"/>
  <c r="FM16" i="17"/>
  <c r="FL16" i="17"/>
  <c r="FK16" i="17"/>
  <c r="FJ16" i="17"/>
  <c r="FI16" i="17"/>
  <c r="FH16" i="17"/>
  <c r="FG16" i="17"/>
  <c r="FF16" i="17"/>
  <c r="FE16" i="17"/>
  <c r="FD16" i="17"/>
  <c r="FC16" i="17"/>
  <c r="FB16" i="17"/>
  <c r="FA16" i="17"/>
  <c r="EZ16" i="17"/>
  <c r="EY16" i="17"/>
  <c r="EX16" i="17"/>
  <c r="EW16" i="17"/>
  <c r="EV16" i="17"/>
  <c r="EU16" i="17"/>
  <c r="ET16" i="17"/>
  <c r="ES16" i="17"/>
  <c r="ER16" i="17"/>
  <c r="EQ16" i="17"/>
  <c r="EP16" i="17"/>
  <c r="EO16" i="17"/>
  <c r="EN16" i="17"/>
  <c r="EM16" i="17"/>
  <c r="EL16" i="17"/>
  <c r="EK16" i="17"/>
  <c r="EJ16" i="17"/>
  <c r="EI16" i="17"/>
  <c r="EH16" i="17"/>
  <c r="EG16" i="17"/>
  <c r="EF16" i="17"/>
  <c r="EE16" i="17"/>
  <c r="ED16" i="17"/>
  <c r="EC16" i="17"/>
  <c r="EB16" i="17"/>
  <c r="EA16" i="17"/>
  <c r="DZ16" i="17"/>
  <c r="DY16" i="17"/>
  <c r="DX16" i="17"/>
  <c r="DW16" i="17"/>
  <c r="DV16" i="17"/>
  <c r="DU16" i="17"/>
  <c r="DT16" i="17"/>
  <c r="DS16" i="17"/>
  <c r="DR16" i="17"/>
  <c r="DQ16" i="17"/>
  <c r="DP16" i="17"/>
  <c r="DO16" i="17"/>
  <c r="DN16" i="17"/>
  <c r="DM16" i="17"/>
  <c r="DL16" i="17"/>
  <c r="DK16" i="17"/>
  <c r="DJ16" i="17"/>
  <c r="DI16" i="17"/>
  <c r="DH16" i="17"/>
  <c r="DG16" i="17"/>
  <c r="DF16" i="17"/>
  <c r="DE16" i="17"/>
  <c r="DD16" i="17"/>
  <c r="DC16" i="17"/>
  <c r="DB16" i="17"/>
  <c r="DA16" i="17"/>
  <c r="CZ16" i="17"/>
  <c r="CY16" i="17"/>
  <c r="CX16" i="17"/>
  <c r="CW16" i="17"/>
  <c r="CV16" i="17"/>
  <c r="CU16" i="17"/>
  <c r="CT16" i="17"/>
  <c r="CS16" i="17"/>
  <c r="CR16" i="17"/>
  <c r="CQ16" i="17"/>
  <c r="CP16" i="17"/>
  <c r="CO16" i="17"/>
  <c r="CN16" i="17"/>
  <c r="CM16" i="17"/>
  <c r="CL16" i="17"/>
  <c r="CK16" i="17"/>
  <c r="CJ16" i="17"/>
  <c r="CI16" i="17"/>
  <c r="CH16" i="17"/>
  <c r="CG16" i="17"/>
  <c r="CF16" i="17"/>
  <c r="CE16" i="17"/>
  <c r="CD16" i="17"/>
  <c r="CC16" i="17"/>
  <c r="CB16" i="17"/>
  <c r="CA16" i="17"/>
  <c r="BZ16" i="17"/>
  <c r="BY16" i="17"/>
  <c r="BX16" i="17"/>
  <c r="BW16" i="17"/>
  <c r="BV16" i="17"/>
  <c r="BU16" i="17"/>
  <c r="BT16" i="17"/>
  <c r="BS16" i="17"/>
  <c r="BR16" i="17"/>
  <c r="BQ16" i="17"/>
  <c r="BP16" i="17"/>
  <c r="BO16" i="17"/>
  <c r="BN16" i="17"/>
  <c r="BM16" i="17"/>
  <c r="BL16" i="17"/>
  <c r="BK16" i="17"/>
  <c r="BJ16" i="17"/>
  <c r="BI16" i="17"/>
  <c r="BH16" i="17"/>
  <c r="BG16" i="17"/>
  <c r="BF16" i="17"/>
  <c r="BE16" i="17"/>
  <c r="BD16" i="17"/>
  <c r="BC16" i="17"/>
  <c r="BB16" i="17"/>
  <c r="BA16" i="17"/>
  <c r="AZ16" i="17"/>
  <c r="AY16" i="17"/>
  <c r="AX16" i="17"/>
  <c r="AW16" i="17"/>
  <c r="AV16" i="17"/>
  <c r="AU16" i="17"/>
  <c r="AT16" i="17"/>
  <c r="AS16" i="17"/>
  <c r="AR16" i="17"/>
  <c r="AQ16" i="17"/>
  <c r="AP16" i="17"/>
  <c r="AO16" i="17"/>
  <c r="AN16" i="17"/>
  <c r="AM16" i="17"/>
  <c r="AL16" i="17"/>
  <c r="AK16" i="17"/>
  <c r="AJ16" i="17"/>
  <c r="AI16" i="17"/>
  <c r="AH16" i="17"/>
  <c r="AG16" i="17"/>
  <c r="AF16" i="17"/>
  <c r="AE16" i="17"/>
  <c r="AD16" i="17"/>
  <c r="AC16" i="17"/>
  <c r="AB16" i="17"/>
  <c r="AA16" i="17"/>
  <c r="Z16" i="17"/>
  <c r="Y16" i="17"/>
  <c r="X16" i="17"/>
  <c r="M16" i="17"/>
  <c r="L16" i="17"/>
  <c r="A16" i="17"/>
  <c r="ND15" i="17"/>
  <c r="NC15" i="17"/>
  <c r="NB15" i="17"/>
  <c r="NA15" i="17"/>
  <c r="MZ15" i="17"/>
  <c r="MY15" i="17"/>
  <c r="MX15" i="17"/>
  <c r="MW15" i="17"/>
  <c r="MV15" i="17"/>
  <c r="MU15" i="17"/>
  <c r="MT15" i="17"/>
  <c r="MS15" i="17"/>
  <c r="MR15" i="17"/>
  <c r="MQ15" i="17"/>
  <c r="MP15" i="17"/>
  <c r="MO15" i="17"/>
  <c r="MN15" i="17"/>
  <c r="MM15" i="17"/>
  <c r="ML15" i="17"/>
  <c r="MK15" i="17"/>
  <c r="MJ15" i="17"/>
  <c r="MI15" i="17"/>
  <c r="MH15" i="17"/>
  <c r="MG15" i="17"/>
  <c r="MF15" i="17"/>
  <c r="ME15" i="17"/>
  <c r="MD15" i="17"/>
  <c r="MC15" i="17"/>
  <c r="MB15" i="17"/>
  <c r="MA15" i="17"/>
  <c r="LZ15" i="17"/>
  <c r="LY15" i="17"/>
  <c r="LX15" i="17"/>
  <c r="LW15" i="17"/>
  <c r="LV15" i="17"/>
  <c r="LU15" i="17"/>
  <c r="LT15" i="17"/>
  <c r="LS15" i="17"/>
  <c r="LR15" i="17"/>
  <c r="LQ15" i="17"/>
  <c r="LP15" i="17"/>
  <c r="LO15" i="17"/>
  <c r="LN15" i="17"/>
  <c r="LM15" i="17"/>
  <c r="LL15" i="17"/>
  <c r="LK15" i="17"/>
  <c r="LJ15" i="17"/>
  <c r="LI15" i="17"/>
  <c r="LH15" i="17"/>
  <c r="LG15" i="17"/>
  <c r="LF15" i="17"/>
  <c r="LE15" i="17"/>
  <c r="LD15" i="17"/>
  <c r="LC15" i="17"/>
  <c r="LB15" i="17"/>
  <c r="LA15" i="17"/>
  <c r="KZ15" i="17"/>
  <c r="KY15" i="17"/>
  <c r="KX15" i="17"/>
  <c r="KW15" i="17"/>
  <c r="KV15" i="17"/>
  <c r="KU15" i="17"/>
  <c r="KT15" i="17"/>
  <c r="KS15" i="17"/>
  <c r="KR15" i="17"/>
  <c r="KQ15" i="17"/>
  <c r="KP15" i="17"/>
  <c r="KO15" i="17"/>
  <c r="KN15" i="17"/>
  <c r="KM15" i="17"/>
  <c r="KL15" i="17"/>
  <c r="KK15" i="17"/>
  <c r="KJ15" i="17"/>
  <c r="KI15" i="17"/>
  <c r="KH15" i="17"/>
  <c r="KG15" i="17"/>
  <c r="KF15" i="17"/>
  <c r="KE15" i="17"/>
  <c r="KD15" i="17"/>
  <c r="KC15" i="17"/>
  <c r="KB15" i="17"/>
  <c r="KA15" i="17"/>
  <c r="JZ15" i="17"/>
  <c r="JY15" i="17"/>
  <c r="JX15" i="17"/>
  <c r="JW15" i="17"/>
  <c r="JV15" i="17"/>
  <c r="JU15" i="17"/>
  <c r="JT15" i="17"/>
  <c r="JS15" i="17"/>
  <c r="JR15" i="17"/>
  <c r="JQ15" i="17"/>
  <c r="JP15" i="17"/>
  <c r="JO15" i="17"/>
  <c r="JN15" i="17"/>
  <c r="JM15" i="17"/>
  <c r="JL15" i="17"/>
  <c r="JK15" i="17"/>
  <c r="JJ15" i="17"/>
  <c r="JI15" i="17"/>
  <c r="JH15" i="17"/>
  <c r="JG15" i="17"/>
  <c r="JF15" i="17"/>
  <c r="JE15" i="17"/>
  <c r="JD15" i="17"/>
  <c r="JC15" i="17"/>
  <c r="JB15" i="17"/>
  <c r="JA15" i="17"/>
  <c r="IZ15" i="17"/>
  <c r="IY15" i="17"/>
  <c r="IX15" i="17"/>
  <c r="IW15" i="17"/>
  <c r="IV15" i="17"/>
  <c r="IU15" i="17"/>
  <c r="IT15" i="17"/>
  <c r="IS15" i="17"/>
  <c r="IR15" i="17"/>
  <c r="IQ15" i="17"/>
  <c r="IP15" i="17"/>
  <c r="IO15" i="17"/>
  <c r="IN15" i="17"/>
  <c r="IM15" i="17"/>
  <c r="IL15" i="17"/>
  <c r="IK15" i="17"/>
  <c r="IJ15" i="17"/>
  <c r="II15" i="17"/>
  <c r="IH15" i="17"/>
  <c r="IG15" i="17"/>
  <c r="IF15" i="17"/>
  <c r="IE15" i="17"/>
  <c r="ID15" i="17"/>
  <c r="IC15" i="17"/>
  <c r="IB15" i="17"/>
  <c r="IA15" i="17"/>
  <c r="HZ15" i="17"/>
  <c r="HY15" i="17"/>
  <c r="HX15" i="17"/>
  <c r="HW15" i="17"/>
  <c r="HV15" i="17"/>
  <c r="HU15" i="17"/>
  <c r="HT15" i="17"/>
  <c r="HS15" i="17"/>
  <c r="HR15" i="17"/>
  <c r="HQ15" i="17"/>
  <c r="HP15" i="17"/>
  <c r="HO15" i="17"/>
  <c r="HN15" i="17"/>
  <c r="HM15" i="17"/>
  <c r="HL15" i="17"/>
  <c r="HK15" i="17"/>
  <c r="HJ15" i="17"/>
  <c r="HI15" i="17"/>
  <c r="HH15" i="17"/>
  <c r="HG15" i="17"/>
  <c r="HF15" i="17"/>
  <c r="HE15" i="17"/>
  <c r="HD15" i="17"/>
  <c r="HC15" i="17"/>
  <c r="HB15" i="17"/>
  <c r="HA15" i="17"/>
  <c r="GZ15" i="17"/>
  <c r="GY15" i="17"/>
  <c r="GX15" i="17"/>
  <c r="GW15" i="17"/>
  <c r="GV15" i="17"/>
  <c r="GU15" i="17"/>
  <c r="GT15" i="17"/>
  <c r="GS15" i="17"/>
  <c r="GR15" i="17"/>
  <c r="GQ15" i="17"/>
  <c r="GP15" i="17"/>
  <c r="GO15" i="17"/>
  <c r="GN15" i="17"/>
  <c r="GM15" i="17"/>
  <c r="GL15" i="17"/>
  <c r="GK15" i="17"/>
  <c r="GJ15" i="17"/>
  <c r="GI15" i="17"/>
  <c r="GH15" i="17"/>
  <c r="GG15" i="17"/>
  <c r="GF15" i="17"/>
  <c r="GE15" i="17"/>
  <c r="GD15" i="17"/>
  <c r="GC15" i="17"/>
  <c r="GB15" i="17"/>
  <c r="GA15" i="17"/>
  <c r="FZ15" i="17"/>
  <c r="FY15" i="17"/>
  <c r="FX15" i="17"/>
  <c r="FW15" i="17"/>
  <c r="FV15" i="17"/>
  <c r="FU15" i="17"/>
  <c r="FT15" i="17"/>
  <c r="FS15" i="17"/>
  <c r="FR15" i="17"/>
  <c r="FQ15" i="17"/>
  <c r="FP15" i="17"/>
  <c r="FO15" i="17"/>
  <c r="FN15" i="17"/>
  <c r="FM15" i="17"/>
  <c r="FL15" i="17"/>
  <c r="FK15" i="17"/>
  <c r="FJ15" i="17"/>
  <c r="FI15" i="17"/>
  <c r="FH15" i="17"/>
  <c r="FG15" i="17"/>
  <c r="FF15" i="17"/>
  <c r="FE15" i="17"/>
  <c r="FD15" i="17"/>
  <c r="FC15" i="17"/>
  <c r="FB15" i="17"/>
  <c r="FA15" i="17"/>
  <c r="EZ15" i="17"/>
  <c r="EY15" i="17"/>
  <c r="EX15" i="17"/>
  <c r="EW15" i="17"/>
  <c r="EV15" i="17"/>
  <c r="EU15" i="17"/>
  <c r="ET15" i="17"/>
  <c r="ES15" i="17"/>
  <c r="ER15" i="17"/>
  <c r="EQ15" i="17"/>
  <c r="EP15" i="17"/>
  <c r="EO15" i="17"/>
  <c r="EN15" i="17"/>
  <c r="EM15" i="17"/>
  <c r="EL15" i="17"/>
  <c r="EK15" i="17"/>
  <c r="EJ15" i="17"/>
  <c r="EI15" i="17"/>
  <c r="EH15" i="17"/>
  <c r="EG15" i="17"/>
  <c r="EF15" i="17"/>
  <c r="EE15" i="17"/>
  <c r="ED15" i="17"/>
  <c r="EC15" i="17"/>
  <c r="EB15" i="17"/>
  <c r="EA15" i="17"/>
  <c r="DZ15" i="17"/>
  <c r="DY15" i="17"/>
  <c r="DX15" i="17"/>
  <c r="DW15" i="17"/>
  <c r="DV15" i="17"/>
  <c r="DU15" i="17"/>
  <c r="DT15" i="17"/>
  <c r="DS15" i="17"/>
  <c r="DR15" i="17"/>
  <c r="DQ15" i="17"/>
  <c r="DP15" i="17"/>
  <c r="DO15" i="17"/>
  <c r="DN15" i="17"/>
  <c r="DM15" i="17"/>
  <c r="DL15" i="17"/>
  <c r="DK15" i="17"/>
  <c r="DJ15" i="17"/>
  <c r="DI15" i="17"/>
  <c r="DH15" i="17"/>
  <c r="DG15" i="17"/>
  <c r="DF15" i="17"/>
  <c r="DE15" i="17"/>
  <c r="DD15" i="17"/>
  <c r="DC15" i="17"/>
  <c r="DB15" i="17"/>
  <c r="DA15" i="17"/>
  <c r="CZ15" i="17"/>
  <c r="CY15" i="17"/>
  <c r="CX15" i="17"/>
  <c r="CW15" i="17"/>
  <c r="CV15" i="17"/>
  <c r="CU15" i="17"/>
  <c r="CT15" i="17"/>
  <c r="CS15" i="17"/>
  <c r="CR15" i="17"/>
  <c r="CQ15" i="17"/>
  <c r="CP15" i="17"/>
  <c r="CO15" i="17"/>
  <c r="CN15" i="17"/>
  <c r="CM15" i="17"/>
  <c r="CL15" i="17"/>
  <c r="CK15" i="17"/>
  <c r="CJ15" i="17"/>
  <c r="CI15" i="17"/>
  <c r="CH15" i="17"/>
  <c r="CG15" i="17"/>
  <c r="CF15" i="17"/>
  <c r="CE15" i="17"/>
  <c r="CD15" i="17"/>
  <c r="CC15" i="17"/>
  <c r="CB15" i="17"/>
  <c r="CA15" i="17"/>
  <c r="BZ15" i="17"/>
  <c r="BY15" i="17"/>
  <c r="BX15" i="17"/>
  <c r="BW15" i="17"/>
  <c r="BV15" i="17"/>
  <c r="BU15" i="17"/>
  <c r="BT15" i="17"/>
  <c r="BS15" i="17"/>
  <c r="BR15" i="17"/>
  <c r="BQ15" i="17"/>
  <c r="BP15" i="17"/>
  <c r="BO15" i="17"/>
  <c r="BN15" i="17"/>
  <c r="BM15" i="17"/>
  <c r="BL15" i="17"/>
  <c r="BK15" i="17"/>
  <c r="BJ15" i="17"/>
  <c r="BI15" i="17"/>
  <c r="BH15" i="17"/>
  <c r="BG15" i="17"/>
  <c r="BF15" i="17"/>
  <c r="BE15" i="17"/>
  <c r="BD15" i="17"/>
  <c r="BC15" i="17"/>
  <c r="BB15" i="17"/>
  <c r="BA15" i="17"/>
  <c r="AZ15" i="17"/>
  <c r="AY15" i="17"/>
  <c r="AX15" i="17"/>
  <c r="AW15" i="17"/>
  <c r="AV15" i="17"/>
  <c r="AU15" i="17"/>
  <c r="AT15" i="17"/>
  <c r="AS15" i="17"/>
  <c r="AR15" i="17"/>
  <c r="AQ15" i="17"/>
  <c r="AP15" i="17"/>
  <c r="AO15" i="17"/>
  <c r="AN15" i="17"/>
  <c r="AM15" i="17"/>
  <c r="AL15" i="17"/>
  <c r="AK15" i="17"/>
  <c r="AJ15" i="17"/>
  <c r="AI15" i="17"/>
  <c r="AH15" i="17"/>
  <c r="AG15" i="17"/>
  <c r="AF15" i="17"/>
  <c r="AE15" i="17"/>
  <c r="AD15" i="17"/>
  <c r="AC15" i="17"/>
  <c r="AB15" i="17"/>
  <c r="AA15" i="17"/>
  <c r="Z15" i="17"/>
  <c r="Y15" i="17"/>
  <c r="X15" i="17"/>
  <c r="L15" i="17"/>
  <c r="M15" i="17" s="1"/>
  <c r="A15" i="17"/>
  <c r="ND14" i="17"/>
  <c r="NC14" i="17"/>
  <c r="NB14" i="17"/>
  <c r="NA14" i="17"/>
  <c r="MZ14" i="17"/>
  <c r="MY14" i="17"/>
  <c r="MX14" i="17"/>
  <c r="MW14" i="17"/>
  <c r="MV14" i="17"/>
  <c r="MU14" i="17"/>
  <c r="MT14" i="17"/>
  <c r="MS14" i="17"/>
  <c r="MR14" i="17"/>
  <c r="MQ14" i="17"/>
  <c r="MP14" i="17"/>
  <c r="MO14" i="17"/>
  <c r="MN14" i="17"/>
  <c r="MM14" i="17"/>
  <c r="ML14" i="17"/>
  <c r="MK14" i="17"/>
  <c r="MJ14" i="17"/>
  <c r="MI14" i="17"/>
  <c r="MH14" i="17"/>
  <c r="MG14" i="17"/>
  <c r="MF14" i="17"/>
  <c r="ME14" i="17"/>
  <c r="MD14" i="17"/>
  <c r="MC14" i="17"/>
  <c r="MB14" i="17"/>
  <c r="MA14" i="17"/>
  <c r="LZ14" i="17"/>
  <c r="LY14" i="17"/>
  <c r="LX14" i="17"/>
  <c r="LW14" i="17"/>
  <c r="LV14" i="17"/>
  <c r="LU14" i="17"/>
  <c r="LT14" i="17"/>
  <c r="LS14" i="17"/>
  <c r="LR14" i="17"/>
  <c r="LQ14" i="17"/>
  <c r="LP14" i="17"/>
  <c r="LO14" i="17"/>
  <c r="LN14" i="17"/>
  <c r="LM14" i="17"/>
  <c r="LL14" i="17"/>
  <c r="LK14" i="17"/>
  <c r="LJ14" i="17"/>
  <c r="LI14" i="17"/>
  <c r="LH14" i="17"/>
  <c r="LG14" i="17"/>
  <c r="LF14" i="17"/>
  <c r="LE14" i="17"/>
  <c r="LD14" i="17"/>
  <c r="LC14" i="17"/>
  <c r="LB14" i="17"/>
  <c r="LA14" i="17"/>
  <c r="KZ14" i="17"/>
  <c r="KY14" i="17"/>
  <c r="KX14" i="17"/>
  <c r="KW14" i="17"/>
  <c r="KV14" i="17"/>
  <c r="KU14" i="17"/>
  <c r="KT14" i="17"/>
  <c r="KS14" i="17"/>
  <c r="KR14" i="17"/>
  <c r="KQ14" i="17"/>
  <c r="KP14" i="17"/>
  <c r="KO14" i="17"/>
  <c r="KN14" i="17"/>
  <c r="KM14" i="17"/>
  <c r="KL14" i="17"/>
  <c r="KK14" i="17"/>
  <c r="KJ14" i="17"/>
  <c r="KI14" i="17"/>
  <c r="KH14" i="17"/>
  <c r="KG14" i="17"/>
  <c r="KF14" i="17"/>
  <c r="KE14" i="17"/>
  <c r="KD14" i="17"/>
  <c r="KC14" i="17"/>
  <c r="KB14" i="17"/>
  <c r="KA14" i="17"/>
  <c r="JZ14" i="17"/>
  <c r="JY14" i="17"/>
  <c r="JX14" i="17"/>
  <c r="JW14" i="17"/>
  <c r="JV14" i="17"/>
  <c r="JU14" i="17"/>
  <c r="JT14" i="17"/>
  <c r="JS14" i="17"/>
  <c r="JR14" i="17"/>
  <c r="JQ14" i="17"/>
  <c r="JP14" i="17"/>
  <c r="JO14" i="17"/>
  <c r="JN14" i="17"/>
  <c r="JM14" i="17"/>
  <c r="JL14" i="17"/>
  <c r="JK14" i="17"/>
  <c r="JJ14" i="17"/>
  <c r="JI14" i="17"/>
  <c r="JH14" i="17"/>
  <c r="JG14" i="17"/>
  <c r="JF14" i="17"/>
  <c r="JE14" i="17"/>
  <c r="JD14" i="17"/>
  <c r="JC14" i="17"/>
  <c r="JB14" i="17"/>
  <c r="JA14" i="17"/>
  <c r="IZ14" i="17"/>
  <c r="IY14" i="17"/>
  <c r="IX14" i="17"/>
  <c r="IW14" i="17"/>
  <c r="IV14" i="17"/>
  <c r="IU14" i="17"/>
  <c r="IT14" i="17"/>
  <c r="IS14" i="17"/>
  <c r="IR14" i="17"/>
  <c r="IQ14" i="17"/>
  <c r="IP14" i="17"/>
  <c r="IO14" i="17"/>
  <c r="IN14" i="17"/>
  <c r="IM14" i="17"/>
  <c r="IL14" i="17"/>
  <c r="IK14" i="17"/>
  <c r="IJ14" i="17"/>
  <c r="II14" i="17"/>
  <c r="IH14" i="17"/>
  <c r="IG14" i="17"/>
  <c r="IF14" i="17"/>
  <c r="IE14" i="17"/>
  <c r="ID14" i="17"/>
  <c r="IC14" i="17"/>
  <c r="IB14" i="17"/>
  <c r="IA14" i="17"/>
  <c r="HZ14" i="17"/>
  <c r="HY14" i="17"/>
  <c r="HX14" i="17"/>
  <c r="HW14" i="17"/>
  <c r="HV14" i="17"/>
  <c r="HU14" i="17"/>
  <c r="HT14" i="17"/>
  <c r="HS14" i="17"/>
  <c r="HR14" i="17"/>
  <c r="HQ14" i="17"/>
  <c r="HP14" i="17"/>
  <c r="HO14" i="17"/>
  <c r="HN14" i="17"/>
  <c r="HM14" i="17"/>
  <c r="HL14" i="17"/>
  <c r="HK14" i="17"/>
  <c r="HJ14" i="17"/>
  <c r="HI14" i="17"/>
  <c r="HH14" i="17"/>
  <c r="HG14" i="17"/>
  <c r="HF14" i="17"/>
  <c r="HE14" i="17"/>
  <c r="HD14" i="17"/>
  <c r="HC14" i="17"/>
  <c r="HB14" i="17"/>
  <c r="HA14" i="17"/>
  <c r="GZ14" i="17"/>
  <c r="GY14" i="17"/>
  <c r="GX14" i="17"/>
  <c r="GW14" i="17"/>
  <c r="GV14" i="17"/>
  <c r="GU14" i="17"/>
  <c r="GT14" i="17"/>
  <c r="GS14" i="17"/>
  <c r="GR14" i="17"/>
  <c r="GQ14" i="17"/>
  <c r="GP14" i="17"/>
  <c r="GO14" i="17"/>
  <c r="GN14" i="17"/>
  <c r="GM14" i="17"/>
  <c r="GL14" i="17"/>
  <c r="GK14" i="17"/>
  <c r="GJ14" i="17"/>
  <c r="GI14" i="17"/>
  <c r="GH14" i="17"/>
  <c r="GG14" i="17"/>
  <c r="GF14" i="17"/>
  <c r="GE14" i="17"/>
  <c r="GD14" i="17"/>
  <c r="GC14" i="17"/>
  <c r="GB14" i="17"/>
  <c r="GA14" i="17"/>
  <c r="FZ14" i="17"/>
  <c r="FY14" i="17"/>
  <c r="FX14" i="17"/>
  <c r="FW14" i="17"/>
  <c r="FV14" i="17"/>
  <c r="FU14" i="17"/>
  <c r="FT14" i="17"/>
  <c r="FS14" i="17"/>
  <c r="FR14" i="17"/>
  <c r="FQ14" i="17"/>
  <c r="FP14" i="17"/>
  <c r="FO14" i="17"/>
  <c r="FN14" i="17"/>
  <c r="FM14" i="17"/>
  <c r="FL14" i="17"/>
  <c r="FK14" i="17"/>
  <c r="FJ14" i="17"/>
  <c r="FI14" i="17"/>
  <c r="FH14" i="17"/>
  <c r="FG14" i="17"/>
  <c r="FF14" i="17"/>
  <c r="FE14" i="17"/>
  <c r="FD14" i="17"/>
  <c r="FC14" i="17"/>
  <c r="FB14" i="17"/>
  <c r="FA14" i="17"/>
  <c r="EZ14" i="17"/>
  <c r="EY14" i="17"/>
  <c r="EX14" i="17"/>
  <c r="EW14" i="17"/>
  <c r="EV14" i="17"/>
  <c r="EU14" i="17"/>
  <c r="ET14" i="17"/>
  <c r="ES14" i="17"/>
  <c r="ER14" i="17"/>
  <c r="EQ14" i="17"/>
  <c r="EP14" i="17"/>
  <c r="EO14" i="17"/>
  <c r="EN14" i="17"/>
  <c r="EM14" i="17"/>
  <c r="EL14" i="17"/>
  <c r="EK14" i="17"/>
  <c r="EJ14" i="17"/>
  <c r="EI14" i="17"/>
  <c r="EH14" i="17"/>
  <c r="EG14" i="17"/>
  <c r="EF14" i="17"/>
  <c r="EE14" i="17"/>
  <c r="ED14" i="17"/>
  <c r="EC14" i="17"/>
  <c r="EB14" i="17"/>
  <c r="EA14" i="17"/>
  <c r="DZ14" i="17"/>
  <c r="DY14" i="17"/>
  <c r="DX14" i="17"/>
  <c r="DW14" i="17"/>
  <c r="DV14" i="17"/>
  <c r="DU14" i="17"/>
  <c r="DT14" i="17"/>
  <c r="DS14" i="17"/>
  <c r="DR14" i="17"/>
  <c r="DQ14" i="17"/>
  <c r="DP14" i="17"/>
  <c r="DO14" i="17"/>
  <c r="DN14" i="17"/>
  <c r="DM14" i="17"/>
  <c r="DL14" i="17"/>
  <c r="DK14" i="17"/>
  <c r="DJ14" i="17"/>
  <c r="DI14" i="17"/>
  <c r="DH14" i="17"/>
  <c r="DG14" i="17"/>
  <c r="DF14" i="17"/>
  <c r="DE14" i="17"/>
  <c r="DD14" i="17"/>
  <c r="DC14" i="17"/>
  <c r="DB14" i="17"/>
  <c r="DA14" i="17"/>
  <c r="CZ14" i="17"/>
  <c r="CY14" i="17"/>
  <c r="CX14" i="17"/>
  <c r="CW14" i="17"/>
  <c r="CV14" i="17"/>
  <c r="CU14" i="17"/>
  <c r="CT14" i="17"/>
  <c r="CS14" i="17"/>
  <c r="CR14" i="17"/>
  <c r="CQ14" i="17"/>
  <c r="CP14" i="17"/>
  <c r="CO14" i="17"/>
  <c r="CN14" i="17"/>
  <c r="CM14" i="17"/>
  <c r="CL14" i="17"/>
  <c r="CK14" i="17"/>
  <c r="CJ14" i="17"/>
  <c r="CI14" i="17"/>
  <c r="CH14" i="17"/>
  <c r="CG14" i="17"/>
  <c r="CF14" i="17"/>
  <c r="CE14" i="17"/>
  <c r="CD14" i="17"/>
  <c r="CC14" i="17"/>
  <c r="CB14" i="17"/>
  <c r="CA14" i="17"/>
  <c r="BZ14" i="17"/>
  <c r="BY14" i="17"/>
  <c r="BX14" i="17"/>
  <c r="BW14" i="17"/>
  <c r="BV14" i="17"/>
  <c r="BU14" i="17"/>
  <c r="BT14" i="17"/>
  <c r="BS14" i="17"/>
  <c r="BR14" i="17"/>
  <c r="BQ14" i="17"/>
  <c r="BP14" i="17"/>
  <c r="BO14" i="17"/>
  <c r="BN14" i="17"/>
  <c r="BM14" i="17"/>
  <c r="BL14" i="17"/>
  <c r="BK14" i="17"/>
  <c r="BJ14" i="17"/>
  <c r="BI14" i="17"/>
  <c r="BH14" i="17"/>
  <c r="BG14" i="17"/>
  <c r="BF14" i="17"/>
  <c r="BE14" i="17"/>
  <c r="BD14" i="17"/>
  <c r="BC14" i="17"/>
  <c r="BB14" i="17"/>
  <c r="BA14" i="17"/>
  <c r="AZ14" i="17"/>
  <c r="AY14" i="17"/>
  <c r="AX14" i="17"/>
  <c r="AW14" i="17"/>
  <c r="AV14" i="17"/>
  <c r="AU14" i="17"/>
  <c r="AT14" i="17"/>
  <c r="AS14" i="17"/>
  <c r="AR14" i="17"/>
  <c r="AQ14" i="17"/>
  <c r="AP14" i="17"/>
  <c r="AO14" i="17"/>
  <c r="AN14" i="17"/>
  <c r="AM14" i="17"/>
  <c r="AL14" i="17"/>
  <c r="AK14" i="17"/>
  <c r="AJ14" i="17"/>
  <c r="AI14" i="17"/>
  <c r="AH14" i="17"/>
  <c r="AG14" i="17"/>
  <c r="AF14" i="17"/>
  <c r="AE14" i="17"/>
  <c r="AD14" i="17"/>
  <c r="AC14" i="17"/>
  <c r="AB14" i="17"/>
  <c r="AA14" i="17"/>
  <c r="Z14" i="17"/>
  <c r="Y14" i="17"/>
  <c r="X14" i="17"/>
  <c r="L14" i="17"/>
  <c r="M14" i="17" s="1"/>
  <c r="A14" i="17"/>
  <c r="ND13" i="17"/>
  <c r="NC13" i="17"/>
  <c r="NB13" i="17"/>
  <c r="NA13" i="17"/>
  <c r="MZ13" i="17"/>
  <c r="MY13" i="17"/>
  <c r="MX13" i="17"/>
  <c r="MW13" i="17"/>
  <c r="MV13" i="17"/>
  <c r="MU13" i="17"/>
  <c r="MT13" i="17"/>
  <c r="MS13" i="17"/>
  <c r="MR13" i="17"/>
  <c r="MQ13" i="17"/>
  <c r="MP13" i="17"/>
  <c r="MO13" i="17"/>
  <c r="MN13" i="17"/>
  <c r="MM13" i="17"/>
  <c r="ML13" i="17"/>
  <c r="MK13" i="17"/>
  <c r="MJ13" i="17"/>
  <c r="MI13" i="17"/>
  <c r="MH13" i="17"/>
  <c r="MG13" i="17"/>
  <c r="MF13" i="17"/>
  <c r="ME13" i="17"/>
  <c r="MD13" i="17"/>
  <c r="MC13" i="17"/>
  <c r="MB13" i="17"/>
  <c r="MA13" i="17"/>
  <c r="LZ13" i="17"/>
  <c r="LY13" i="17"/>
  <c r="LX13" i="17"/>
  <c r="LW13" i="17"/>
  <c r="LV13" i="17"/>
  <c r="LU13" i="17"/>
  <c r="LT13" i="17"/>
  <c r="LS13" i="17"/>
  <c r="LR13" i="17"/>
  <c r="LQ13" i="17"/>
  <c r="LP13" i="17"/>
  <c r="LO13" i="17"/>
  <c r="LN13" i="17"/>
  <c r="LM13" i="17"/>
  <c r="LL13" i="17"/>
  <c r="LK13" i="17"/>
  <c r="LJ13" i="17"/>
  <c r="LI13" i="17"/>
  <c r="LH13" i="17"/>
  <c r="LG13" i="17"/>
  <c r="LF13" i="17"/>
  <c r="LE13" i="17"/>
  <c r="LD13" i="17"/>
  <c r="LC13" i="17"/>
  <c r="LB13" i="17"/>
  <c r="LA13" i="17"/>
  <c r="KZ13" i="17"/>
  <c r="KY13" i="17"/>
  <c r="KX13" i="17"/>
  <c r="KW13" i="17"/>
  <c r="KV13" i="17"/>
  <c r="KU13" i="17"/>
  <c r="KT13" i="17"/>
  <c r="KS13" i="17"/>
  <c r="KR13" i="17"/>
  <c r="KQ13" i="17"/>
  <c r="KP13" i="17"/>
  <c r="KO13" i="17"/>
  <c r="KN13" i="17"/>
  <c r="KM13" i="17"/>
  <c r="KL13" i="17"/>
  <c r="KK13" i="17"/>
  <c r="KJ13" i="17"/>
  <c r="KI13" i="17"/>
  <c r="KH13" i="17"/>
  <c r="KG13" i="17"/>
  <c r="KF13" i="17"/>
  <c r="KE13" i="17"/>
  <c r="KD13" i="17"/>
  <c r="KC13" i="17"/>
  <c r="KB13" i="17"/>
  <c r="KA13" i="17"/>
  <c r="JZ13" i="17"/>
  <c r="JY13" i="17"/>
  <c r="JX13" i="17"/>
  <c r="JW13" i="17"/>
  <c r="JV13" i="17"/>
  <c r="JU13" i="17"/>
  <c r="JT13" i="17"/>
  <c r="JS13" i="17"/>
  <c r="JR13" i="17"/>
  <c r="JQ13" i="17"/>
  <c r="JP13" i="17"/>
  <c r="JO13" i="17"/>
  <c r="JN13" i="17"/>
  <c r="JM13" i="17"/>
  <c r="JL13" i="17"/>
  <c r="JK13" i="17"/>
  <c r="JJ13" i="17"/>
  <c r="JI13" i="17"/>
  <c r="JH13" i="17"/>
  <c r="JG13" i="17"/>
  <c r="JF13" i="17"/>
  <c r="JE13" i="17"/>
  <c r="JD13" i="17"/>
  <c r="JC13" i="17"/>
  <c r="JB13" i="17"/>
  <c r="JA13" i="17"/>
  <c r="IZ13" i="17"/>
  <c r="IY13" i="17"/>
  <c r="IX13" i="17"/>
  <c r="IW13" i="17"/>
  <c r="IV13" i="17"/>
  <c r="IU13" i="17"/>
  <c r="IT13" i="17"/>
  <c r="IS13" i="17"/>
  <c r="IR13" i="17"/>
  <c r="IQ13" i="17"/>
  <c r="IP13" i="17"/>
  <c r="IO13" i="17"/>
  <c r="IN13" i="17"/>
  <c r="IM13" i="17"/>
  <c r="IL13" i="17"/>
  <c r="IK13" i="17"/>
  <c r="IJ13" i="17"/>
  <c r="II13" i="17"/>
  <c r="IH13" i="17"/>
  <c r="IG13" i="17"/>
  <c r="IF13" i="17"/>
  <c r="IE13" i="17"/>
  <c r="ID13" i="17"/>
  <c r="IC13" i="17"/>
  <c r="IB13" i="17"/>
  <c r="IA13" i="17"/>
  <c r="HZ13" i="17"/>
  <c r="HY13" i="17"/>
  <c r="HX13" i="17"/>
  <c r="HW13" i="17"/>
  <c r="HV13" i="17"/>
  <c r="HU13" i="17"/>
  <c r="HT13" i="17"/>
  <c r="HS13" i="17"/>
  <c r="HR13" i="17"/>
  <c r="HQ13" i="17"/>
  <c r="HP13" i="17"/>
  <c r="HO13" i="17"/>
  <c r="HN13" i="17"/>
  <c r="HM13" i="17"/>
  <c r="HL13" i="17"/>
  <c r="HK13" i="17"/>
  <c r="HJ13" i="17"/>
  <c r="HI13" i="17"/>
  <c r="HH13" i="17"/>
  <c r="HG13" i="17"/>
  <c r="HF13" i="17"/>
  <c r="HE13" i="17"/>
  <c r="HD13" i="17"/>
  <c r="HC13" i="17"/>
  <c r="HB13" i="17"/>
  <c r="HA13" i="17"/>
  <c r="GZ13" i="17"/>
  <c r="GY13" i="17"/>
  <c r="GX13" i="17"/>
  <c r="GW13" i="17"/>
  <c r="GV13" i="17"/>
  <c r="GU13" i="17"/>
  <c r="GT13" i="17"/>
  <c r="GS13" i="17"/>
  <c r="GR13" i="17"/>
  <c r="GQ13" i="17"/>
  <c r="GP13" i="17"/>
  <c r="GO13" i="17"/>
  <c r="GN13" i="17"/>
  <c r="GM13" i="17"/>
  <c r="GL13" i="17"/>
  <c r="GK13" i="17"/>
  <c r="GJ13" i="17"/>
  <c r="GI13" i="17"/>
  <c r="GH13" i="17"/>
  <c r="GG13" i="17"/>
  <c r="GF13" i="17"/>
  <c r="GE13" i="17"/>
  <c r="GD13" i="17"/>
  <c r="GC13" i="17"/>
  <c r="GB13" i="17"/>
  <c r="GA13" i="17"/>
  <c r="FZ13" i="17"/>
  <c r="FY13" i="17"/>
  <c r="FX13" i="17"/>
  <c r="FW13" i="17"/>
  <c r="FV13" i="17"/>
  <c r="FU13" i="17"/>
  <c r="FT13" i="17"/>
  <c r="FS13" i="17"/>
  <c r="FR13" i="17"/>
  <c r="FQ13" i="17"/>
  <c r="FP13" i="17"/>
  <c r="FO13" i="17"/>
  <c r="FN13" i="17"/>
  <c r="FM13" i="17"/>
  <c r="FL13" i="17"/>
  <c r="FK13" i="17"/>
  <c r="FJ13" i="17"/>
  <c r="FI13" i="17"/>
  <c r="FH13" i="17"/>
  <c r="FG13" i="17"/>
  <c r="FF13" i="17"/>
  <c r="FE13" i="17"/>
  <c r="FD13" i="17"/>
  <c r="FC13" i="17"/>
  <c r="FB13" i="17"/>
  <c r="FA13" i="17"/>
  <c r="EZ13" i="17"/>
  <c r="EY13" i="17"/>
  <c r="EX13" i="17"/>
  <c r="EW13" i="17"/>
  <c r="EV13" i="17"/>
  <c r="EU13" i="17"/>
  <c r="ET13" i="17"/>
  <c r="ES13" i="17"/>
  <c r="ER13" i="17"/>
  <c r="EQ13" i="17"/>
  <c r="EP13" i="17"/>
  <c r="EO13" i="17"/>
  <c r="EN13" i="17"/>
  <c r="EM13" i="17"/>
  <c r="EL13" i="17"/>
  <c r="EK13" i="17"/>
  <c r="EJ13" i="17"/>
  <c r="EI13" i="17"/>
  <c r="EH13" i="17"/>
  <c r="EG13" i="17"/>
  <c r="EF13" i="17"/>
  <c r="EE13" i="17"/>
  <c r="ED13" i="17"/>
  <c r="EC13" i="17"/>
  <c r="EB13" i="17"/>
  <c r="EA13" i="17"/>
  <c r="DZ13" i="17"/>
  <c r="DY13" i="17"/>
  <c r="DX13" i="17"/>
  <c r="DW13" i="17"/>
  <c r="DV13" i="17"/>
  <c r="DU13" i="17"/>
  <c r="DT13" i="17"/>
  <c r="DS13" i="17"/>
  <c r="DR13" i="17"/>
  <c r="DQ13" i="17"/>
  <c r="DP13" i="17"/>
  <c r="DO13" i="17"/>
  <c r="DN13" i="17"/>
  <c r="DM13" i="17"/>
  <c r="DL13" i="17"/>
  <c r="DK13" i="17"/>
  <c r="DJ13" i="17"/>
  <c r="DI13" i="17"/>
  <c r="DH13" i="17"/>
  <c r="DG13" i="17"/>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L13" i="17"/>
  <c r="M13" i="17" s="1"/>
  <c r="A13" i="17"/>
  <c r="ND12" i="17"/>
  <c r="NC12" i="17"/>
  <c r="NB12" i="17"/>
  <c r="NA12" i="17"/>
  <c r="MZ12" i="17"/>
  <c r="MY12" i="17"/>
  <c r="MX12" i="17"/>
  <c r="MW12" i="17"/>
  <c r="MV12" i="17"/>
  <c r="MU12" i="17"/>
  <c r="MT12" i="17"/>
  <c r="MS12" i="17"/>
  <c r="MR12" i="17"/>
  <c r="MQ12" i="17"/>
  <c r="MP12" i="17"/>
  <c r="MO12" i="17"/>
  <c r="MN12" i="17"/>
  <c r="MM12" i="17"/>
  <c r="ML12" i="17"/>
  <c r="MK12" i="17"/>
  <c r="MJ12" i="17"/>
  <c r="MI12" i="17"/>
  <c r="MH12" i="17"/>
  <c r="MG12" i="17"/>
  <c r="MF12" i="17"/>
  <c r="ME12" i="17"/>
  <c r="MD12" i="17"/>
  <c r="MC12" i="17"/>
  <c r="MB12" i="17"/>
  <c r="MA12" i="17"/>
  <c r="LZ12" i="17"/>
  <c r="LY12" i="17"/>
  <c r="LX12" i="17"/>
  <c r="LW12" i="17"/>
  <c r="LV12" i="17"/>
  <c r="LU12" i="17"/>
  <c r="LT12" i="17"/>
  <c r="LS12" i="17"/>
  <c r="LR12" i="17"/>
  <c r="LQ12" i="17"/>
  <c r="LP12" i="17"/>
  <c r="LO12" i="17"/>
  <c r="LN12" i="17"/>
  <c r="LM12" i="17"/>
  <c r="LL12" i="17"/>
  <c r="LK12" i="17"/>
  <c r="LJ12" i="17"/>
  <c r="LI12" i="17"/>
  <c r="LH12" i="17"/>
  <c r="LG12" i="17"/>
  <c r="LF12" i="17"/>
  <c r="LE12" i="17"/>
  <c r="LD12" i="17"/>
  <c r="LC12" i="17"/>
  <c r="LB12" i="17"/>
  <c r="LA12" i="17"/>
  <c r="KZ12" i="17"/>
  <c r="KY12" i="17"/>
  <c r="KX12" i="17"/>
  <c r="KW12" i="17"/>
  <c r="KV12" i="17"/>
  <c r="KU12" i="17"/>
  <c r="KT12" i="17"/>
  <c r="KS12" i="17"/>
  <c r="KR12" i="17"/>
  <c r="KQ12" i="17"/>
  <c r="KP12" i="17"/>
  <c r="KO12" i="17"/>
  <c r="KN12" i="17"/>
  <c r="KM12" i="17"/>
  <c r="KL12" i="17"/>
  <c r="KK12" i="17"/>
  <c r="KJ12" i="17"/>
  <c r="KI12" i="17"/>
  <c r="KH12" i="17"/>
  <c r="KG12" i="17"/>
  <c r="KF12" i="17"/>
  <c r="KE12" i="17"/>
  <c r="KD12" i="17"/>
  <c r="KC12" i="17"/>
  <c r="KB12" i="17"/>
  <c r="KA12" i="17"/>
  <c r="JZ12" i="17"/>
  <c r="JY12" i="17"/>
  <c r="JX12" i="17"/>
  <c r="JW12" i="17"/>
  <c r="JV12" i="17"/>
  <c r="JU12" i="17"/>
  <c r="JT12" i="17"/>
  <c r="JS12" i="17"/>
  <c r="JR12" i="17"/>
  <c r="JQ12" i="17"/>
  <c r="JP12" i="17"/>
  <c r="JO12" i="17"/>
  <c r="JN12" i="17"/>
  <c r="JM12" i="17"/>
  <c r="JL12" i="17"/>
  <c r="JK12" i="17"/>
  <c r="JJ12" i="17"/>
  <c r="JI12" i="17"/>
  <c r="JH12" i="17"/>
  <c r="JG12" i="17"/>
  <c r="JF12" i="17"/>
  <c r="JE12" i="17"/>
  <c r="JD12" i="17"/>
  <c r="JC12" i="17"/>
  <c r="JB12" i="17"/>
  <c r="JA12" i="17"/>
  <c r="IZ12" i="17"/>
  <c r="IY12" i="17"/>
  <c r="IX12" i="17"/>
  <c r="IW12" i="17"/>
  <c r="IV12" i="17"/>
  <c r="IU12" i="17"/>
  <c r="IT12" i="17"/>
  <c r="IS12" i="17"/>
  <c r="IR12" i="17"/>
  <c r="IQ12" i="17"/>
  <c r="IP12" i="17"/>
  <c r="IO12" i="17"/>
  <c r="IN12" i="17"/>
  <c r="IM12" i="17"/>
  <c r="IL12" i="17"/>
  <c r="IK12" i="17"/>
  <c r="IJ12" i="17"/>
  <c r="II12" i="17"/>
  <c r="IH12" i="17"/>
  <c r="IG12" i="17"/>
  <c r="IF12" i="17"/>
  <c r="IE12" i="17"/>
  <c r="ID12" i="17"/>
  <c r="IC12" i="17"/>
  <c r="IB12" i="17"/>
  <c r="IA12" i="17"/>
  <c r="HZ12" i="17"/>
  <c r="HY12" i="17"/>
  <c r="HX12" i="17"/>
  <c r="HW12" i="17"/>
  <c r="HV12" i="17"/>
  <c r="HU12" i="17"/>
  <c r="HT12" i="17"/>
  <c r="HS12" i="17"/>
  <c r="HR12" i="17"/>
  <c r="HQ12" i="17"/>
  <c r="HP12" i="17"/>
  <c r="HO12" i="17"/>
  <c r="HN12" i="17"/>
  <c r="HM12" i="17"/>
  <c r="HL12" i="17"/>
  <c r="HK12" i="17"/>
  <c r="HJ12" i="17"/>
  <c r="HI12" i="17"/>
  <c r="HH12" i="17"/>
  <c r="HG12" i="17"/>
  <c r="HF12" i="17"/>
  <c r="HE12" i="17"/>
  <c r="HD12" i="17"/>
  <c r="HC12" i="17"/>
  <c r="HB12" i="17"/>
  <c r="HA12" i="17"/>
  <c r="GZ12" i="17"/>
  <c r="GY12" i="17"/>
  <c r="GX12" i="17"/>
  <c r="GW12" i="17"/>
  <c r="GV12" i="17"/>
  <c r="GU12" i="17"/>
  <c r="GT12" i="17"/>
  <c r="GS12" i="17"/>
  <c r="GR12" i="17"/>
  <c r="GQ12" i="17"/>
  <c r="GP12" i="17"/>
  <c r="GO12" i="17"/>
  <c r="GN12" i="17"/>
  <c r="GM12" i="17"/>
  <c r="GL12" i="17"/>
  <c r="GK12" i="17"/>
  <c r="GJ12" i="17"/>
  <c r="GI12" i="17"/>
  <c r="GH12" i="17"/>
  <c r="GG12" i="17"/>
  <c r="GF12" i="17"/>
  <c r="GE12" i="17"/>
  <c r="GD12" i="17"/>
  <c r="GC12" i="17"/>
  <c r="GB12" i="17"/>
  <c r="GA12" i="17"/>
  <c r="FZ12" i="17"/>
  <c r="FY12" i="17"/>
  <c r="FX12" i="17"/>
  <c r="FW12" i="17"/>
  <c r="FV12" i="17"/>
  <c r="FU12" i="17"/>
  <c r="FT12" i="17"/>
  <c r="FS12" i="17"/>
  <c r="FR12" i="17"/>
  <c r="FQ12" i="17"/>
  <c r="FP12" i="17"/>
  <c r="FO12" i="17"/>
  <c r="FN12" i="17"/>
  <c r="FM12" i="17"/>
  <c r="FL12" i="17"/>
  <c r="FK12" i="17"/>
  <c r="FJ12" i="17"/>
  <c r="FI12" i="17"/>
  <c r="FH12" i="17"/>
  <c r="FG12" i="17"/>
  <c r="FF12" i="17"/>
  <c r="FE12" i="17"/>
  <c r="FD12" i="17"/>
  <c r="FC12" i="17"/>
  <c r="FB12" i="17"/>
  <c r="FA12" i="17"/>
  <c r="EZ12" i="17"/>
  <c r="EY12" i="17"/>
  <c r="EX12" i="17"/>
  <c r="EW12" i="17"/>
  <c r="EV12" i="17"/>
  <c r="EU12" i="17"/>
  <c r="ET12" i="17"/>
  <c r="ES12" i="17"/>
  <c r="ER12" i="17"/>
  <c r="EQ12" i="17"/>
  <c r="EP12" i="17"/>
  <c r="EO12" i="17"/>
  <c r="EN12" i="17"/>
  <c r="EM12" i="17"/>
  <c r="EL12" i="17"/>
  <c r="EK12" i="17"/>
  <c r="EJ12" i="17"/>
  <c r="EI12" i="17"/>
  <c r="EH12" i="17"/>
  <c r="EG12" i="17"/>
  <c r="EF12" i="17"/>
  <c r="EE12" i="17"/>
  <c r="ED12" i="17"/>
  <c r="EC12" i="17"/>
  <c r="EB12" i="17"/>
  <c r="EA12" i="17"/>
  <c r="DZ12" i="17"/>
  <c r="DY12" i="17"/>
  <c r="DX12" i="17"/>
  <c r="DW12" i="17"/>
  <c r="DV12" i="17"/>
  <c r="DU12" i="17"/>
  <c r="DT12" i="17"/>
  <c r="DS12" i="17"/>
  <c r="DR12" i="17"/>
  <c r="DQ12" i="17"/>
  <c r="DP12" i="17"/>
  <c r="DO12" i="17"/>
  <c r="DN12" i="17"/>
  <c r="DM12" i="17"/>
  <c r="DL12" i="17"/>
  <c r="DK12" i="17"/>
  <c r="DJ12" i="17"/>
  <c r="DI12" i="17"/>
  <c r="DH12" i="17"/>
  <c r="DG12" i="17"/>
  <c r="DF12" i="17"/>
  <c r="DE12" i="17"/>
  <c r="DD12" i="17"/>
  <c r="DC12" i="17"/>
  <c r="DB12" i="17"/>
  <c r="DA12" i="17"/>
  <c r="CZ12" i="17"/>
  <c r="CY12" i="17"/>
  <c r="CX12" i="17"/>
  <c r="CW12" i="17"/>
  <c r="CV12" i="17"/>
  <c r="CU12" i="17"/>
  <c r="CT12" i="17"/>
  <c r="CS12" i="17"/>
  <c r="CR12" i="17"/>
  <c r="CQ12" i="17"/>
  <c r="CP12" i="17"/>
  <c r="CO12" i="17"/>
  <c r="CN12" i="17"/>
  <c r="CM12" i="17"/>
  <c r="CL12" i="17"/>
  <c r="CK12" i="17"/>
  <c r="CJ12" i="17"/>
  <c r="CI12" i="17"/>
  <c r="CH12" i="17"/>
  <c r="CG12" i="17"/>
  <c r="CF12" i="17"/>
  <c r="CE12" i="17"/>
  <c r="CD12" i="17"/>
  <c r="CC12" i="17"/>
  <c r="CB12" i="17"/>
  <c r="CA12" i="17"/>
  <c r="BZ12" i="17"/>
  <c r="BY12" i="17"/>
  <c r="BX12" i="17"/>
  <c r="BW12" i="17"/>
  <c r="BV12" i="17"/>
  <c r="BU12" i="17"/>
  <c r="BT12" i="17"/>
  <c r="BS12" i="17"/>
  <c r="BR12" i="17"/>
  <c r="BQ12" i="17"/>
  <c r="BP12" i="17"/>
  <c r="BO12" i="17"/>
  <c r="BN12" i="17"/>
  <c r="BM12" i="17"/>
  <c r="BL12" i="17"/>
  <c r="BK12" i="17"/>
  <c r="BJ12" i="17"/>
  <c r="BI12" i="17"/>
  <c r="BH12" i="17"/>
  <c r="BG12" i="17"/>
  <c r="BF12" i="17"/>
  <c r="BE12" i="17"/>
  <c r="BD12" i="17"/>
  <c r="BC12" i="17"/>
  <c r="BB12" i="17"/>
  <c r="BA12" i="17"/>
  <c r="AZ12" i="17"/>
  <c r="AY12" i="17"/>
  <c r="AX12" i="17"/>
  <c r="AW12" i="17"/>
  <c r="AV12"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M12" i="17"/>
  <c r="L12" i="17"/>
  <c r="A12" i="17"/>
  <c r="ND11" i="17"/>
  <c r="NC11" i="17"/>
  <c r="NB11" i="17"/>
  <c r="NA11" i="17"/>
  <c r="MZ11" i="17"/>
  <c r="MY11" i="17"/>
  <c r="MX11" i="17"/>
  <c r="MW11" i="17"/>
  <c r="MV11" i="17"/>
  <c r="MU11" i="17"/>
  <c r="MT11" i="17"/>
  <c r="MS11" i="17"/>
  <c r="MR11" i="17"/>
  <c r="MQ11" i="17"/>
  <c r="MP11" i="17"/>
  <c r="MO11" i="17"/>
  <c r="MN11" i="17"/>
  <c r="MM11" i="17"/>
  <c r="ML11" i="17"/>
  <c r="MK11" i="17"/>
  <c r="MJ11" i="17"/>
  <c r="MI11" i="17"/>
  <c r="MH11" i="17"/>
  <c r="MG11" i="17"/>
  <c r="MF11" i="17"/>
  <c r="ME11" i="17"/>
  <c r="MD11" i="17"/>
  <c r="MC11" i="17"/>
  <c r="MB11" i="17"/>
  <c r="MA11" i="17"/>
  <c r="LZ11" i="17"/>
  <c r="LY11" i="17"/>
  <c r="LX11" i="17"/>
  <c r="LW11" i="17"/>
  <c r="LV11" i="17"/>
  <c r="LU11" i="17"/>
  <c r="LT11" i="17"/>
  <c r="LS11" i="17"/>
  <c r="LR11" i="17"/>
  <c r="LQ11" i="17"/>
  <c r="LP11" i="17"/>
  <c r="LO11" i="17"/>
  <c r="LN11" i="17"/>
  <c r="LM11" i="17"/>
  <c r="LL11" i="17"/>
  <c r="LK11" i="17"/>
  <c r="LJ11" i="17"/>
  <c r="LI11" i="17"/>
  <c r="LH11" i="17"/>
  <c r="LG11" i="17"/>
  <c r="LF11" i="17"/>
  <c r="LE11" i="17"/>
  <c r="LD11" i="17"/>
  <c r="LC11" i="17"/>
  <c r="LB11" i="17"/>
  <c r="LA11" i="17"/>
  <c r="KZ11" i="17"/>
  <c r="KY11" i="17"/>
  <c r="KX11" i="17"/>
  <c r="KW11" i="17"/>
  <c r="KV11" i="17"/>
  <c r="KU11" i="17"/>
  <c r="KT11" i="17"/>
  <c r="KS11" i="17"/>
  <c r="KR11" i="17"/>
  <c r="KQ11" i="17"/>
  <c r="KP11" i="17"/>
  <c r="KO11" i="17"/>
  <c r="KN11" i="17"/>
  <c r="KM11" i="17"/>
  <c r="KL11" i="17"/>
  <c r="KK11" i="17"/>
  <c r="KJ11" i="17"/>
  <c r="KI11" i="17"/>
  <c r="KH11" i="17"/>
  <c r="KG11" i="17"/>
  <c r="KF11" i="17"/>
  <c r="KE11" i="17"/>
  <c r="KD11" i="17"/>
  <c r="KC11" i="17"/>
  <c r="KB11" i="17"/>
  <c r="KA11" i="17"/>
  <c r="JZ11" i="17"/>
  <c r="JY11" i="17"/>
  <c r="JX11" i="17"/>
  <c r="JW11" i="17"/>
  <c r="JV11" i="17"/>
  <c r="JU11" i="17"/>
  <c r="JT11" i="17"/>
  <c r="JS11" i="17"/>
  <c r="JR11" i="17"/>
  <c r="JQ11" i="17"/>
  <c r="JP11" i="17"/>
  <c r="JO11" i="17"/>
  <c r="JN11" i="17"/>
  <c r="JM11" i="17"/>
  <c r="JL11" i="17"/>
  <c r="JK11" i="17"/>
  <c r="JJ11" i="17"/>
  <c r="JI11" i="17"/>
  <c r="JH11" i="17"/>
  <c r="JG11" i="17"/>
  <c r="JF11" i="17"/>
  <c r="JE11" i="17"/>
  <c r="JD11" i="17"/>
  <c r="JC11" i="17"/>
  <c r="JB11" i="17"/>
  <c r="JA11" i="17"/>
  <c r="IZ11" i="17"/>
  <c r="IY11" i="17"/>
  <c r="IX11" i="17"/>
  <c r="IW11" i="17"/>
  <c r="IV11" i="17"/>
  <c r="IU11" i="17"/>
  <c r="IT11" i="17"/>
  <c r="IS11" i="17"/>
  <c r="IR11" i="17"/>
  <c r="IQ11" i="17"/>
  <c r="IP11" i="17"/>
  <c r="IO11" i="17"/>
  <c r="IN11" i="17"/>
  <c r="IM11" i="17"/>
  <c r="IL11" i="17"/>
  <c r="IK11" i="17"/>
  <c r="IJ11" i="17"/>
  <c r="II11" i="17"/>
  <c r="IH11" i="17"/>
  <c r="IG11" i="17"/>
  <c r="IF11" i="17"/>
  <c r="IE11" i="17"/>
  <c r="ID11" i="17"/>
  <c r="IC11" i="17"/>
  <c r="IB11" i="17"/>
  <c r="IA11" i="17"/>
  <c r="HZ11" i="17"/>
  <c r="HY11" i="17"/>
  <c r="HX11" i="17"/>
  <c r="HW11" i="17"/>
  <c r="HV11" i="17"/>
  <c r="HU11" i="17"/>
  <c r="HT11" i="17"/>
  <c r="HS11" i="17"/>
  <c r="HR11" i="17"/>
  <c r="HQ11" i="17"/>
  <c r="HP11" i="17"/>
  <c r="HO11" i="17"/>
  <c r="HN11" i="17"/>
  <c r="HM11" i="17"/>
  <c r="HL11" i="17"/>
  <c r="HK11" i="17"/>
  <c r="HJ11" i="17"/>
  <c r="HI11" i="17"/>
  <c r="HH11" i="17"/>
  <c r="HG11" i="17"/>
  <c r="HF11" i="17"/>
  <c r="HE11" i="17"/>
  <c r="HD11" i="17"/>
  <c r="HC11" i="17"/>
  <c r="HB11" i="17"/>
  <c r="HA11" i="17"/>
  <c r="GZ11" i="17"/>
  <c r="GY11" i="17"/>
  <c r="GX11" i="17"/>
  <c r="GW11" i="17"/>
  <c r="GV11" i="17"/>
  <c r="GU11" i="17"/>
  <c r="GT11" i="17"/>
  <c r="GS11" i="17"/>
  <c r="GR11" i="17"/>
  <c r="GQ11" i="17"/>
  <c r="GP11" i="17"/>
  <c r="GO11" i="17"/>
  <c r="GN11" i="17"/>
  <c r="GM11" i="17"/>
  <c r="GL11" i="17"/>
  <c r="GK11" i="17"/>
  <c r="GJ11" i="17"/>
  <c r="GI11" i="17"/>
  <c r="GH11" i="17"/>
  <c r="GG11" i="17"/>
  <c r="GF11" i="17"/>
  <c r="GE11" i="17"/>
  <c r="GD11" i="17"/>
  <c r="GC11" i="17"/>
  <c r="GB11" i="17"/>
  <c r="GA11" i="17"/>
  <c r="FZ11" i="17"/>
  <c r="FY11" i="17"/>
  <c r="FX11" i="17"/>
  <c r="FW11" i="17"/>
  <c r="FV11" i="17"/>
  <c r="FU11" i="17"/>
  <c r="FT11" i="17"/>
  <c r="FS11" i="17"/>
  <c r="FR11" i="17"/>
  <c r="FQ11" i="17"/>
  <c r="FP11" i="17"/>
  <c r="FO11" i="17"/>
  <c r="FN11" i="17"/>
  <c r="FM11" i="17"/>
  <c r="FL11" i="17"/>
  <c r="FK11" i="17"/>
  <c r="FJ11" i="17"/>
  <c r="FI11" i="17"/>
  <c r="FH11" i="17"/>
  <c r="FG11" i="17"/>
  <c r="FF11" i="17"/>
  <c r="FE11" i="17"/>
  <c r="FD11" i="17"/>
  <c r="FC11" i="17"/>
  <c r="FB11" i="17"/>
  <c r="FA11" i="17"/>
  <c r="EZ11" i="17"/>
  <c r="EY11" i="17"/>
  <c r="EX11" i="17"/>
  <c r="EW11" i="17"/>
  <c r="EV11" i="17"/>
  <c r="EU11" i="17"/>
  <c r="ET11" i="17"/>
  <c r="ES11" i="17"/>
  <c r="ER11" i="17"/>
  <c r="EQ11" i="17"/>
  <c r="EP11" i="17"/>
  <c r="EO11" i="17"/>
  <c r="EN11" i="17"/>
  <c r="EM11" i="17"/>
  <c r="EL11" i="17"/>
  <c r="EK11" i="17"/>
  <c r="EJ11" i="17"/>
  <c r="EI11" i="17"/>
  <c r="EH11" i="17"/>
  <c r="EG11" i="17"/>
  <c r="EF11" i="17"/>
  <c r="EE11" i="17"/>
  <c r="ED11" i="17"/>
  <c r="EC11" i="17"/>
  <c r="EB11" i="17"/>
  <c r="EA11" i="17"/>
  <c r="DZ11" i="17"/>
  <c r="DY11" i="17"/>
  <c r="DX11" i="17"/>
  <c r="DW11" i="17"/>
  <c r="DV11" i="17"/>
  <c r="DU11" i="17"/>
  <c r="DT11" i="17"/>
  <c r="DS11" i="17"/>
  <c r="DR11" i="17"/>
  <c r="DQ11" i="17"/>
  <c r="DP11" i="17"/>
  <c r="DO11" i="17"/>
  <c r="DN11" i="17"/>
  <c r="DM11" i="17"/>
  <c r="DL11" i="17"/>
  <c r="DK11" i="17"/>
  <c r="DJ11" i="17"/>
  <c r="DI11" i="17"/>
  <c r="DH11" i="17"/>
  <c r="DG11" i="17"/>
  <c r="DF11" i="17"/>
  <c r="DE11" i="17"/>
  <c r="DD11" i="17"/>
  <c r="DC11" i="17"/>
  <c r="DB11" i="17"/>
  <c r="DA11" i="17"/>
  <c r="CZ11" i="17"/>
  <c r="CY11" i="17"/>
  <c r="CX11" i="17"/>
  <c r="CW11" i="17"/>
  <c r="CV11" i="17"/>
  <c r="CU11" i="17"/>
  <c r="CT11" i="17"/>
  <c r="CS11" i="17"/>
  <c r="CR11" i="17"/>
  <c r="CQ11" i="17"/>
  <c r="CP11" i="17"/>
  <c r="CO11" i="17"/>
  <c r="CN11" i="17"/>
  <c r="CM11" i="17"/>
  <c r="CL11" i="17"/>
  <c r="CK11" i="17"/>
  <c r="CJ11" i="17"/>
  <c r="CI11" i="17"/>
  <c r="CH11" i="17"/>
  <c r="CG11" i="17"/>
  <c r="CF11" i="17"/>
  <c r="CE11" i="17"/>
  <c r="CD11" i="17"/>
  <c r="CC11" i="17"/>
  <c r="CB11" i="17"/>
  <c r="CA11" i="17"/>
  <c r="BZ11" i="17"/>
  <c r="BY11" i="17"/>
  <c r="BX11" i="17"/>
  <c r="BW11" i="17"/>
  <c r="BV11" i="17"/>
  <c r="BU11" i="17"/>
  <c r="BT11" i="17"/>
  <c r="BS11" i="17"/>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AM11" i="17"/>
  <c r="AL11" i="17"/>
  <c r="AK11" i="17"/>
  <c r="AJ11" i="17"/>
  <c r="AI11" i="17"/>
  <c r="AH11" i="17"/>
  <c r="AG11" i="17"/>
  <c r="AF11" i="17"/>
  <c r="AE11" i="17"/>
  <c r="AD11" i="17"/>
  <c r="AC11" i="17"/>
  <c r="AB11" i="17"/>
  <c r="AA11" i="17"/>
  <c r="Z11" i="17"/>
  <c r="Y11" i="17"/>
  <c r="X11" i="17"/>
  <c r="L11" i="17"/>
  <c r="M11" i="17" s="1"/>
  <c r="A11" i="17"/>
  <c r="ND10" i="17"/>
  <c r="NC10" i="17"/>
  <c r="NB10" i="17"/>
  <c r="NA10" i="17"/>
  <c r="MZ10" i="17"/>
  <c r="MY10" i="17"/>
  <c r="MX10" i="17"/>
  <c r="MW10" i="17"/>
  <c r="MV10" i="17"/>
  <c r="MU10" i="17"/>
  <c r="MT10" i="17"/>
  <c r="MS10" i="17"/>
  <c r="MR10" i="17"/>
  <c r="MQ10" i="17"/>
  <c r="MP10" i="17"/>
  <c r="MO10" i="17"/>
  <c r="MN10" i="17"/>
  <c r="MM10" i="17"/>
  <c r="ML10" i="17"/>
  <c r="MK10" i="17"/>
  <c r="MJ10" i="17"/>
  <c r="MI10" i="17"/>
  <c r="MH10" i="17"/>
  <c r="MG10" i="17"/>
  <c r="MF10" i="17"/>
  <c r="ME10" i="17"/>
  <c r="MD10" i="17"/>
  <c r="MC10" i="17"/>
  <c r="MB10" i="17"/>
  <c r="MA10" i="17"/>
  <c r="LZ10" i="17"/>
  <c r="LY10" i="17"/>
  <c r="LX10" i="17"/>
  <c r="LW10" i="17"/>
  <c r="LV10" i="17"/>
  <c r="LU10" i="17"/>
  <c r="LT10" i="17"/>
  <c r="LS10" i="17"/>
  <c r="LR10" i="17"/>
  <c r="LQ10" i="17"/>
  <c r="LP10" i="17"/>
  <c r="LO10" i="17"/>
  <c r="LN10" i="17"/>
  <c r="LM10" i="17"/>
  <c r="LL10" i="17"/>
  <c r="LK10" i="17"/>
  <c r="LJ10" i="17"/>
  <c r="LI10" i="17"/>
  <c r="LH10" i="17"/>
  <c r="LG10" i="17"/>
  <c r="LF10" i="17"/>
  <c r="LE10" i="17"/>
  <c r="LD10" i="17"/>
  <c r="LC10" i="17"/>
  <c r="LB10" i="17"/>
  <c r="LA10" i="17"/>
  <c r="KZ10" i="17"/>
  <c r="KY10" i="17"/>
  <c r="KX10" i="17"/>
  <c r="KW10" i="17"/>
  <c r="KV10" i="17"/>
  <c r="KU10" i="17"/>
  <c r="KT10" i="17"/>
  <c r="KS10" i="17"/>
  <c r="KR10" i="17"/>
  <c r="KQ10" i="17"/>
  <c r="KP10" i="17"/>
  <c r="KO10" i="17"/>
  <c r="KN10" i="17"/>
  <c r="KM10" i="17"/>
  <c r="KL10" i="17"/>
  <c r="KK10" i="17"/>
  <c r="KJ10" i="17"/>
  <c r="KI10" i="17"/>
  <c r="KH10" i="17"/>
  <c r="KG10" i="17"/>
  <c r="KF10" i="17"/>
  <c r="KE10" i="17"/>
  <c r="KD10" i="17"/>
  <c r="KC10" i="17"/>
  <c r="KB10" i="17"/>
  <c r="KA10" i="17"/>
  <c r="JZ10" i="17"/>
  <c r="JY10" i="17"/>
  <c r="JX10" i="17"/>
  <c r="JW10" i="17"/>
  <c r="JV10" i="17"/>
  <c r="JU10" i="17"/>
  <c r="JT10" i="17"/>
  <c r="JS10" i="17"/>
  <c r="JR10" i="17"/>
  <c r="JQ10" i="17"/>
  <c r="JP10" i="17"/>
  <c r="JO10" i="17"/>
  <c r="JN10" i="17"/>
  <c r="JM10" i="17"/>
  <c r="JL10" i="17"/>
  <c r="JK10" i="17"/>
  <c r="JJ10" i="17"/>
  <c r="JI10" i="17"/>
  <c r="JH10" i="17"/>
  <c r="JG10" i="17"/>
  <c r="JF10" i="17"/>
  <c r="JE10" i="17"/>
  <c r="JD10" i="17"/>
  <c r="JC10" i="17"/>
  <c r="JB10" i="17"/>
  <c r="JA10" i="17"/>
  <c r="IZ10" i="17"/>
  <c r="IY10" i="17"/>
  <c r="IX10" i="17"/>
  <c r="IW10" i="17"/>
  <c r="IV10" i="17"/>
  <c r="IU10" i="17"/>
  <c r="IT10" i="17"/>
  <c r="IS10" i="17"/>
  <c r="IR10" i="17"/>
  <c r="IQ10" i="17"/>
  <c r="IP10" i="17"/>
  <c r="IO10" i="17"/>
  <c r="IN10" i="17"/>
  <c r="IM10" i="17"/>
  <c r="IL10" i="17"/>
  <c r="IK10" i="17"/>
  <c r="IJ10" i="17"/>
  <c r="II10" i="17"/>
  <c r="IH10" i="17"/>
  <c r="IG10" i="17"/>
  <c r="IF10" i="17"/>
  <c r="IE10" i="17"/>
  <c r="ID10" i="17"/>
  <c r="IC10" i="17"/>
  <c r="IB10" i="17"/>
  <c r="IA10" i="17"/>
  <c r="HZ10" i="17"/>
  <c r="HY10" i="17"/>
  <c r="HX10" i="17"/>
  <c r="HW10" i="17"/>
  <c r="HV10" i="17"/>
  <c r="HU10" i="17"/>
  <c r="HT10" i="17"/>
  <c r="HS10" i="17"/>
  <c r="HR10" i="17"/>
  <c r="HQ10" i="17"/>
  <c r="HP10" i="17"/>
  <c r="HO10" i="17"/>
  <c r="HN10" i="17"/>
  <c r="HM10" i="17"/>
  <c r="HL10" i="17"/>
  <c r="HK10" i="17"/>
  <c r="HJ10" i="17"/>
  <c r="HI10" i="17"/>
  <c r="HH10" i="17"/>
  <c r="HG10" i="17"/>
  <c r="HF10" i="17"/>
  <c r="HE10" i="17"/>
  <c r="HD10" i="17"/>
  <c r="HC10" i="17"/>
  <c r="HB10" i="17"/>
  <c r="HA10" i="17"/>
  <c r="GZ10" i="17"/>
  <c r="GY10" i="17"/>
  <c r="GX10" i="17"/>
  <c r="GW10" i="17"/>
  <c r="GV10" i="17"/>
  <c r="GU10" i="17"/>
  <c r="GT10" i="17"/>
  <c r="GS10" i="17"/>
  <c r="GR10" i="17"/>
  <c r="GQ10" i="17"/>
  <c r="GP10" i="17"/>
  <c r="GO10" i="17"/>
  <c r="GN10" i="17"/>
  <c r="GM10" i="17"/>
  <c r="GL10" i="17"/>
  <c r="GK10" i="17"/>
  <c r="GJ10" i="17"/>
  <c r="GI10" i="17"/>
  <c r="GH10" i="17"/>
  <c r="GG10" i="17"/>
  <c r="GF10" i="17"/>
  <c r="GE10" i="17"/>
  <c r="GD10" i="17"/>
  <c r="GC10" i="17"/>
  <c r="GB10" i="17"/>
  <c r="GA10" i="17"/>
  <c r="FZ10" i="17"/>
  <c r="FY10" i="17"/>
  <c r="FX10" i="17"/>
  <c r="FW10" i="17"/>
  <c r="FV10" i="17"/>
  <c r="FU10" i="17"/>
  <c r="FT10" i="17"/>
  <c r="FS10" i="17"/>
  <c r="FR10" i="17"/>
  <c r="FQ10" i="17"/>
  <c r="FP10" i="17"/>
  <c r="FO10" i="17"/>
  <c r="FN10" i="17"/>
  <c r="FM10" i="17"/>
  <c r="FL10" i="17"/>
  <c r="FK10" i="17"/>
  <c r="FJ10" i="17"/>
  <c r="FI10" i="17"/>
  <c r="FH10" i="17"/>
  <c r="FG10" i="17"/>
  <c r="FF10" i="17"/>
  <c r="FE10" i="17"/>
  <c r="FD10" i="17"/>
  <c r="FC10" i="17"/>
  <c r="FB10" i="17"/>
  <c r="FA10" i="17"/>
  <c r="EZ10" i="17"/>
  <c r="EY10" i="17"/>
  <c r="EX10" i="17"/>
  <c r="EW10" i="17"/>
  <c r="EV10" i="17"/>
  <c r="EU10" i="17"/>
  <c r="ET10" i="17"/>
  <c r="ES10" i="17"/>
  <c r="ER10" i="17"/>
  <c r="EQ10" i="17"/>
  <c r="EP10" i="17"/>
  <c r="EO10" i="17"/>
  <c r="EN10" i="17"/>
  <c r="EM10" i="17"/>
  <c r="EL10" i="17"/>
  <c r="EK10" i="17"/>
  <c r="EJ10" i="17"/>
  <c r="EI10" i="17"/>
  <c r="EH10" i="17"/>
  <c r="EG10" i="17"/>
  <c r="EF10" i="17"/>
  <c r="EE10" i="17"/>
  <c r="ED10" i="17"/>
  <c r="EC10" i="17"/>
  <c r="EB10" i="17"/>
  <c r="EA10" i="17"/>
  <c r="DZ10" i="17"/>
  <c r="DY10" i="17"/>
  <c r="DX10" i="17"/>
  <c r="DW10" i="17"/>
  <c r="DV10" i="17"/>
  <c r="DU10" i="17"/>
  <c r="DT10" i="17"/>
  <c r="DS10" i="17"/>
  <c r="DR10" i="17"/>
  <c r="DQ10" i="17"/>
  <c r="DP10" i="17"/>
  <c r="DO10" i="17"/>
  <c r="DN10" i="17"/>
  <c r="DM10" i="17"/>
  <c r="DL10" i="17"/>
  <c r="DK10" i="17"/>
  <c r="DJ10" i="17"/>
  <c r="DI10" i="17"/>
  <c r="DH10" i="17"/>
  <c r="DG10" i="17"/>
  <c r="DF10" i="17"/>
  <c r="DE10" i="17"/>
  <c r="DD10" i="17"/>
  <c r="DC10" i="17"/>
  <c r="DB10" i="17"/>
  <c r="DA10" i="17"/>
  <c r="CZ10" i="17"/>
  <c r="CY10" i="17"/>
  <c r="CX10" i="17"/>
  <c r="CW10" i="17"/>
  <c r="CV10" i="17"/>
  <c r="CU10" i="17"/>
  <c r="CT10" i="17"/>
  <c r="CS10" i="17"/>
  <c r="CR10" i="17"/>
  <c r="CQ10" i="17"/>
  <c r="CP10" i="17"/>
  <c r="CO10" i="17"/>
  <c r="CN10" i="17"/>
  <c r="CM10" i="17"/>
  <c r="CL10" i="17"/>
  <c r="CK10" i="17"/>
  <c r="CJ10" i="17"/>
  <c r="CI10" i="17"/>
  <c r="CH10" i="17"/>
  <c r="CG10" i="17"/>
  <c r="CF10" i="17"/>
  <c r="CE10" i="17"/>
  <c r="CD10" i="17"/>
  <c r="CC10" i="17"/>
  <c r="CB10" i="17"/>
  <c r="CA10" i="17"/>
  <c r="BZ10" i="17"/>
  <c r="BY10" i="17"/>
  <c r="BX10" i="17"/>
  <c r="BW10" i="17"/>
  <c r="BV10" i="17"/>
  <c r="BU10" i="17"/>
  <c r="BT10" i="17"/>
  <c r="BS10" i="17"/>
  <c r="BR10" i="17"/>
  <c r="BQ10" i="17"/>
  <c r="BP10" i="17"/>
  <c r="BO10" i="17"/>
  <c r="BN10" i="17"/>
  <c r="BM10" i="17"/>
  <c r="BL10" i="17"/>
  <c r="BK10" i="17"/>
  <c r="BJ10" i="17"/>
  <c r="BI10" i="17"/>
  <c r="BH10" i="17"/>
  <c r="BG10" i="17"/>
  <c r="BF10" i="17"/>
  <c r="BE10" i="17"/>
  <c r="BD10" i="17"/>
  <c r="BC10" i="17"/>
  <c r="BB10" i="17"/>
  <c r="BA10" i="17"/>
  <c r="AZ10" i="17"/>
  <c r="AY10" i="17"/>
  <c r="AX10" i="17"/>
  <c r="AW10" i="17"/>
  <c r="AV10" i="17"/>
  <c r="AU10" i="17"/>
  <c r="AT10" i="17"/>
  <c r="AS10" i="17"/>
  <c r="AR10" i="17"/>
  <c r="AQ10" i="17"/>
  <c r="AP10" i="17"/>
  <c r="AO10" i="17"/>
  <c r="AN10" i="17"/>
  <c r="AM10" i="17"/>
  <c r="AL10" i="17"/>
  <c r="AK10" i="17"/>
  <c r="AJ10" i="17"/>
  <c r="AI10" i="17"/>
  <c r="AH10" i="17"/>
  <c r="AG10" i="17"/>
  <c r="AF10" i="17"/>
  <c r="AE10" i="17"/>
  <c r="AD10" i="17"/>
  <c r="AC10" i="17"/>
  <c r="AB10" i="17"/>
  <c r="AA10" i="17"/>
  <c r="Z10" i="17"/>
  <c r="Y10" i="17"/>
  <c r="X10" i="17"/>
  <c r="M10" i="17"/>
  <c r="L10" i="17"/>
  <c r="A10" i="17"/>
  <c r="L5" i="17"/>
  <c r="T3" i="17"/>
  <c r="L17" i="17" l="1"/>
  <c r="M17" i="17" s="1"/>
  <c r="J110" i="15"/>
  <c r="L110" i="15" s="1"/>
  <c r="M110" i="15" s="1"/>
  <c r="L25" i="17"/>
  <c r="M25" i="17" s="1"/>
  <c r="J118" i="15"/>
  <c r="L118" i="15" s="1"/>
  <c r="M118" i="15" s="1"/>
  <c r="L37" i="17"/>
  <c r="M37" i="17" s="1"/>
  <c r="L39" i="17"/>
  <c r="M39" i="17" s="1"/>
  <c r="J132" i="15"/>
  <c r="L132" i="15" s="1"/>
  <c r="M132" i="15" s="1"/>
  <c r="L47" i="17"/>
  <c r="M47" i="17" s="1"/>
  <c r="J140" i="15"/>
  <c r="L140" i="15" s="1"/>
  <c r="M140" i="15" s="1"/>
  <c r="L20" i="17"/>
  <c r="M20" i="17" s="1"/>
  <c r="J113" i="15"/>
  <c r="L113" i="15" s="1"/>
  <c r="M113" i="15" s="1"/>
  <c r="L30" i="17"/>
  <c r="M30" i="17" s="1"/>
  <c r="J123" i="15"/>
  <c r="L123" i="15" s="1"/>
  <c r="M123" i="15" s="1"/>
  <c r="L35" i="17"/>
  <c r="M35" i="17" s="1"/>
  <c r="L42" i="17"/>
  <c r="M42" i="17" s="1"/>
  <c r="J135" i="15"/>
  <c r="L135" i="15" s="1"/>
  <c r="M135" i="15" s="1"/>
  <c r="L23" i="17"/>
  <c r="M23" i="17" s="1"/>
  <c r="J116" i="15"/>
  <c r="L116" i="15" s="1"/>
  <c r="M116" i="15" s="1"/>
  <c r="L28" i="17"/>
  <c r="M28" i="17" s="1"/>
  <c r="J121" i="15"/>
  <c r="L121" i="15" s="1"/>
  <c r="M121" i="15" s="1"/>
  <c r="L33" i="17"/>
  <c r="M33" i="17" s="1"/>
  <c r="J126" i="15"/>
  <c r="L126" i="15" s="1"/>
  <c r="M126" i="15" s="1"/>
  <c r="L45" i="17"/>
  <c r="M45" i="17" s="1"/>
  <c r="J138" i="15"/>
  <c r="L138" i="15" s="1"/>
  <c r="M138" i="15" s="1"/>
  <c r="L18" i="17"/>
  <c r="M18" i="17" s="1"/>
  <c r="J111" i="15"/>
  <c r="L111" i="15" s="1"/>
  <c r="M111" i="15" s="1"/>
  <c r="L26" i="17"/>
  <c r="M26" i="17" s="1"/>
  <c r="J119" i="15"/>
  <c r="L119" i="15" s="1"/>
  <c r="M119" i="15" s="1"/>
  <c r="L40" i="17"/>
  <c r="M40" i="17" s="1"/>
  <c r="J133" i="15"/>
  <c r="L133" i="15" s="1"/>
  <c r="M133" i="15" s="1"/>
  <c r="L32" i="17"/>
  <c r="M32" i="17" s="1"/>
  <c r="J125" i="15"/>
  <c r="L125" i="15" s="1"/>
  <c r="M125" i="15" s="1"/>
  <c r="L44" i="17"/>
  <c r="M44" i="17" s="1"/>
  <c r="J137" i="15"/>
  <c r="L137" i="15" s="1"/>
  <c r="M137" i="15" s="1"/>
  <c r="L21" i="17"/>
  <c r="M21" i="17" s="1"/>
  <c r="J114" i="15"/>
  <c r="L114" i="15" s="1"/>
  <c r="M114" i="15" s="1"/>
  <c r="L31" i="17"/>
  <c r="M31" i="17" s="1"/>
  <c r="J124" i="15"/>
  <c r="L124" i="15" s="1"/>
  <c r="M124" i="15" s="1"/>
  <c r="L36" i="17"/>
  <c r="M36" i="17" s="1"/>
  <c r="J129" i="15"/>
  <c r="L129" i="15" s="1"/>
  <c r="M129" i="15" s="1"/>
  <c r="L38" i="17"/>
  <c r="M38" i="17" s="1"/>
  <c r="L43" i="17"/>
  <c r="M43" i="17" s="1"/>
  <c r="J136" i="15"/>
  <c r="L136" i="15" s="1"/>
  <c r="M136" i="15" s="1"/>
  <c r="L22" i="17"/>
  <c r="M22" i="17" s="1"/>
  <c r="J115" i="15"/>
  <c r="L115" i="15" s="1"/>
  <c r="M115" i="15" s="1"/>
  <c r="L24" i="17"/>
  <c r="M24" i="17" s="1"/>
  <c r="J117" i="15"/>
  <c r="L117" i="15" s="1"/>
  <c r="M117" i="15" s="1"/>
  <c r="L34" i="17"/>
  <c r="M34" i="17" s="1"/>
  <c r="J127" i="15"/>
  <c r="L127" i="15" s="1"/>
  <c r="M127" i="15" s="1"/>
  <c r="L46" i="17"/>
  <c r="M46" i="17" s="1"/>
  <c r="J139" i="15"/>
  <c r="L139" i="15" s="1"/>
  <c r="M139" i="15" s="1"/>
  <c r="L19" i="17"/>
  <c r="M19" i="17" s="1"/>
  <c r="J112" i="15"/>
  <c r="L112" i="15" s="1"/>
  <c r="M112" i="15" s="1"/>
  <c r="L41" i="17"/>
  <c r="M41" i="17" s="1"/>
  <c r="J134" i="15"/>
  <c r="L134" i="15" s="1"/>
  <c r="M134" i="15" s="1"/>
  <c r="K218" i="15"/>
  <c r="P212" i="15"/>
  <c r="M214" i="15"/>
  <c r="K248" i="15"/>
  <c r="O220" i="15"/>
  <c r="K243" i="15"/>
  <c r="P222" i="15"/>
  <c r="P262" i="15"/>
  <c r="L248" i="15"/>
  <c r="M218" i="15"/>
  <c r="P218" i="15" s="1"/>
  <c r="P224" i="15"/>
  <c r="O246" i="15"/>
  <c r="P234" i="15"/>
  <c r="O243" i="15"/>
  <c r="K220" i="15"/>
  <c r="N220" i="15"/>
  <c r="P238" i="15"/>
  <c r="P223" i="15"/>
  <c r="P152" i="15"/>
  <c r="P172" i="15" s="1"/>
  <c r="P173" i="15" s="1"/>
  <c r="P174" i="15" s="1"/>
  <c r="K214" i="15"/>
  <c r="P256" i="15"/>
  <c r="O249" i="15"/>
  <c r="L220" i="15"/>
  <c r="M243" i="15"/>
  <c r="P243" i="15" s="1"/>
  <c r="O218" i="15"/>
  <c r="N218" i="15"/>
  <c r="N245" i="15"/>
  <c r="P157" i="15"/>
  <c r="Q260" i="15" s="1"/>
  <c r="P186" i="15"/>
  <c r="P258" i="15"/>
  <c r="O245" i="15"/>
  <c r="L259" i="15"/>
  <c r="L261" i="15" s="1"/>
  <c r="L263" i="15" s="1"/>
  <c r="P255" i="15"/>
  <c r="O208" i="15"/>
  <c r="Q255" i="15"/>
  <c r="P236" i="15"/>
  <c r="K211" i="15"/>
  <c r="O204" i="15"/>
  <c r="M211" i="15"/>
  <c r="P253" i="15"/>
  <c r="P257" i="15"/>
  <c r="P159" i="15"/>
  <c r="Q262" i="15" s="1"/>
  <c r="N208" i="15"/>
  <c r="L208" i="15"/>
  <c r="P200" i="15"/>
  <c r="P190" i="15"/>
  <c r="L204" i="15"/>
  <c r="P153" i="15"/>
  <c r="P175" i="15" s="1"/>
  <c r="P176" i="15" s="1"/>
  <c r="P177" i="15" s="1"/>
  <c r="P254" i="15"/>
  <c r="P189" i="15"/>
  <c r="P201" i="15"/>
  <c r="P225" i="15"/>
  <c r="O259" i="15"/>
  <c r="O261" i="15" s="1"/>
  <c r="O263" i="15" s="1"/>
  <c r="P206" i="15"/>
  <c r="L246" i="15"/>
  <c r="P246" i="15" s="1"/>
  <c r="K156" i="15"/>
  <c r="K158" i="15" s="1"/>
  <c r="K160" i="15" s="1"/>
  <c r="P198" i="15"/>
  <c r="N193" i="15"/>
  <c r="M259" i="15"/>
  <c r="M261" i="15" s="1"/>
  <c r="M263" i="15" s="1"/>
  <c r="P150" i="15"/>
  <c r="Q253" i="15" s="1"/>
  <c r="O193" i="15"/>
  <c r="P154" i="15"/>
  <c r="P178" i="15" s="1"/>
  <c r="K179" i="15" s="1"/>
  <c r="K180" i="15" s="1"/>
  <c r="M193" i="15"/>
  <c r="O156" i="15"/>
  <c r="O158" i="15" s="1"/>
  <c r="O160" i="15" s="1"/>
  <c r="O266" i="15" s="1"/>
  <c r="P187" i="15"/>
  <c r="P252" i="15"/>
  <c r="N204" i="15"/>
  <c r="K193" i="15"/>
  <c r="P191" i="15"/>
  <c r="K204" i="15"/>
  <c r="P149" i="15"/>
  <c r="P163" i="15" s="1"/>
  <c r="K164" i="15" s="1"/>
  <c r="K165" i="15" s="1"/>
  <c r="P151" i="15"/>
  <c r="Q254" i="15" s="1"/>
  <c r="P155" i="15"/>
  <c r="Q258" i="15" s="1"/>
  <c r="L156" i="15"/>
  <c r="L158" i="15" s="1"/>
  <c r="L160" i="15" s="1"/>
  <c r="L266" i="15" s="1"/>
  <c r="N156" i="15"/>
  <c r="N158" i="15" s="1"/>
  <c r="N160" i="15" s="1"/>
  <c r="N266" i="15" s="1"/>
  <c r="M204" i="15"/>
  <c r="P260" i="15"/>
  <c r="P209" i="15"/>
  <c r="N259" i="15"/>
  <c r="N261" i="15" s="1"/>
  <c r="N263" i="15" s="1"/>
  <c r="M156" i="15"/>
  <c r="M158" i="15" s="1"/>
  <c r="M160" i="15" s="1"/>
  <c r="M266" i="15" s="1"/>
  <c r="P192" i="15"/>
  <c r="L211" i="15"/>
  <c r="P207" i="15"/>
  <c r="N211" i="15"/>
  <c r="K259" i="15"/>
  <c r="K261" i="15" s="1"/>
  <c r="K263" i="15" s="1"/>
  <c r="M208" i="15"/>
  <c r="P242" i="15"/>
  <c r="P188" i="15"/>
  <c r="O211" i="15"/>
  <c r="K208" i="15"/>
  <c r="L193" i="15"/>
  <c r="P244" i="15"/>
  <c r="P248" i="15"/>
  <c r="P203" i="15"/>
  <c r="P210" i="15"/>
  <c r="P249" i="15"/>
  <c r="P199" i="15"/>
  <c r="P247" i="15"/>
  <c r="P166" i="15"/>
  <c r="P167" i="15" s="1"/>
  <c r="P168" i="15" s="1"/>
  <c r="P214" i="15"/>
  <c r="M173" i="15"/>
  <c r="M174" i="15" s="1"/>
  <c r="O173" i="15"/>
  <c r="O174" i="15" s="1"/>
  <c r="AU48" i="17"/>
  <c r="N60" i="17" s="1"/>
  <c r="BS48" i="17"/>
  <c r="M98" i="17" s="1"/>
  <c r="CQ48" i="17"/>
  <c r="L93" i="17" s="1"/>
  <c r="DG48" i="17"/>
  <c r="M108" i="17" s="1"/>
  <c r="EE48" i="17"/>
  <c r="L66" i="17" s="1"/>
  <c r="FC48" i="17"/>
  <c r="K163" i="17" s="1"/>
  <c r="FS48" i="17"/>
  <c r="L167" i="17" s="1"/>
  <c r="GI48" i="17"/>
  <c r="M113" i="17" s="1"/>
  <c r="GY48" i="17"/>
  <c r="N116" i="17" s="1"/>
  <c r="AM48" i="17"/>
  <c r="K59" i="17" s="1"/>
  <c r="BK48" i="17"/>
  <c r="O64" i="17" s="1"/>
  <c r="CI48" i="17"/>
  <c r="N95" i="17" s="1"/>
  <c r="EM48" i="17"/>
  <c r="O159" i="17" s="1"/>
  <c r="AE48" i="17"/>
  <c r="M57" i="17" s="1"/>
  <c r="BC48" i="17"/>
  <c r="L62" i="17" s="1"/>
  <c r="CA48" i="17"/>
  <c r="K96" i="17" s="1"/>
  <c r="CY48" i="17"/>
  <c r="O110" i="17" s="1"/>
  <c r="DO48" i="17"/>
  <c r="K106" i="17" s="1"/>
  <c r="DW48" i="17"/>
  <c r="N105" i="17" s="1"/>
  <c r="EU48" i="17"/>
  <c r="M161" i="17" s="1"/>
  <c r="FK48" i="17"/>
  <c r="N164" i="17" s="1"/>
  <c r="GA48" i="17"/>
  <c r="GQ48" i="17"/>
  <c r="HG48" i="17"/>
  <c r="CB48" i="17"/>
  <c r="L96" i="17" s="1"/>
  <c r="DX48" i="17"/>
  <c r="O105" i="17" s="1"/>
  <c r="FL48" i="17"/>
  <c r="O164" i="17" s="1"/>
  <c r="GR48" i="17"/>
  <c r="IN48" i="17"/>
  <c r="O139" i="17" s="1"/>
  <c r="KR48" i="17"/>
  <c r="K133" i="17" s="1"/>
  <c r="MV48" i="17"/>
  <c r="AN48" i="17"/>
  <c r="L59" i="17" s="1"/>
  <c r="CR48" i="17"/>
  <c r="M93" i="17" s="1"/>
  <c r="FD48" i="17"/>
  <c r="L163" i="17" s="1"/>
  <c r="HH48" i="17"/>
  <c r="JT48" i="17"/>
  <c r="L128" i="17" s="1"/>
  <c r="LX48" i="17"/>
  <c r="Y48" i="17"/>
  <c r="L56" i="17" s="1"/>
  <c r="AG48" i="17"/>
  <c r="O57" i="17" s="1"/>
  <c r="AO48" i="17"/>
  <c r="M59" i="17" s="1"/>
  <c r="AW48" i="17"/>
  <c r="K61" i="17" s="1"/>
  <c r="BE48" i="17"/>
  <c r="N62" i="17" s="1"/>
  <c r="BM48" i="17"/>
  <c r="L99" i="17" s="1"/>
  <c r="MW48" i="17"/>
  <c r="X48" i="17"/>
  <c r="K56" i="17" s="1"/>
  <c r="BT48" i="17"/>
  <c r="N98" i="17" s="1"/>
  <c r="DH48" i="17"/>
  <c r="N108" i="17" s="1"/>
  <c r="EF48" i="17"/>
  <c r="M66" i="17" s="1"/>
  <c r="FT48" i="17"/>
  <c r="M167" i="17" s="1"/>
  <c r="HP48" i="17"/>
  <c r="K120" i="17" s="1"/>
  <c r="JD48" i="17"/>
  <c r="K143" i="17" s="1"/>
  <c r="KJ48" i="17"/>
  <c r="M131" i="17" s="1"/>
  <c r="LP48" i="17"/>
  <c r="O137" i="17" s="1"/>
  <c r="AH48" i="17"/>
  <c r="K58" i="17" s="1"/>
  <c r="AX48" i="17"/>
  <c r="L61" i="17" s="1"/>
  <c r="BN48" i="17"/>
  <c r="M99" i="17" s="1"/>
  <c r="CD48" i="17"/>
  <c r="N96" i="17" s="1"/>
  <c r="CT48" i="17"/>
  <c r="O93" i="17" s="1"/>
  <c r="DJ48" i="17"/>
  <c r="K107" i="17" s="1"/>
  <c r="DZ48" i="17"/>
  <c r="L104" i="17" s="1"/>
  <c r="EH48" i="17"/>
  <c r="O66" i="17" s="1"/>
  <c r="EX48" i="17"/>
  <c r="K162" i="17" s="1"/>
  <c r="FF48" i="17"/>
  <c r="N163" i="17" s="1"/>
  <c r="FN48" i="17"/>
  <c r="L165" i="17" s="1"/>
  <c r="FV48" i="17"/>
  <c r="O167" i="17" s="1"/>
  <c r="GD48" i="17"/>
  <c r="M169" i="17" s="1"/>
  <c r="GL48" i="17"/>
  <c r="K114" i="17" s="1"/>
  <c r="GT48" i="17"/>
  <c r="HB48" i="17"/>
  <c r="L117" i="17" s="1"/>
  <c r="HJ48" i="17"/>
  <c r="HR48" i="17"/>
  <c r="M120" i="17" s="1"/>
  <c r="HZ48" i="17"/>
  <c r="IH48" i="17"/>
  <c r="N138" i="17" s="1"/>
  <c r="IP48" i="17"/>
  <c r="L144" i="17" s="1"/>
  <c r="IX48" i="17"/>
  <c r="O145" i="17" s="1"/>
  <c r="JF48" i="17"/>
  <c r="M143" i="17" s="1"/>
  <c r="JN48" i="17"/>
  <c r="K141" i="17" s="1"/>
  <c r="JV48" i="17"/>
  <c r="N128" i="17" s="1"/>
  <c r="KD48" i="17"/>
  <c r="L130" i="17" s="1"/>
  <c r="KL48" i="17"/>
  <c r="O131" i="17" s="1"/>
  <c r="KT48" i="17"/>
  <c r="M133" i="17" s="1"/>
  <c r="LB48" i="17"/>
  <c r="K135" i="17" s="1"/>
  <c r="LJ48" i="17"/>
  <c r="N136" i="17" s="1"/>
  <c r="LR48" i="17"/>
  <c r="LZ48" i="17"/>
  <c r="MH48" i="17"/>
  <c r="MP48" i="17"/>
  <c r="MX48" i="17"/>
  <c r="BL48" i="17"/>
  <c r="K99" i="17" s="1"/>
  <c r="CZ48" i="17"/>
  <c r="K109" i="17" s="1"/>
  <c r="EV48" i="17"/>
  <c r="N161" i="17" s="1"/>
  <c r="GZ48" i="17"/>
  <c r="O116" i="17" s="1"/>
  <c r="IV48" i="17"/>
  <c r="M145" i="17" s="1"/>
  <c r="KZ48" i="17"/>
  <c r="N134" i="17" s="1"/>
  <c r="MN48" i="17"/>
  <c r="Z48" i="17"/>
  <c r="M56" i="17" s="1"/>
  <c r="AP48" i="17"/>
  <c r="N59" i="17" s="1"/>
  <c r="BF48" i="17"/>
  <c r="O62" i="17" s="1"/>
  <c r="BV48" i="17"/>
  <c r="K97" i="17" s="1"/>
  <c r="CL48" i="17"/>
  <c r="L94" i="17" s="1"/>
  <c r="DB48" i="17"/>
  <c r="M109" i="17" s="1"/>
  <c r="DR48" i="17"/>
  <c r="N106" i="17" s="1"/>
  <c r="EP48" i="17"/>
  <c r="M160" i="17" s="1"/>
  <c r="AA48" i="17"/>
  <c r="N56" i="17" s="1"/>
  <c r="AI48" i="17"/>
  <c r="L58" i="17" s="1"/>
  <c r="AQ48" i="17"/>
  <c r="O59" i="17" s="1"/>
  <c r="AY48" i="17"/>
  <c r="M61" i="17" s="1"/>
  <c r="BG48" i="17"/>
  <c r="K64" i="17" s="1"/>
  <c r="BO48" i="17"/>
  <c r="N99" i="17" s="1"/>
  <c r="BW48" i="17"/>
  <c r="L97" i="17" s="1"/>
  <c r="CE48" i="17"/>
  <c r="O96" i="17" s="1"/>
  <c r="CM48" i="17"/>
  <c r="M94" i="17" s="1"/>
  <c r="CU48" i="17"/>
  <c r="K110" i="17" s="1"/>
  <c r="DC48" i="17"/>
  <c r="N109" i="17" s="1"/>
  <c r="DK48" i="17"/>
  <c r="L107" i="17" s="1"/>
  <c r="DS48" i="17"/>
  <c r="O106" i="17" s="1"/>
  <c r="EA48" i="17"/>
  <c r="M104" i="17" s="1"/>
  <c r="EI48" i="17"/>
  <c r="K159" i="17" s="1"/>
  <c r="EQ48" i="17"/>
  <c r="N160" i="17" s="1"/>
  <c r="EY48" i="17"/>
  <c r="L162" i="17" s="1"/>
  <c r="FG48" i="17"/>
  <c r="O163" i="17" s="1"/>
  <c r="MY48" i="17"/>
  <c r="AF48" i="17"/>
  <c r="N57" i="17" s="1"/>
  <c r="BD48" i="17"/>
  <c r="M62" i="17" s="1"/>
  <c r="DP48" i="17"/>
  <c r="L106" i="17" s="1"/>
  <c r="GJ48" i="17"/>
  <c r="N113" i="17" s="1"/>
  <c r="IF48" i="17"/>
  <c r="L138" i="17" s="1"/>
  <c r="KB48" i="17"/>
  <c r="O129" i="17" s="1"/>
  <c r="MF48" i="17"/>
  <c r="AV48" i="17"/>
  <c r="O60" i="17" s="1"/>
  <c r="CJ48" i="17"/>
  <c r="O95" i="17" s="1"/>
  <c r="EN48" i="17"/>
  <c r="K160" i="17" s="1"/>
  <c r="GB48" i="17"/>
  <c r="K169" i="17" s="1"/>
  <c r="HX48" i="17"/>
  <c r="JL48" i="17"/>
  <c r="N140" i="17" s="1"/>
  <c r="LH48" i="17"/>
  <c r="L136" i="17" s="1"/>
  <c r="ND48" i="17"/>
  <c r="AD48" i="17"/>
  <c r="L57" i="17" s="1"/>
  <c r="NB48" i="17"/>
  <c r="AJ48" i="17"/>
  <c r="M58" i="17" s="1"/>
  <c r="AR48" i="17"/>
  <c r="K60" i="17" s="1"/>
  <c r="BP48" i="17"/>
  <c r="O99" i="17" s="1"/>
  <c r="CF48" i="17"/>
  <c r="K95" i="17" s="1"/>
  <c r="CV48" i="17"/>
  <c r="L110" i="17" s="1"/>
  <c r="DL48" i="17"/>
  <c r="M107" i="17" s="1"/>
  <c r="EB48" i="17"/>
  <c r="N104" i="17" s="1"/>
  <c r="ER48" i="17"/>
  <c r="O160" i="17" s="1"/>
  <c r="FH48" i="17"/>
  <c r="K164" i="17" s="1"/>
  <c r="LD48" i="17"/>
  <c r="M135" i="17" s="1"/>
  <c r="LT48" i="17"/>
  <c r="MR48" i="17"/>
  <c r="AB48" i="17"/>
  <c r="O56" i="17" s="1"/>
  <c r="AZ48" i="17"/>
  <c r="N61" i="17" s="1"/>
  <c r="BH48" i="17"/>
  <c r="L64" i="17" s="1"/>
  <c r="BX48" i="17"/>
  <c r="M97" i="17" s="1"/>
  <c r="CN48" i="17"/>
  <c r="N94" i="17" s="1"/>
  <c r="DD48" i="17"/>
  <c r="O109" i="17" s="1"/>
  <c r="DT48" i="17"/>
  <c r="K105" i="17" s="1"/>
  <c r="EJ48" i="17"/>
  <c r="L159" i="17" s="1"/>
  <c r="EZ48" i="17"/>
  <c r="M162" i="17" s="1"/>
  <c r="FP48" i="17"/>
  <c r="N165" i="17" s="1"/>
  <c r="FX48" i="17"/>
  <c r="GF48" i="17"/>
  <c r="O169" i="17" s="1"/>
  <c r="GN48" i="17"/>
  <c r="M114" i="17" s="1"/>
  <c r="GV48" i="17"/>
  <c r="K116" i="17" s="1"/>
  <c r="HD48" i="17"/>
  <c r="N117" i="17" s="1"/>
  <c r="HL48" i="17"/>
  <c r="L119" i="17" s="1"/>
  <c r="HT48" i="17"/>
  <c r="O120" i="17" s="1"/>
  <c r="IB48" i="17"/>
  <c r="IJ48" i="17"/>
  <c r="K139" i="17" s="1"/>
  <c r="IR48" i="17"/>
  <c r="N144" i="17" s="1"/>
  <c r="IZ48" i="17"/>
  <c r="L142" i="17" s="1"/>
  <c r="JH48" i="17"/>
  <c r="O143" i="17" s="1"/>
  <c r="JP48" i="17"/>
  <c r="M141" i="17" s="1"/>
  <c r="JX48" i="17"/>
  <c r="K129" i="17" s="1"/>
  <c r="KF48" i="17"/>
  <c r="N130" i="17" s="1"/>
  <c r="KN48" i="17"/>
  <c r="L132" i="17" s="1"/>
  <c r="KV48" i="17"/>
  <c r="O133" i="17" s="1"/>
  <c r="LL48" i="17"/>
  <c r="K137" i="17" s="1"/>
  <c r="MB48" i="17"/>
  <c r="MJ48" i="17"/>
  <c r="MZ48" i="17"/>
  <c r="A48" i="17"/>
  <c r="A5" i="17" s="1"/>
  <c r="AC48" i="17"/>
  <c r="K57" i="17" s="1"/>
  <c r="AK48" i="17"/>
  <c r="N58" i="17" s="1"/>
  <c r="AS48" i="17"/>
  <c r="L60" i="17" s="1"/>
  <c r="BA48" i="17"/>
  <c r="O61" i="17" s="1"/>
  <c r="BI48" i="17"/>
  <c r="M64" i="17" s="1"/>
  <c r="BQ48" i="17"/>
  <c r="K98" i="17" s="1"/>
  <c r="BY48" i="17"/>
  <c r="N97" i="17" s="1"/>
  <c r="CG48" i="17"/>
  <c r="L95" i="17" s="1"/>
  <c r="CO48" i="17"/>
  <c r="O94" i="17" s="1"/>
  <c r="CW48" i="17"/>
  <c r="M110" i="17" s="1"/>
  <c r="DE48" i="17"/>
  <c r="K108" i="17" s="1"/>
  <c r="DM48" i="17"/>
  <c r="N107" i="17" s="1"/>
  <c r="DU48" i="17"/>
  <c r="L105" i="17" s="1"/>
  <c r="EC48" i="17"/>
  <c r="O104" i="17" s="1"/>
  <c r="EK48" i="17"/>
  <c r="M159" i="17" s="1"/>
  <c r="ES48" i="17"/>
  <c r="K161" i="17" s="1"/>
  <c r="FA48" i="17"/>
  <c r="N162" i="17" s="1"/>
  <c r="FI48" i="17"/>
  <c r="L164" i="17" s="1"/>
  <c r="FQ48" i="17"/>
  <c r="O165" i="17" s="1"/>
  <c r="FY48" i="17"/>
  <c r="GG48" i="17"/>
  <c r="GO48" i="17"/>
  <c r="N114" i="17" s="1"/>
  <c r="GW48" i="17"/>
  <c r="L116" i="17" s="1"/>
  <c r="HE48" i="17"/>
  <c r="O117" i="17" s="1"/>
  <c r="HM48" i="17"/>
  <c r="M119" i="17" s="1"/>
  <c r="HU48" i="17"/>
  <c r="IC48" i="17"/>
  <c r="IK48" i="17"/>
  <c r="L139" i="17" s="1"/>
  <c r="IS48" i="17"/>
  <c r="O144" i="17" s="1"/>
  <c r="JA48" i="17"/>
  <c r="M142" i="17" s="1"/>
  <c r="JI48" i="17"/>
  <c r="K140" i="17" s="1"/>
  <c r="JQ48" i="17"/>
  <c r="N141" i="17" s="1"/>
  <c r="JY48" i="17"/>
  <c r="L129" i="17" s="1"/>
  <c r="KG48" i="17"/>
  <c r="O130" i="17" s="1"/>
  <c r="KO48" i="17"/>
  <c r="M132" i="17" s="1"/>
  <c r="KW48" i="17"/>
  <c r="K134" i="17" s="1"/>
  <c r="LE48" i="17"/>
  <c r="N135" i="17" s="1"/>
  <c r="LM48" i="17"/>
  <c r="L137" i="17" s="1"/>
  <c r="LU48" i="17"/>
  <c r="MC48" i="17"/>
  <c r="MK48" i="17"/>
  <c r="MS48" i="17"/>
  <c r="NA48" i="17"/>
  <c r="AL48" i="17"/>
  <c r="O58" i="17" s="1"/>
  <c r="AT48" i="17"/>
  <c r="M60" i="17" s="1"/>
  <c r="BB48" i="17"/>
  <c r="K62" i="17" s="1"/>
  <c r="BJ48" i="17"/>
  <c r="N64" i="17" s="1"/>
  <c r="BR48" i="17"/>
  <c r="L98" i="17" s="1"/>
  <c r="BZ48" i="17"/>
  <c r="O97" i="17" s="1"/>
  <c r="CH48" i="17"/>
  <c r="M95" i="17" s="1"/>
  <c r="CP48" i="17"/>
  <c r="K93" i="17" s="1"/>
  <c r="CX48" i="17"/>
  <c r="N110" i="17" s="1"/>
  <c r="DF48" i="17"/>
  <c r="L108" i="17" s="1"/>
  <c r="DN48" i="17"/>
  <c r="O107" i="17" s="1"/>
  <c r="DV48" i="17"/>
  <c r="M105" i="17" s="1"/>
  <c r="ED48" i="17"/>
  <c r="K66" i="17" s="1"/>
  <c r="EL48" i="17"/>
  <c r="N159" i="17" s="1"/>
  <c r="ET48" i="17"/>
  <c r="L161" i="17" s="1"/>
  <c r="FB48" i="17"/>
  <c r="O162" i="17" s="1"/>
  <c r="FJ48" i="17"/>
  <c r="M164" i="17" s="1"/>
  <c r="FR48" i="17"/>
  <c r="K167" i="17" s="1"/>
  <c r="FZ48" i="17"/>
  <c r="GH48" i="17"/>
  <c r="L113" i="17" s="1"/>
  <c r="GP48" i="17"/>
  <c r="O114" i="17" s="1"/>
  <c r="GX48" i="17"/>
  <c r="M116" i="17" s="1"/>
  <c r="HF48" i="17"/>
  <c r="HN48" i="17"/>
  <c r="N119" i="17" s="1"/>
  <c r="HV48" i="17"/>
  <c r="ID48" i="17"/>
  <c r="IL48" i="17"/>
  <c r="M139" i="17" s="1"/>
  <c r="M150" i="17" s="1"/>
  <c r="IT48" i="17"/>
  <c r="K145" i="17" s="1"/>
  <c r="JB48" i="17"/>
  <c r="N142" i="17" s="1"/>
  <c r="JJ48" i="17"/>
  <c r="L140" i="17" s="1"/>
  <c r="L151" i="17" s="1"/>
  <c r="JR48" i="17"/>
  <c r="O141" i="17" s="1"/>
  <c r="JZ48" i="17"/>
  <c r="M129" i="17" s="1"/>
  <c r="KH48" i="17"/>
  <c r="K131" i="17" s="1"/>
  <c r="KP48" i="17"/>
  <c r="N132" i="17" s="1"/>
  <c r="KX48" i="17"/>
  <c r="L134" i="17" s="1"/>
  <c r="LF48" i="17"/>
  <c r="O135" i="17" s="1"/>
  <c r="LN48" i="17"/>
  <c r="M137" i="17" s="1"/>
  <c r="LV48" i="17"/>
  <c r="MD48" i="17"/>
  <c r="ML48" i="17"/>
  <c r="MT48" i="17"/>
  <c r="HO48" i="17"/>
  <c r="O119" i="17" s="1"/>
  <c r="HW48" i="17"/>
  <c r="IE48" i="17"/>
  <c r="K138" i="17" s="1"/>
  <c r="IM48" i="17"/>
  <c r="N139" i="17" s="1"/>
  <c r="IU48" i="17"/>
  <c r="L145" i="17" s="1"/>
  <c r="JC48" i="17"/>
  <c r="O142" i="17" s="1"/>
  <c r="JK48" i="17"/>
  <c r="M140" i="17" s="1"/>
  <c r="JS48" i="17"/>
  <c r="K128" i="17" s="1"/>
  <c r="KA48" i="17"/>
  <c r="N129" i="17" s="1"/>
  <c r="KI48" i="17"/>
  <c r="L131" i="17" s="1"/>
  <c r="KQ48" i="17"/>
  <c r="O132" i="17" s="1"/>
  <c r="KY48" i="17"/>
  <c r="M134" i="17" s="1"/>
  <c r="LG48" i="17"/>
  <c r="K136" i="17" s="1"/>
  <c r="LO48" i="17"/>
  <c r="N137" i="17" s="1"/>
  <c r="LW48" i="17"/>
  <c r="ME48" i="17"/>
  <c r="MM48" i="17"/>
  <c r="MU48" i="17"/>
  <c r="NC48" i="17"/>
  <c r="L147" i="17"/>
  <c r="L102" i="17"/>
  <c r="BU48" i="17"/>
  <c r="O98" i="17" s="1"/>
  <c r="CC48" i="17"/>
  <c r="M96" i="17" s="1"/>
  <c r="CK48" i="17"/>
  <c r="K94" i="17" s="1"/>
  <c r="CS48" i="17"/>
  <c r="N93" i="17" s="1"/>
  <c r="DA48" i="17"/>
  <c r="L109" i="17" s="1"/>
  <c r="DI48" i="17"/>
  <c r="O108" i="17" s="1"/>
  <c r="DQ48" i="17"/>
  <c r="M106" i="17" s="1"/>
  <c r="DY48" i="17"/>
  <c r="K104" i="17" s="1"/>
  <c r="EG48" i="17"/>
  <c r="N66" i="17" s="1"/>
  <c r="EO48" i="17"/>
  <c r="L160" i="17" s="1"/>
  <c r="EW48" i="17"/>
  <c r="O161" i="17" s="1"/>
  <c r="FE48" i="17"/>
  <c r="M163" i="17" s="1"/>
  <c r="FM48" i="17"/>
  <c r="K165" i="17" s="1"/>
  <c r="FU48" i="17"/>
  <c r="N167" i="17" s="1"/>
  <c r="GC48" i="17"/>
  <c r="L169" i="17" s="1"/>
  <c r="GK48" i="17"/>
  <c r="O113" i="17" s="1"/>
  <c r="GS48" i="17"/>
  <c r="HA48" i="17"/>
  <c r="K117" i="17" s="1"/>
  <c r="HI48" i="17"/>
  <c r="HQ48" i="17"/>
  <c r="L120" i="17" s="1"/>
  <c r="HY48" i="17"/>
  <c r="IG48" i="17"/>
  <c r="M138" i="17" s="1"/>
  <c r="IO48" i="17"/>
  <c r="K144" i="17" s="1"/>
  <c r="IW48" i="17"/>
  <c r="N145" i="17" s="1"/>
  <c r="JE48" i="17"/>
  <c r="L143" i="17" s="1"/>
  <c r="JM48" i="17"/>
  <c r="O140" i="17" s="1"/>
  <c r="JU48" i="17"/>
  <c r="M128" i="17" s="1"/>
  <c r="KC48" i="17"/>
  <c r="K130" i="17" s="1"/>
  <c r="KK48" i="17"/>
  <c r="N131" i="17" s="1"/>
  <c r="KS48" i="17"/>
  <c r="L133" i="17" s="1"/>
  <c r="LA48" i="17"/>
  <c r="O134" i="17" s="1"/>
  <c r="LI48" i="17"/>
  <c r="M136" i="17" s="1"/>
  <c r="LQ48" i="17"/>
  <c r="LY48" i="17"/>
  <c r="MG48" i="17"/>
  <c r="MO48" i="17"/>
  <c r="FO48" i="17"/>
  <c r="M165" i="17" s="1"/>
  <c r="FW48" i="17"/>
  <c r="GE48" i="17"/>
  <c r="N169" i="17" s="1"/>
  <c r="GM48" i="17"/>
  <c r="L114" i="17" s="1"/>
  <c r="GU48" i="17"/>
  <c r="HC48" i="17"/>
  <c r="M117" i="17" s="1"/>
  <c r="HK48" i="17"/>
  <c r="K119" i="17" s="1"/>
  <c r="HS48" i="17"/>
  <c r="N120" i="17" s="1"/>
  <c r="IA48" i="17"/>
  <c r="II48" i="17"/>
  <c r="O138" i="17" s="1"/>
  <c r="IQ48" i="17"/>
  <c r="M144" i="17" s="1"/>
  <c r="IY48" i="17"/>
  <c r="K142" i="17" s="1"/>
  <c r="JG48" i="17"/>
  <c r="N143" i="17" s="1"/>
  <c r="JO48" i="17"/>
  <c r="L141" i="17" s="1"/>
  <c r="JW48" i="17"/>
  <c r="O128" i="17" s="1"/>
  <c r="KE48" i="17"/>
  <c r="M130" i="17" s="1"/>
  <c r="KM48" i="17"/>
  <c r="K132" i="17" s="1"/>
  <c r="KU48" i="17"/>
  <c r="N133" i="17" s="1"/>
  <c r="LC48" i="17"/>
  <c r="L135" i="17" s="1"/>
  <c r="LK48" i="17"/>
  <c r="O136" i="17" s="1"/>
  <c r="LS48" i="17"/>
  <c r="MA48" i="17"/>
  <c r="MI48" i="17"/>
  <c r="MQ48" i="17"/>
  <c r="M48" i="17" l="1"/>
  <c r="M49" i="17" s="1"/>
  <c r="M141" i="15"/>
  <c r="M142" i="15" s="1"/>
  <c r="P245" i="15"/>
  <c r="N173" i="15"/>
  <c r="N174" i="15" s="1"/>
  <c r="K173" i="15"/>
  <c r="K174" i="15" s="1"/>
  <c r="G174" i="15" s="1"/>
  <c r="Q252" i="15"/>
  <c r="L173" i="15"/>
  <c r="L174" i="15" s="1"/>
  <c r="P220" i="15"/>
  <c r="L179" i="15"/>
  <c r="L180" i="15" s="1"/>
  <c r="K176" i="15"/>
  <c r="K177" i="15" s="1"/>
  <c r="N179" i="15"/>
  <c r="N180" i="15" s="1"/>
  <c r="P193" i="15"/>
  <c r="M164" i="15"/>
  <c r="M165" i="15" s="1"/>
  <c r="O176" i="15"/>
  <c r="O177" i="15" s="1"/>
  <c r="L164" i="15"/>
  <c r="L165" i="15" s="1"/>
  <c r="M176" i="15"/>
  <c r="M177" i="15" s="1"/>
  <c r="O164" i="15"/>
  <c r="O165" i="15" s="1"/>
  <c r="L176" i="15"/>
  <c r="L177" i="15" s="1"/>
  <c r="P164" i="15"/>
  <c r="P165" i="15" s="1"/>
  <c r="N176" i="15"/>
  <c r="N177" i="15" s="1"/>
  <c r="N164" i="15"/>
  <c r="N165" i="15" s="1"/>
  <c r="Q256" i="15"/>
  <c r="P204" i="15"/>
  <c r="O179" i="15"/>
  <c r="O180" i="15" s="1"/>
  <c r="P179" i="15"/>
  <c r="P180" i="15" s="1"/>
  <c r="Q257" i="15"/>
  <c r="M179" i="15"/>
  <c r="M180" i="15" s="1"/>
  <c r="P169" i="15"/>
  <c r="M170" i="15" s="1"/>
  <c r="M171" i="15" s="1"/>
  <c r="P181" i="15"/>
  <c r="N182" i="15" s="1"/>
  <c r="N183" i="15" s="1"/>
  <c r="P156" i="15"/>
  <c r="P259" i="15"/>
  <c r="P261" i="15"/>
  <c r="P263" i="15"/>
  <c r="P158" i="15"/>
  <c r="P208" i="15"/>
  <c r="P211" i="15"/>
  <c r="L167" i="15"/>
  <c r="L168" i="15" s="1"/>
  <c r="K167" i="15"/>
  <c r="K168" i="15" s="1"/>
  <c r="O167" i="15"/>
  <c r="O168" i="15" s="1"/>
  <c r="N167" i="15"/>
  <c r="N168" i="15" s="1"/>
  <c r="M167" i="15"/>
  <c r="M168" i="15" s="1"/>
  <c r="K266" i="15"/>
  <c r="P160" i="15"/>
  <c r="M156" i="17"/>
  <c r="O118" i="17"/>
  <c r="O150" i="17"/>
  <c r="N154" i="17"/>
  <c r="O149" i="17"/>
  <c r="N115" i="17"/>
  <c r="P56" i="17"/>
  <c r="N153" i="17"/>
  <c r="P94" i="17"/>
  <c r="N151" i="17"/>
  <c r="L155" i="17"/>
  <c r="O125" i="17"/>
  <c r="L118" i="17"/>
  <c r="N100" i="17"/>
  <c r="P99" i="17"/>
  <c r="P160" i="17"/>
  <c r="P96" i="17"/>
  <c r="P97" i="17"/>
  <c r="M115" i="17"/>
  <c r="O152" i="17"/>
  <c r="M154" i="17"/>
  <c r="O156" i="17"/>
  <c r="P59" i="17"/>
  <c r="P119" i="17"/>
  <c r="N118" i="17"/>
  <c r="O166" i="17"/>
  <c r="O168" i="17" s="1"/>
  <c r="O170" i="17" s="1"/>
  <c r="K115" i="17"/>
  <c r="O115" i="17"/>
  <c r="P114" i="17"/>
  <c r="L153" i="17"/>
  <c r="P61" i="17"/>
  <c r="P142" i="17"/>
  <c r="P135" i="17"/>
  <c r="P106" i="17"/>
  <c r="N155" i="17"/>
  <c r="L63" i="17"/>
  <c r="L65" i="17" s="1"/>
  <c r="L67" i="17" s="1"/>
  <c r="L82" i="17" s="1"/>
  <c r="K154" i="17"/>
  <c r="O121" i="17"/>
  <c r="P109" i="17"/>
  <c r="L156" i="17"/>
  <c r="N121" i="17"/>
  <c r="P162" i="17"/>
  <c r="P58" i="17"/>
  <c r="P143" i="17"/>
  <c r="K118" i="17"/>
  <c r="M100" i="17"/>
  <c r="L100" i="17"/>
  <c r="M63" i="17"/>
  <c r="M65" i="17" s="1"/>
  <c r="M67" i="17" s="1"/>
  <c r="M70" i="17" s="1"/>
  <c r="M118" i="17"/>
  <c r="N166" i="17"/>
  <c r="N168" i="17" s="1"/>
  <c r="N170" i="17" s="1"/>
  <c r="O100" i="17"/>
  <c r="K121" i="17"/>
  <c r="P169" i="17"/>
  <c r="M149" i="17"/>
  <c r="O153" i="17"/>
  <c r="L115" i="17"/>
  <c r="M111" i="17"/>
  <c r="L111" i="17"/>
  <c r="L149" i="17"/>
  <c r="P107" i="17"/>
  <c r="M121" i="17"/>
  <c r="P134" i="17"/>
  <c r="N149" i="17"/>
  <c r="P110" i="17"/>
  <c r="L154" i="17"/>
  <c r="P120" i="17"/>
  <c r="P163" i="17"/>
  <c r="N127" i="17"/>
  <c r="P64" i="17"/>
  <c r="L150" i="17"/>
  <c r="P137" i="17"/>
  <c r="P141" i="17"/>
  <c r="P133" i="17"/>
  <c r="P136" i="17"/>
  <c r="P144" i="17"/>
  <c r="N150" i="17"/>
  <c r="P66" i="17"/>
  <c r="Q169" i="17" s="1"/>
  <c r="M153" i="17"/>
  <c r="P108" i="17"/>
  <c r="O154" i="17"/>
  <c r="K150" i="17"/>
  <c r="P139" i="17"/>
  <c r="N111" i="17"/>
  <c r="P138" i="17"/>
  <c r="K149" i="17"/>
  <c r="O155" i="17"/>
  <c r="N156" i="17"/>
  <c r="P62" i="17"/>
  <c r="L125" i="17"/>
  <c r="L152" i="17"/>
  <c r="P57" i="17"/>
  <c r="O63" i="17"/>
  <c r="O65" i="17" s="1"/>
  <c r="O67" i="17" s="1"/>
  <c r="P132" i="17"/>
  <c r="K153" i="17"/>
  <c r="M155" i="17"/>
  <c r="K155" i="17"/>
  <c r="P130" i="17"/>
  <c r="N152" i="17"/>
  <c r="N125" i="17"/>
  <c r="P167" i="17"/>
  <c r="P161" i="17"/>
  <c r="P129" i="17"/>
  <c r="K125" i="17"/>
  <c r="K152" i="17"/>
  <c r="L166" i="17"/>
  <c r="L168" i="17" s="1"/>
  <c r="L170" i="17" s="1"/>
  <c r="K166" i="17"/>
  <c r="P95" i="17"/>
  <c r="N63" i="17"/>
  <c r="N65" i="17" s="1"/>
  <c r="N67" i="17" s="1"/>
  <c r="P145" i="17"/>
  <c r="P165" i="17"/>
  <c r="O127" i="17"/>
  <c r="O151" i="17"/>
  <c r="M151" i="17"/>
  <c r="M127" i="17"/>
  <c r="K151" i="17"/>
  <c r="K127" i="17"/>
  <c r="P128" i="17"/>
  <c r="K156" i="17"/>
  <c r="P131" i="17"/>
  <c r="L121" i="17"/>
  <c r="P140" i="17"/>
  <c r="M166" i="17"/>
  <c r="M168" i="17" s="1"/>
  <c r="M170" i="17" s="1"/>
  <c r="P105" i="17"/>
  <c r="P159" i="17"/>
  <c r="K111" i="17"/>
  <c r="P104" i="17"/>
  <c r="P117" i="17"/>
  <c r="M152" i="17"/>
  <c r="M125" i="17"/>
  <c r="P93" i="17"/>
  <c r="K100" i="17"/>
  <c r="K63" i="17"/>
  <c r="O111" i="17"/>
  <c r="P98" i="17"/>
  <c r="P116" i="17"/>
  <c r="P60" i="17"/>
  <c r="L127" i="17"/>
  <c r="P113" i="17"/>
  <c r="P164" i="17"/>
  <c r="K141" i="11"/>
  <c r="K98" i="11"/>
  <c r="P170" i="15" l="1"/>
  <c r="P171" i="15" s="1"/>
  <c r="K182" i="15"/>
  <c r="K183" i="15" s="1"/>
  <c r="L182" i="15"/>
  <c r="L183" i="15" s="1"/>
  <c r="G180" i="15"/>
  <c r="G177" i="15"/>
  <c r="O170" i="15"/>
  <c r="O171" i="15" s="1"/>
  <c r="K170" i="15"/>
  <c r="K171" i="15" s="1"/>
  <c r="G165" i="15"/>
  <c r="L170" i="15"/>
  <c r="L171" i="15" s="1"/>
  <c r="N170" i="15"/>
  <c r="N171" i="15" s="1"/>
  <c r="M182" i="15"/>
  <c r="M183" i="15" s="1"/>
  <c r="P182" i="15"/>
  <c r="P183" i="15" s="1"/>
  <c r="O182" i="15"/>
  <c r="O183" i="15" s="1"/>
  <c r="G168" i="15"/>
  <c r="J142" i="15"/>
  <c r="J141" i="15"/>
  <c r="Q167" i="17"/>
  <c r="Q159" i="17"/>
  <c r="Q161" i="17"/>
  <c r="Q162" i="17"/>
  <c r="Q164" i="17"/>
  <c r="L88" i="17"/>
  <c r="L85" i="17"/>
  <c r="M82" i="17"/>
  <c r="M73" i="17"/>
  <c r="M88" i="17"/>
  <c r="P121" i="17"/>
  <c r="S25" i="3" s="1"/>
  <c r="P118" i="17"/>
  <c r="R25" i="3" s="1"/>
  <c r="L70" i="17"/>
  <c r="P154" i="17"/>
  <c r="M79" i="17"/>
  <c r="M20" i="1"/>
  <c r="S23" i="3"/>
  <c r="Q22" i="3"/>
  <c r="K19" i="1"/>
  <c r="P100" i="17"/>
  <c r="P153" i="17"/>
  <c r="P115" i="17"/>
  <c r="Q23" i="3"/>
  <c r="K20" i="1"/>
  <c r="N24" i="1"/>
  <c r="T27" i="3"/>
  <c r="S27" i="3"/>
  <c r="M24" i="1"/>
  <c r="R27" i="3"/>
  <c r="L24" i="1"/>
  <c r="O76" i="17"/>
  <c r="O24" i="1"/>
  <c r="U27" i="3"/>
  <c r="M173" i="17"/>
  <c r="L73" i="17"/>
  <c r="L79" i="17"/>
  <c r="L76" i="17"/>
  <c r="R22" i="3"/>
  <c r="L19" i="1"/>
  <c r="L20" i="1"/>
  <c r="R23" i="3"/>
  <c r="L173" i="17"/>
  <c r="M76" i="17"/>
  <c r="M85" i="17"/>
  <c r="P151" i="17"/>
  <c r="P149" i="17"/>
  <c r="P111" i="17"/>
  <c r="P156" i="17"/>
  <c r="P155" i="17"/>
  <c r="P150" i="17"/>
  <c r="Q160" i="17"/>
  <c r="P63" i="17"/>
  <c r="K65" i="17"/>
  <c r="N173" i="17"/>
  <c r="N82" i="17"/>
  <c r="N70" i="17"/>
  <c r="N73" i="17"/>
  <c r="N88" i="17"/>
  <c r="N79" i="17"/>
  <c r="Q163" i="17"/>
  <c r="N85" i="17"/>
  <c r="K168" i="17"/>
  <c r="P166" i="17"/>
  <c r="O173" i="17"/>
  <c r="O79" i="17"/>
  <c r="O88" i="17"/>
  <c r="O73" i="17"/>
  <c r="O82" i="17"/>
  <c r="Q165" i="17"/>
  <c r="N76" i="17"/>
  <c r="P127" i="17"/>
  <c r="P152" i="17"/>
  <c r="O70" i="17"/>
  <c r="O85" i="17"/>
  <c r="P125" i="17"/>
  <c r="W4" i="10"/>
  <c r="W3" i="10"/>
  <c r="G171" i="15" l="1"/>
  <c r="G183" i="15"/>
  <c r="L22" i="1"/>
  <c r="M22" i="1"/>
  <c r="Q25" i="3"/>
  <c r="K22" i="1"/>
  <c r="K170" i="17"/>
  <c r="P170" i="17" s="1"/>
  <c r="P168" i="17"/>
  <c r="P65" i="17"/>
  <c r="K67" i="17"/>
  <c r="A90" i="15"/>
  <c r="A86" i="15"/>
  <c r="V16" i="9"/>
  <c r="Q27" i="3" l="1"/>
  <c r="K24" i="1"/>
  <c r="K173" i="17"/>
  <c r="P67" i="17"/>
  <c r="K76" i="17"/>
  <c r="K85" i="17"/>
  <c r="K70" i="17"/>
  <c r="K79" i="17"/>
  <c r="K88" i="17"/>
  <c r="K82" i="17"/>
  <c r="K73" i="17"/>
  <c r="R99" i="11"/>
  <c r="J49" i="17" l="1"/>
  <c r="J48" i="17"/>
  <c r="P76" i="17"/>
  <c r="P85" i="17"/>
  <c r="P70" i="17"/>
  <c r="P79" i="17"/>
  <c r="P73" i="17"/>
  <c r="P82" i="17"/>
  <c r="P88" i="17"/>
  <c r="G15" i="9"/>
  <c r="G14" i="9"/>
  <c r="G13" i="9"/>
  <c r="L25" i="9"/>
  <c r="G25" i="9"/>
  <c r="L24" i="9"/>
  <c r="K24" i="9"/>
  <c r="G24" i="9"/>
  <c r="G23" i="9"/>
  <c r="V22" i="9"/>
  <c r="U22" i="9"/>
  <c r="G22" i="9"/>
  <c r="V21" i="9"/>
  <c r="U21" i="9"/>
  <c r="G21" i="9"/>
  <c r="V20" i="9"/>
  <c r="U20" i="9"/>
  <c r="G20" i="9"/>
  <c r="G19" i="9"/>
  <c r="V17" i="9"/>
  <c r="L17" i="9"/>
  <c r="G17" i="9"/>
  <c r="Q16" i="9"/>
  <c r="J16" i="9"/>
  <c r="G16" i="9"/>
  <c r="V15" i="9"/>
  <c r="Q15" i="9"/>
  <c r="V14" i="9"/>
  <c r="Q14" i="9"/>
  <c r="V13" i="9"/>
  <c r="Q13" i="9"/>
  <c r="U11" i="9"/>
  <c r="Q11" i="9"/>
  <c r="G11" i="9"/>
  <c r="Q10" i="9"/>
  <c r="H10" i="9"/>
  <c r="W9" i="9"/>
  <c r="K9" i="9"/>
  <c r="Q8" i="9"/>
  <c r="H8" i="9"/>
  <c r="V6" i="9"/>
  <c r="K26" i="3"/>
  <c r="V18" i="3"/>
  <c r="V17" i="3"/>
  <c r="V16" i="3"/>
  <c r="V24" i="3"/>
  <c r="V23" i="3"/>
  <c r="V22" i="3"/>
  <c r="U24" i="3"/>
  <c r="U23" i="3"/>
  <c r="U22" i="3"/>
  <c r="L27" i="3"/>
  <c r="L26" i="3"/>
  <c r="G27" i="3"/>
  <c r="G26" i="3"/>
  <c r="G25" i="3"/>
  <c r="G24" i="3"/>
  <c r="G23" i="3"/>
  <c r="G22" i="3"/>
  <c r="G21" i="3"/>
  <c r="V15" i="3"/>
  <c r="V14" i="3"/>
  <c r="Q17" i="3"/>
  <c r="Q16" i="3"/>
  <c r="Q15" i="3"/>
  <c r="Q14" i="3"/>
  <c r="L18" i="3"/>
  <c r="J17" i="3"/>
  <c r="G18" i="3"/>
  <c r="G17" i="3"/>
  <c r="G16" i="3"/>
  <c r="G15" i="3"/>
  <c r="G14" i="3"/>
  <c r="U11" i="3"/>
  <c r="Q11" i="3"/>
  <c r="G11" i="3"/>
  <c r="Q10" i="3"/>
  <c r="H10" i="3"/>
  <c r="Q8" i="3"/>
  <c r="K9" i="3"/>
  <c r="H8" i="3"/>
  <c r="P80" i="17" l="1"/>
  <c r="P81" i="17" s="1"/>
  <c r="N80" i="17"/>
  <c r="N81" i="17" s="1"/>
  <c r="O80" i="17"/>
  <c r="O81" i="17" s="1"/>
  <c r="L80" i="17"/>
  <c r="L81" i="17" s="1"/>
  <c r="M80" i="17"/>
  <c r="M81" i="17" s="1"/>
  <c r="K80" i="17"/>
  <c r="K81" i="17" s="1"/>
  <c r="P71" i="17"/>
  <c r="P72" i="17" s="1"/>
  <c r="L71" i="17"/>
  <c r="L72" i="17" s="1"/>
  <c r="N71" i="17"/>
  <c r="N72" i="17" s="1"/>
  <c r="K71" i="17"/>
  <c r="K72" i="17" s="1"/>
  <c r="M71" i="17"/>
  <c r="M72" i="17" s="1"/>
  <c r="O71" i="17"/>
  <c r="O72" i="17" s="1"/>
  <c r="P86" i="17"/>
  <c r="P87" i="17" s="1"/>
  <c r="K86" i="17"/>
  <c r="K87" i="17" s="1"/>
  <c r="M86" i="17"/>
  <c r="M87" i="17" s="1"/>
  <c r="L86" i="17"/>
  <c r="L87" i="17" s="1"/>
  <c r="O86" i="17"/>
  <c r="O87" i="17" s="1"/>
  <c r="N86" i="17"/>
  <c r="N87" i="17" s="1"/>
  <c r="P83" i="17"/>
  <c r="P84" i="17" s="1"/>
  <c r="N83" i="17"/>
  <c r="N84" i="17" s="1"/>
  <c r="O83" i="17"/>
  <c r="O84" i="17" s="1"/>
  <c r="L83" i="17"/>
  <c r="L84" i="17" s="1"/>
  <c r="K83" i="17"/>
  <c r="K84" i="17" s="1"/>
  <c r="M83" i="17"/>
  <c r="M84" i="17" s="1"/>
  <c r="P89" i="17"/>
  <c r="P90" i="17" s="1"/>
  <c r="O89" i="17"/>
  <c r="O90" i="17" s="1"/>
  <c r="N89" i="17"/>
  <c r="N90" i="17" s="1"/>
  <c r="M89" i="17"/>
  <c r="M90" i="17" s="1"/>
  <c r="L89" i="17"/>
  <c r="L90" i="17" s="1"/>
  <c r="K89" i="17"/>
  <c r="K90" i="17" s="1"/>
  <c r="P74" i="17"/>
  <c r="P75" i="17" s="1"/>
  <c r="N74" i="17"/>
  <c r="N75" i="17" s="1"/>
  <c r="L74" i="17"/>
  <c r="L75" i="17" s="1"/>
  <c r="O74" i="17"/>
  <c r="O75" i="17" s="1"/>
  <c r="M74" i="17"/>
  <c r="M75" i="17" s="1"/>
  <c r="K74" i="17"/>
  <c r="K75" i="17" s="1"/>
  <c r="P77" i="17"/>
  <c r="P78" i="17" s="1"/>
  <c r="L77" i="17"/>
  <c r="L78" i="17" s="1"/>
  <c r="K77" i="17"/>
  <c r="K78" i="17" s="1"/>
  <c r="N77" i="17"/>
  <c r="N78" i="17" s="1"/>
  <c r="M77" i="17"/>
  <c r="M78" i="17" s="1"/>
  <c r="O77" i="17"/>
  <c r="O78" i="17" s="1"/>
  <c r="U23" i="9"/>
  <c r="V23" i="9"/>
  <c r="G84" i="17" l="1"/>
  <c r="G72" i="17"/>
  <c r="G78" i="17"/>
  <c r="G90" i="17"/>
  <c r="G87" i="17"/>
  <c r="G81" i="17"/>
  <c r="G75" i="17"/>
  <c r="U25" i="3" l="1"/>
  <c r="V25" i="3"/>
  <c r="P47" i="9"/>
  <c r="P45" i="9"/>
  <c r="R29" i="1"/>
  <c r="R78" i="1" l="1"/>
  <c r="R58" i="1"/>
  <c r="V6" i="3" l="1"/>
  <c r="V2" i="10"/>
  <c r="R143" i="11" l="1"/>
  <c r="R141" i="11"/>
  <c r="R131" i="11"/>
  <c r="R113" i="11"/>
  <c r="O110" i="11"/>
  <c r="O109" i="11"/>
  <c r="R98" i="11"/>
  <c r="R88" i="11"/>
  <c r="R79" i="11"/>
  <c r="R53" i="11"/>
  <c r="F49" i="11"/>
  <c r="E49" i="11"/>
  <c r="B49" i="11"/>
  <c r="MR48" i="11"/>
  <c r="F48" i="11"/>
  <c r="E48"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47" i="11"/>
  <c r="MQ46" i="11"/>
  <c r="MP46" i="11"/>
  <c r="MO46" i="11"/>
  <c r="MN46" i="11"/>
  <c r="MM46" i="11"/>
  <c r="ML46" i="11"/>
  <c r="MK46" i="11"/>
  <c r="MJ46" i="11"/>
  <c r="MI46" i="11"/>
  <c r="MH46" i="11"/>
  <c r="MG46" i="11"/>
  <c r="MF46" i="11"/>
  <c r="ME46" i="11"/>
  <c r="MD46" i="11"/>
  <c r="MC46" i="11"/>
  <c r="MB46" i="11"/>
  <c r="MA46" i="11"/>
  <c r="LZ46" i="11"/>
  <c r="LY46" i="11"/>
  <c r="LX46" i="11"/>
  <c r="LW46" i="11"/>
  <c r="LV46" i="11"/>
  <c r="LU46" i="11"/>
  <c r="LT46" i="11"/>
  <c r="LS46" i="11"/>
  <c r="LR46" i="11"/>
  <c r="LQ46" i="11"/>
  <c r="LP46" i="11"/>
  <c r="LO46" i="11"/>
  <c r="LN46" i="11"/>
  <c r="LM46" i="11"/>
  <c r="LL46" i="11"/>
  <c r="LK46" i="11"/>
  <c r="LJ46" i="11"/>
  <c r="LI46" i="11"/>
  <c r="LH46" i="11"/>
  <c r="LG46" i="11"/>
  <c r="LF46" i="11"/>
  <c r="LE46" i="11"/>
  <c r="LD46" i="11"/>
  <c r="LC46" i="11"/>
  <c r="LB46" i="11"/>
  <c r="LA46" i="11"/>
  <c r="KZ46" i="11"/>
  <c r="KY46" i="11"/>
  <c r="KX46" i="11"/>
  <c r="KW46" i="11"/>
  <c r="KV46" i="11"/>
  <c r="KU46" i="11"/>
  <c r="KT46" i="11"/>
  <c r="KS46" i="11"/>
  <c r="KR46" i="11"/>
  <c r="KQ46" i="11"/>
  <c r="KP46" i="11"/>
  <c r="KO46" i="11"/>
  <c r="KN46" i="11"/>
  <c r="KM46" i="11"/>
  <c r="KL46" i="11"/>
  <c r="KK46" i="11"/>
  <c r="KJ46" i="11"/>
  <c r="KI46" i="11"/>
  <c r="KH46" i="11"/>
  <c r="KG46" i="11"/>
  <c r="KF46" i="11"/>
  <c r="KE46" i="11"/>
  <c r="KD46" i="11"/>
  <c r="KC46" i="11"/>
  <c r="KB46" i="11"/>
  <c r="KA46" i="11"/>
  <c r="JZ46" i="11"/>
  <c r="JY46" i="11"/>
  <c r="JX46" i="11"/>
  <c r="JW46" i="11"/>
  <c r="JV46" i="11"/>
  <c r="JU46" i="11"/>
  <c r="JT46" i="11"/>
  <c r="JS46" i="11"/>
  <c r="JR46" i="11"/>
  <c r="JQ46" i="11"/>
  <c r="JP46" i="11"/>
  <c r="JO46" i="11"/>
  <c r="JN46" i="11"/>
  <c r="JM46" i="11"/>
  <c r="JL46" i="11"/>
  <c r="JK46" i="11"/>
  <c r="JJ46" i="11"/>
  <c r="JI46" i="11"/>
  <c r="JH46" i="11"/>
  <c r="JG46" i="11"/>
  <c r="JF46" i="11"/>
  <c r="JE46" i="11"/>
  <c r="JD46" i="11"/>
  <c r="JC46" i="11"/>
  <c r="JB46" i="11"/>
  <c r="JA46" i="11"/>
  <c r="IZ46" i="11"/>
  <c r="IY46" i="11"/>
  <c r="IX46" i="11"/>
  <c r="IW46" i="11"/>
  <c r="IV46" i="11"/>
  <c r="IU46" i="11"/>
  <c r="IT46" i="11"/>
  <c r="IS46" i="11"/>
  <c r="IR46" i="11"/>
  <c r="IQ46" i="11"/>
  <c r="IP46" i="11"/>
  <c r="IO46" i="11"/>
  <c r="IN46" i="11"/>
  <c r="IM46" i="11"/>
  <c r="IL46" i="11"/>
  <c r="IK46" i="11"/>
  <c r="IJ46" i="11"/>
  <c r="II46" i="11"/>
  <c r="IH46" i="11"/>
  <c r="IG46" i="11"/>
  <c r="IF46" i="11"/>
  <c r="IE46" i="11"/>
  <c r="ID46" i="11"/>
  <c r="IC46" i="11"/>
  <c r="IB46" i="11"/>
  <c r="IA46" i="11"/>
  <c r="HZ46" i="11"/>
  <c r="HY46" i="11"/>
  <c r="HX46" i="11"/>
  <c r="HW46" i="11"/>
  <c r="HV46" i="11"/>
  <c r="HU46" i="11"/>
  <c r="HT46" i="11"/>
  <c r="HS46" i="11"/>
  <c r="HR46" i="11"/>
  <c r="HQ46" i="11"/>
  <c r="HP46" i="11"/>
  <c r="HO46" i="11"/>
  <c r="HN46" i="11"/>
  <c r="HM46" i="11"/>
  <c r="HL46" i="11"/>
  <c r="HK46" i="11"/>
  <c r="HJ46" i="11"/>
  <c r="HI46" i="11"/>
  <c r="HH46" i="11"/>
  <c r="HG46" i="11"/>
  <c r="HF46" i="11"/>
  <c r="HE46" i="11"/>
  <c r="HD46" i="11"/>
  <c r="HC46" i="11"/>
  <c r="HB46" i="11"/>
  <c r="HA46" i="11"/>
  <c r="GZ46" i="11"/>
  <c r="GY46" i="11"/>
  <c r="GX46" i="11"/>
  <c r="GW46" i="11"/>
  <c r="GV46" i="11"/>
  <c r="GU46" i="11"/>
  <c r="GT46" i="11"/>
  <c r="GS46" i="11"/>
  <c r="GR46" i="11"/>
  <c r="GQ46" i="11"/>
  <c r="GP46" i="11"/>
  <c r="GO46" i="11"/>
  <c r="GN46" i="11"/>
  <c r="GM46" i="11"/>
  <c r="GL46" i="11"/>
  <c r="GK46" i="11"/>
  <c r="GJ46" i="11"/>
  <c r="GI46" i="11"/>
  <c r="GH46" i="11"/>
  <c r="GG46" i="11"/>
  <c r="GF46" i="11"/>
  <c r="GE46" i="11"/>
  <c r="GD46" i="11"/>
  <c r="GC46" i="11"/>
  <c r="GB46" i="11"/>
  <c r="GA46" i="11"/>
  <c r="FZ46" i="11"/>
  <c r="FY46" i="11"/>
  <c r="FX46" i="11"/>
  <c r="FW46" i="11"/>
  <c r="FV46" i="11"/>
  <c r="FU46" i="11"/>
  <c r="FT46" i="11"/>
  <c r="FS46" i="11"/>
  <c r="FR46" i="11"/>
  <c r="FQ46" i="11"/>
  <c r="FP46" i="11"/>
  <c r="FO46" i="11"/>
  <c r="FN46" i="11"/>
  <c r="FM46" i="11"/>
  <c r="FL46" i="11"/>
  <c r="FK46" i="11"/>
  <c r="FJ46" i="11"/>
  <c r="FI46" i="11"/>
  <c r="FH46" i="11"/>
  <c r="FG46" i="11"/>
  <c r="FF46" i="11"/>
  <c r="FE46" i="11"/>
  <c r="FD46" i="11"/>
  <c r="FC46" i="11"/>
  <c r="FB46" i="11"/>
  <c r="FA46" i="11"/>
  <c r="EZ46" i="11"/>
  <c r="EY46" i="11"/>
  <c r="EX46" i="11"/>
  <c r="EW46" i="11"/>
  <c r="EV46" i="11"/>
  <c r="EU46" i="11"/>
  <c r="ET46" i="11"/>
  <c r="ES46" i="11"/>
  <c r="ER46" i="11"/>
  <c r="EQ46" i="11"/>
  <c r="EP46" i="11"/>
  <c r="EO46" i="11"/>
  <c r="EN46" i="11"/>
  <c r="EM46" i="11"/>
  <c r="EL46" i="11"/>
  <c r="EK46" i="11"/>
  <c r="EJ46" i="11"/>
  <c r="EI46" i="11"/>
  <c r="EH46" i="11"/>
  <c r="EG46" i="11"/>
  <c r="EF46" i="11"/>
  <c r="EE46" i="11"/>
  <c r="ED46" i="11"/>
  <c r="EC46" i="11"/>
  <c r="EB46" i="11"/>
  <c r="EA46" i="11"/>
  <c r="DZ46" i="11"/>
  <c r="DY46" i="11"/>
  <c r="DX46" i="11"/>
  <c r="DW46" i="11"/>
  <c r="DV46" i="11"/>
  <c r="DU46" i="11"/>
  <c r="DT46" i="11"/>
  <c r="DS46" i="11"/>
  <c r="DR46" i="11"/>
  <c r="DQ46" i="11"/>
  <c r="DP46" i="11"/>
  <c r="DO46" i="11"/>
  <c r="DN46" i="11"/>
  <c r="DM46" i="11"/>
  <c r="DL46" i="11"/>
  <c r="DK46" i="11"/>
  <c r="DJ46" i="11"/>
  <c r="DI46" i="11"/>
  <c r="DH46" i="11"/>
  <c r="DG46" i="11"/>
  <c r="DF46" i="11"/>
  <c r="DE46" i="11"/>
  <c r="DD46" i="11"/>
  <c r="DC46" i="11"/>
  <c r="DB46" i="11"/>
  <c r="DA46" i="11"/>
  <c r="CZ46" i="11"/>
  <c r="CY46" i="11"/>
  <c r="CX46" i="11"/>
  <c r="CW46" i="11"/>
  <c r="CV46" i="11"/>
  <c r="CU46" i="11"/>
  <c r="CT46" i="11"/>
  <c r="CS46" i="11"/>
  <c r="CR46" i="11"/>
  <c r="CQ46" i="11"/>
  <c r="CP46" i="11"/>
  <c r="CO46" i="11"/>
  <c r="CN46" i="11"/>
  <c r="CM46" i="11"/>
  <c r="CL46" i="11"/>
  <c r="CK46" i="11"/>
  <c r="CJ46" i="11"/>
  <c r="CI46" i="11"/>
  <c r="CH46" i="11"/>
  <c r="CG46" i="11"/>
  <c r="CF46" i="11"/>
  <c r="CE46" i="11"/>
  <c r="CD46" i="11"/>
  <c r="CC46" i="11"/>
  <c r="CB46" i="11"/>
  <c r="CA46" i="11"/>
  <c r="BZ46" i="11"/>
  <c r="BY46" i="11"/>
  <c r="BX46" i="11"/>
  <c r="BW46" i="11"/>
  <c r="BV46" i="11"/>
  <c r="BU46" i="11"/>
  <c r="BT46" i="11"/>
  <c r="BS46" i="11"/>
  <c r="BR46" i="11"/>
  <c r="BQ46" i="11"/>
  <c r="BP46" i="11"/>
  <c r="BO46" i="11"/>
  <c r="BN46" i="11"/>
  <c r="BM46" i="11"/>
  <c r="BL46" i="11"/>
  <c r="BK46" i="11"/>
  <c r="BJ46" i="11"/>
  <c r="BI46" i="11"/>
  <c r="BH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46" i="11"/>
  <c r="MQ45" i="11"/>
  <c r="MP45" i="11"/>
  <c r="MO45" i="11"/>
  <c r="MN45" i="11"/>
  <c r="MM45" i="11"/>
  <c r="ML45" i="11"/>
  <c r="MK45" i="11"/>
  <c r="MJ45" i="11"/>
  <c r="MI45" i="11"/>
  <c r="MH45" i="11"/>
  <c r="MG45" i="11"/>
  <c r="MF45" i="11"/>
  <c r="ME45" i="11"/>
  <c r="MD45" i="11"/>
  <c r="MC45" i="11"/>
  <c r="MB45" i="11"/>
  <c r="MA45" i="11"/>
  <c r="LZ45" i="11"/>
  <c r="LY45" i="11"/>
  <c r="LX45" i="11"/>
  <c r="LW45" i="11"/>
  <c r="LV45" i="11"/>
  <c r="LU45" i="11"/>
  <c r="LT45" i="11"/>
  <c r="LS45" i="11"/>
  <c r="LR45" i="11"/>
  <c r="LQ45" i="11"/>
  <c r="LP45" i="11"/>
  <c r="LO45" i="11"/>
  <c r="LN45" i="11"/>
  <c r="LM45" i="11"/>
  <c r="LL45" i="11"/>
  <c r="LK45" i="11"/>
  <c r="LJ45" i="11"/>
  <c r="LI45" i="11"/>
  <c r="LH45" i="11"/>
  <c r="LG45" i="11"/>
  <c r="LF45" i="11"/>
  <c r="LE45" i="11"/>
  <c r="LD45" i="11"/>
  <c r="LC45" i="11"/>
  <c r="LB45" i="11"/>
  <c r="LA45" i="11"/>
  <c r="KZ45" i="11"/>
  <c r="KY45" i="11"/>
  <c r="KX45" i="11"/>
  <c r="KW45" i="11"/>
  <c r="KV45" i="11"/>
  <c r="KU45" i="11"/>
  <c r="KT45" i="11"/>
  <c r="KS45" i="11"/>
  <c r="KR45" i="11"/>
  <c r="KQ45" i="11"/>
  <c r="KP45" i="11"/>
  <c r="KO45" i="11"/>
  <c r="KN45" i="11"/>
  <c r="KM45" i="11"/>
  <c r="KL45" i="11"/>
  <c r="KK45" i="11"/>
  <c r="KJ45" i="11"/>
  <c r="KI45" i="11"/>
  <c r="KH45" i="11"/>
  <c r="KG45" i="11"/>
  <c r="KF45" i="11"/>
  <c r="KE45" i="11"/>
  <c r="KD45" i="11"/>
  <c r="KC45" i="11"/>
  <c r="KB45" i="11"/>
  <c r="KA45" i="11"/>
  <c r="JZ45" i="11"/>
  <c r="JY45" i="11"/>
  <c r="JX45" i="11"/>
  <c r="JW45" i="11"/>
  <c r="JV45" i="11"/>
  <c r="JU45" i="11"/>
  <c r="JT45" i="11"/>
  <c r="JS45" i="11"/>
  <c r="JR45" i="11"/>
  <c r="JQ45" i="11"/>
  <c r="JP45" i="11"/>
  <c r="JO45" i="11"/>
  <c r="JN45" i="11"/>
  <c r="JM45" i="11"/>
  <c r="JL45" i="11"/>
  <c r="JK45" i="11"/>
  <c r="JJ45" i="11"/>
  <c r="JI45" i="11"/>
  <c r="JH45" i="11"/>
  <c r="JG45" i="11"/>
  <c r="JF45" i="11"/>
  <c r="JE45" i="11"/>
  <c r="JD45" i="11"/>
  <c r="JC45" i="11"/>
  <c r="JB45" i="11"/>
  <c r="JA45" i="11"/>
  <c r="IZ45" i="11"/>
  <c r="IY45" i="11"/>
  <c r="IX45" i="11"/>
  <c r="IW45" i="11"/>
  <c r="IV45" i="11"/>
  <c r="IU45" i="11"/>
  <c r="IT45" i="11"/>
  <c r="IS45" i="11"/>
  <c r="IR45" i="11"/>
  <c r="IQ45" i="11"/>
  <c r="IP45" i="11"/>
  <c r="IO45" i="11"/>
  <c r="IN45" i="11"/>
  <c r="IM45" i="11"/>
  <c r="IL45" i="11"/>
  <c r="IK45" i="11"/>
  <c r="IJ45" i="11"/>
  <c r="II45" i="11"/>
  <c r="IH45" i="11"/>
  <c r="IG45" i="11"/>
  <c r="IF45" i="11"/>
  <c r="IE45" i="11"/>
  <c r="ID45" i="11"/>
  <c r="IC45" i="11"/>
  <c r="IB45" i="11"/>
  <c r="IA45" i="11"/>
  <c r="HZ45" i="11"/>
  <c r="HY45" i="11"/>
  <c r="HX45" i="11"/>
  <c r="HW45" i="11"/>
  <c r="HV45" i="11"/>
  <c r="HU45" i="11"/>
  <c r="HT45" i="11"/>
  <c r="HS45" i="11"/>
  <c r="HR45" i="11"/>
  <c r="HQ45" i="11"/>
  <c r="HP45" i="11"/>
  <c r="HO45" i="11"/>
  <c r="HN45" i="11"/>
  <c r="HM45" i="11"/>
  <c r="HL45" i="11"/>
  <c r="HK45" i="11"/>
  <c r="HJ45" i="11"/>
  <c r="HI45" i="11"/>
  <c r="HH45" i="11"/>
  <c r="HG45" i="11"/>
  <c r="HF45" i="11"/>
  <c r="HE45" i="11"/>
  <c r="HD45" i="11"/>
  <c r="HC45" i="11"/>
  <c r="HB45" i="11"/>
  <c r="HA45" i="11"/>
  <c r="GZ45" i="11"/>
  <c r="GY45" i="11"/>
  <c r="GX45" i="11"/>
  <c r="GW45" i="11"/>
  <c r="GV45" i="11"/>
  <c r="GU45" i="11"/>
  <c r="GT45" i="11"/>
  <c r="GS45" i="11"/>
  <c r="GR45" i="11"/>
  <c r="GQ45" i="11"/>
  <c r="GP45" i="11"/>
  <c r="GO45" i="11"/>
  <c r="GN45" i="11"/>
  <c r="GM45" i="11"/>
  <c r="GL45" i="11"/>
  <c r="GK45" i="11"/>
  <c r="GJ45" i="11"/>
  <c r="GI45" i="11"/>
  <c r="GH45" i="11"/>
  <c r="GG45" i="11"/>
  <c r="GF45" i="11"/>
  <c r="GE45" i="11"/>
  <c r="GD45" i="11"/>
  <c r="GC45" i="11"/>
  <c r="GB45" i="11"/>
  <c r="GA45" i="11"/>
  <c r="FZ45" i="11"/>
  <c r="FY45" i="11"/>
  <c r="FX45" i="11"/>
  <c r="FW45" i="11"/>
  <c r="FV45" i="11"/>
  <c r="FU45" i="11"/>
  <c r="FT45" i="11"/>
  <c r="FS45" i="11"/>
  <c r="FR45" i="11"/>
  <c r="FQ45" i="11"/>
  <c r="FP45" i="11"/>
  <c r="FO45" i="11"/>
  <c r="FN45" i="11"/>
  <c r="FM45" i="11"/>
  <c r="FL45" i="11"/>
  <c r="FK45" i="11"/>
  <c r="FJ45" i="11"/>
  <c r="FI45" i="11"/>
  <c r="FH45" i="11"/>
  <c r="FG45" i="11"/>
  <c r="FF45" i="11"/>
  <c r="FE45" i="11"/>
  <c r="FD45" i="11"/>
  <c r="FC45" i="11"/>
  <c r="FB45" i="11"/>
  <c r="FA45" i="11"/>
  <c r="EZ45" i="11"/>
  <c r="EY45" i="11"/>
  <c r="EX45" i="11"/>
  <c r="EW45" i="11"/>
  <c r="EV45" i="11"/>
  <c r="EU45" i="11"/>
  <c r="ET45" i="11"/>
  <c r="ES45" i="11"/>
  <c r="ER45" i="11"/>
  <c r="EQ45" i="11"/>
  <c r="EP45" i="11"/>
  <c r="EO45" i="11"/>
  <c r="EN45" i="11"/>
  <c r="EM45" i="11"/>
  <c r="EL45" i="11"/>
  <c r="EK45" i="11"/>
  <c r="EJ45" i="11"/>
  <c r="EI45" i="11"/>
  <c r="EH45" i="11"/>
  <c r="EG45" i="11"/>
  <c r="EF45" i="11"/>
  <c r="EE45" i="11"/>
  <c r="ED45" i="11"/>
  <c r="EC45" i="11"/>
  <c r="EB45" i="11"/>
  <c r="EA45" i="11"/>
  <c r="DZ45" i="11"/>
  <c r="DY45" i="11"/>
  <c r="DX45" i="11"/>
  <c r="DW45" i="11"/>
  <c r="DV45" i="11"/>
  <c r="DU45" i="11"/>
  <c r="DT45" i="11"/>
  <c r="DS45" i="11"/>
  <c r="DR45" i="11"/>
  <c r="DQ45" i="11"/>
  <c r="DP45" i="11"/>
  <c r="DO45" i="11"/>
  <c r="DN45" i="11"/>
  <c r="DM45" i="11"/>
  <c r="DL45" i="11"/>
  <c r="DK45" i="11"/>
  <c r="DJ45" i="11"/>
  <c r="DI45" i="11"/>
  <c r="DH45" i="11"/>
  <c r="DG45" i="11"/>
  <c r="DF45" i="11"/>
  <c r="DE45" i="11"/>
  <c r="DD45"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A45" i="11"/>
  <c r="MQ44" i="11"/>
  <c r="MP44" i="11"/>
  <c r="MO44" i="11"/>
  <c r="MN44" i="11"/>
  <c r="MM44" i="11"/>
  <c r="ML44" i="11"/>
  <c r="MK44" i="11"/>
  <c r="MJ44" i="11"/>
  <c r="MI44" i="11"/>
  <c r="MH44" i="11"/>
  <c r="MG44" i="11"/>
  <c r="MF44" i="11"/>
  <c r="ME44" i="11"/>
  <c r="MD44" i="11"/>
  <c r="MC44" i="11"/>
  <c r="MB44" i="11"/>
  <c r="MA44" i="11"/>
  <c r="LZ44" i="11"/>
  <c r="LY44" i="11"/>
  <c r="LX44" i="11"/>
  <c r="LW44" i="11"/>
  <c r="LV44" i="11"/>
  <c r="LU44" i="11"/>
  <c r="LT44" i="11"/>
  <c r="LS44" i="11"/>
  <c r="LR44" i="11"/>
  <c r="LQ44" i="11"/>
  <c r="LP44" i="11"/>
  <c r="LO44" i="11"/>
  <c r="LN44" i="11"/>
  <c r="LM44" i="11"/>
  <c r="LL44" i="11"/>
  <c r="LK44" i="11"/>
  <c r="LJ44" i="11"/>
  <c r="LI44" i="11"/>
  <c r="LH44" i="11"/>
  <c r="LG44" i="11"/>
  <c r="LF44" i="11"/>
  <c r="LE44" i="11"/>
  <c r="LD44" i="11"/>
  <c r="LC44" i="11"/>
  <c r="LB44" i="11"/>
  <c r="LA44" i="11"/>
  <c r="KZ44" i="11"/>
  <c r="KY44" i="11"/>
  <c r="KX44" i="11"/>
  <c r="KW44" i="11"/>
  <c r="KV44" i="11"/>
  <c r="KU44" i="11"/>
  <c r="KT44" i="11"/>
  <c r="KS44" i="11"/>
  <c r="KR44" i="11"/>
  <c r="KQ44" i="11"/>
  <c r="KP44" i="11"/>
  <c r="KO44" i="11"/>
  <c r="KN44" i="11"/>
  <c r="KM44" i="11"/>
  <c r="KL44" i="11"/>
  <c r="KK44" i="11"/>
  <c r="KJ44" i="11"/>
  <c r="KI44" i="11"/>
  <c r="KH44" i="11"/>
  <c r="KG44" i="11"/>
  <c r="KF44" i="11"/>
  <c r="KE44" i="11"/>
  <c r="KD44" i="11"/>
  <c r="KC44" i="11"/>
  <c r="KB44" i="11"/>
  <c r="KA44" i="11"/>
  <c r="JZ44" i="11"/>
  <c r="JY44" i="11"/>
  <c r="JX44" i="11"/>
  <c r="JW44" i="11"/>
  <c r="JV44" i="11"/>
  <c r="JU44" i="11"/>
  <c r="JT44" i="11"/>
  <c r="JS44" i="11"/>
  <c r="JR44" i="11"/>
  <c r="JQ44" i="11"/>
  <c r="JP44" i="11"/>
  <c r="JO44" i="11"/>
  <c r="JN44" i="11"/>
  <c r="JM44" i="11"/>
  <c r="JL44" i="11"/>
  <c r="JK44" i="11"/>
  <c r="JJ44" i="11"/>
  <c r="JI44" i="11"/>
  <c r="JH44" i="11"/>
  <c r="JG44" i="11"/>
  <c r="JF44" i="11"/>
  <c r="JE44" i="11"/>
  <c r="JD44" i="11"/>
  <c r="JC44" i="11"/>
  <c r="JB44" i="11"/>
  <c r="JA44" i="11"/>
  <c r="IZ44" i="11"/>
  <c r="IY44" i="11"/>
  <c r="IX44" i="11"/>
  <c r="IW44" i="11"/>
  <c r="IV44" i="11"/>
  <c r="IU44" i="11"/>
  <c r="IT44" i="11"/>
  <c r="IS44" i="11"/>
  <c r="IR44" i="11"/>
  <c r="IQ44" i="11"/>
  <c r="IP44" i="11"/>
  <c r="IO44" i="11"/>
  <c r="IN44" i="11"/>
  <c r="IM44" i="11"/>
  <c r="IL44" i="11"/>
  <c r="IK44" i="11"/>
  <c r="IJ44" i="11"/>
  <c r="II44" i="11"/>
  <c r="IH44" i="11"/>
  <c r="IG44" i="11"/>
  <c r="IF44" i="11"/>
  <c r="IE44" i="11"/>
  <c r="ID44" i="11"/>
  <c r="IC44" i="11"/>
  <c r="IB44" i="11"/>
  <c r="IA44" i="11"/>
  <c r="HZ44" i="11"/>
  <c r="HY44" i="11"/>
  <c r="HX44" i="11"/>
  <c r="HW44" i="11"/>
  <c r="HV44" i="11"/>
  <c r="HU44" i="11"/>
  <c r="HT44" i="11"/>
  <c r="HS44" i="11"/>
  <c r="HR44" i="11"/>
  <c r="HQ44" i="11"/>
  <c r="HP44" i="11"/>
  <c r="HO44" i="11"/>
  <c r="HN44" i="11"/>
  <c r="HM44" i="11"/>
  <c r="HL44" i="11"/>
  <c r="HK44" i="11"/>
  <c r="HJ44" i="11"/>
  <c r="HI44" i="11"/>
  <c r="HH44" i="11"/>
  <c r="HG44" i="11"/>
  <c r="HF44" i="11"/>
  <c r="HE44" i="11"/>
  <c r="HD44" i="11"/>
  <c r="HC44" i="11"/>
  <c r="HB44" i="11"/>
  <c r="HA44" i="11"/>
  <c r="GZ44" i="11"/>
  <c r="GY44" i="11"/>
  <c r="GX44" i="11"/>
  <c r="GW44" i="11"/>
  <c r="GV44" i="11"/>
  <c r="GU44" i="11"/>
  <c r="GT44" i="11"/>
  <c r="GS44" i="11"/>
  <c r="GR44" i="11"/>
  <c r="GQ44" i="11"/>
  <c r="GP44" i="11"/>
  <c r="GO44" i="11"/>
  <c r="GN44" i="11"/>
  <c r="GM44" i="11"/>
  <c r="GL44" i="11"/>
  <c r="GK44" i="11"/>
  <c r="GJ44" i="11"/>
  <c r="GI44" i="11"/>
  <c r="GH44" i="11"/>
  <c r="GG44" i="11"/>
  <c r="GF44" i="11"/>
  <c r="GE44" i="11"/>
  <c r="GD44" i="11"/>
  <c r="GC44" i="11"/>
  <c r="GB44" i="11"/>
  <c r="GA44" i="11"/>
  <c r="FZ44" i="11"/>
  <c r="FY44" i="11"/>
  <c r="FX44" i="11"/>
  <c r="FW44" i="11"/>
  <c r="FV44" i="11"/>
  <c r="FU44" i="11"/>
  <c r="FT44" i="11"/>
  <c r="FS44" i="11"/>
  <c r="FR44" i="11"/>
  <c r="FQ44" i="11"/>
  <c r="FP44" i="11"/>
  <c r="FO44" i="11"/>
  <c r="FN44" i="11"/>
  <c r="FM44" i="11"/>
  <c r="FL44" i="11"/>
  <c r="FK44" i="11"/>
  <c r="FJ44" i="11"/>
  <c r="FI44" i="11"/>
  <c r="FH44" i="11"/>
  <c r="FG44" i="11"/>
  <c r="FF44" i="11"/>
  <c r="FE44" i="11"/>
  <c r="FD44" i="11"/>
  <c r="FC44" i="11"/>
  <c r="FB44" i="11"/>
  <c r="FA44" i="11"/>
  <c r="EZ44" i="11"/>
  <c r="EY44" i="11"/>
  <c r="EX44" i="11"/>
  <c r="EW44" i="11"/>
  <c r="EV44" i="11"/>
  <c r="EU44" i="11"/>
  <c r="ET44" i="11"/>
  <c r="ES44" i="11"/>
  <c r="ER44" i="11"/>
  <c r="EQ44" i="11"/>
  <c r="EP44" i="11"/>
  <c r="EO44" i="11"/>
  <c r="EN44" i="11"/>
  <c r="EM44" i="11"/>
  <c r="EL44" i="11"/>
  <c r="EK44" i="11"/>
  <c r="EJ44" i="11"/>
  <c r="EI44" i="11"/>
  <c r="EH44" i="11"/>
  <c r="EG44" i="11"/>
  <c r="EF44" i="11"/>
  <c r="EE44" i="11"/>
  <c r="ED44" i="11"/>
  <c r="EC44" i="11"/>
  <c r="EB44" i="11"/>
  <c r="EA44" i="11"/>
  <c r="DZ44" i="11"/>
  <c r="DY44" i="11"/>
  <c r="DX44" i="11"/>
  <c r="DW44" i="11"/>
  <c r="DV44" i="11"/>
  <c r="DU44" i="11"/>
  <c r="DT44" i="11"/>
  <c r="DS44" i="11"/>
  <c r="DR44" i="11"/>
  <c r="DQ44" i="11"/>
  <c r="DP44" i="11"/>
  <c r="DO44" i="11"/>
  <c r="DN44" i="11"/>
  <c r="DM44" i="11"/>
  <c r="DL44" i="11"/>
  <c r="DK44" i="11"/>
  <c r="DJ44" i="11"/>
  <c r="DI44" i="11"/>
  <c r="DH44" i="11"/>
  <c r="DG44" i="11"/>
  <c r="DF44" i="11"/>
  <c r="DE44" i="11"/>
  <c r="DD44"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44" i="11"/>
  <c r="MQ43" i="11"/>
  <c r="MP43" i="11"/>
  <c r="MO43" i="11"/>
  <c r="MN43" i="11"/>
  <c r="MM43" i="11"/>
  <c r="ML43" i="11"/>
  <c r="MK43" i="11"/>
  <c r="MJ43" i="11"/>
  <c r="MI43" i="11"/>
  <c r="MH43" i="11"/>
  <c r="MG43" i="11"/>
  <c r="MF43" i="11"/>
  <c r="ME43" i="11"/>
  <c r="MD43" i="11"/>
  <c r="MC43" i="11"/>
  <c r="MB43" i="11"/>
  <c r="MA43" i="11"/>
  <c r="LZ43" i="11"/>
  <c r="LY43" i="11"/>
  <c r="LX43" i="11"/>
  <c r="LW43" i="11"/>
  <c r="LV43" i="11"/>
  <c r="LU43" i="11"/>
  <c r="LT43" i="11"/>
  <c r="LS43" i="11"/>
  <c r="LR43" i="11"/>
  <c r="LQ43" i="11"/>
  <c r="LP43" i="11"/>
  <c r="LO43" i="11"/>
  <c r="LN43" i="11"/>
  <c r="LM43" i="11"/>
  <c r="LL43" i="11"/>
  <c r="LK43" i="11"/>
  <c r="LJ43" i="11"/>
  <c r="LI43" i="11"/>
  <c r="LH43" i="11"/>
  <c r="LG43" i="11"/>
  <c r="LF43" i="11"/>
  <c r="LE43" i="11"/>
  <c r="LD43" i="11"/>
  <c r="LC43" i="11"/>
  <c r="LB43" i="11"/>
  <c r="LA43" i="11"/>
  <c r="KZ43" i="11"/>
  <c r="KY43" i="11"/>
  <c r="KX43" i="11"/>
  <c r="KW43" i="11"/>
  <c r="KV43" i="11"/>
  <c r="KU43" i="11"/>
  <c r="KT43" i="11"/>
  <c r="KS43" i="11"/>
  <c r="KR43" i="11"/>
  <c r="KQ43" i="11"/>
  <c r="KP43" i="11"/>
  <c r="KO43" i="11"/>
  <c r="KN43" i="11"/>
  <c r="KM43" i="11"/>
  <c r="KL43" i="11"/>
  <c r="KK43" i="11"/>
  <c r="KJ43" i="11"/>
  <c r="KI43" i="11"/>
  <c r="KH43" i="11"/>
  <c r="KG43" i="11"/>
  <c r="KF43" i="11"/>
  <c r="KE43" i="11"/>
  <c r="KD43" i="11"/>
  <c r="KC43" i="11"/>
  <c r="KB43" i="11"/>
  <c r="KA43" i="11"/>
  <c r="JZ43" i="11"/>
  <c r="JY43" i="11"/>
  <c r="JX43" i="11"/>
  <c r="JW43" i="11"/>
  <c r="JV43" i="11"/>
  <c r="JU43" i="11"/>
  <c r="JT43" i="11"/>
  <c r="JS43" i="11"/>
  <c r="JR43" i="11"/>
  <c r="JQ43" i="11"/>
  <c r="JP43" i="11"/>
  <c r="JO43" i="11"/>
  <c r="JN43" i="11"/>
  <c r="JM43" i="11"/>
  <c r="JL43" i="11"/>
  <c r="JK43" i="11"/>
  <c r="JJ43" i="11"/>
  <c r="JI43" i="11"/>
  <c r="JH43" i="11"/>
  <c r="JG43" i="11"/>
  <c r="JF43" i="11"/>
  <c r="JE43" i="11"/>
  <c r="JD43" i="11"/>
  <c r="JC43" i="11"/>
  <c r="JB43" i="11"/>
  <c r="JA43" i="11"/>
  <c r="IZ43" i="11"/>
  <c r="IY43" i="11"/>
  <c r="IX43" i="11"/>
  <c r="IW43" i="11"/>
  <c r="IV43" i="11"/>
  <c r="IU43" i="11"/>
  <c r="IT43" i="11"/>
  <c r="IS43" i="11"/>
  <c r="IR43" i="11"/>
  <c r="IQ43" i="11"/>
  <c r="IP43" i="11"/>
  <c r="IO43" i="11"/>
  <c r="IN43" i="11"/>
  <c r="IM43" i="11"/>
  <c r="IL43" i="11"/>
  <c r="IK43" i="11"/>
  <c r="IJ43" i="11"/>
  <c r="II43" i="11"/>
  <c r="IH43" i="11"/>
  <c r="IG43" i="11"/>
  <c r="IF43" i="11"/>
  <c r="IE43" i="11"/>
  <c r="ID43" i="11"/>
  <c r="IC43" i="11"/>
  <c r="IB43" i="11"/>
  <c r="IA43" i="11"/>
  <c r="HZ43" i="11"/>
  <c r="HY43" i="11"/>
  <c r="HX43" i="11"/>
  <c r="HW43" i="11"/>
  <c r="HV43" i="11"/>
  <c r="HU43" i="11"/>
  <c r="HT43" i="11"/>
  <c r="HS43" i="11"/>
  <c r="HR43" i="11"/>
  <c r="HQ43" i="11"/>
  <c r="HP43" i="11"/>
  <c r="HO43" i="11"/>
  <c r="HN43" i="11"/>
  <c r="HM43" i="11"/>
  <c r="HL43" i="11"/>
  <c r="HK43" i="11"/>
  <c r="HJ43" i="11"/>
  <c r="HI43" i="11"/>
  <c r="HH43" i="11"/>
  <c r="HG43" i="11"/>
  <c r="HF43" i="11"/>
  <c r="HE43" i="11"/>
  <c r="HD43" i="11"/>
  <c r="HC43" i="11"/>
  <c r="HB43" i="11"/>
  <c r="HA43" i="11"/>
  <c r="GZ43" i="11"/>
  <c r="GY43" i="11"/>
  <c r="GX43" i="11"/>
  <c r="GW43" i="11"/>
  <c r="GV43" i="11"/>
  <c r="GU43" i="11"/>
  <c r="GT43" i="11"/>
  <c r="GS43" i="11"/>
  <c r="GR43" i="11"/>
  <c r="GQ43" i="11"/>
  <c r="GP43" i="11"/>
  <c r="GO43" i="11"/>
  <c r="GN43" i="11"/>
  <c r="GM43" i="11"/>
  <c r="GL43" i="11"/>
  <c r="GK43" i="11"/>
  <c r="GJ43" i="11"/>
  <c r="GI43" i="11"/>
  <c r="GH43" i="11"/>
  <c r="GG43" i="11"/>
  <c r="GF43" i="11"/>
  <c r="GE43" i="11"/>
  <c r="GD43" i="11"/>
  <c r="GC43" i="11"/>
  <c r="GB43" i="11"/>
  <c r="GA43" i="11"/>
  <c r="FZ43" i="11"/>
  <c r="FY43" i="11"/>
  <c r="FX43" i="11"/>
  <c r="FW43" i="11"/>
  <c r="FV43" i="11"/>
  <c r="FU43" i="11"/>
  <c r="FT43" i="11"/>
  <c r="FS43" i="11"/>
  <c r="FR43" i="11"/>
  <c r="FQ43" i="11"/>
  <c r="FP43" i="11"/>
  <c r="FO43" i="11"/>
  <c r="FN43" i="11"/>
  <c r="FM43" i="11"/>
  <c r="FL43" i="11"/>
  <c r="FK43" i="11"/>
  <c r="FJ43" i="11"/>
  <c r="FI43" i="11"/>
  <c r="FH43" i="11"/>
  <c r="FG43" i="11"/>
  <c r="FF43" i="11"/>
  <c r="FE43" i="11"/>
  <c r="FD43" i="11"/>
  <c r="FC43" i="11"/>
  <c r="FB43" i="11"/>
  <c r="FA43" i="11"/>
  <c r="EZ43" i="11"/>
  <c r="EY43" i="11"/>
  <c r="EX43" i="11"/>
  <c r="EW43" i="11"/>
  <c r="EV43" i="11"/>
  <c r="EU43" i="11"/>
  <c r="ET43" i="11"/>
  <c r="ES43" i="11"/>
  <c r="ER43" i="11"/>
  <c r="EQ43" i="11"/>
  <c r="EP43" i="11"/>
  <c r="EO43" i="11"/>
  <c r="EN43" i="11"/>
  <c r="EM43" i="11"/>
  <c r="EL43" i="11"/>
  <c r="EK43" i="11"/>
  <c r="EJ43" i="11"/>
  <c r="EI43" i="11"/>
  <c r="EH43" i="11"/>
  <c r="EG43" i="11"/>
  <c r="EF43" i="11"/>
  <c r="EE43" i="11"/>
  <c r="ED43" i="11"/>
  <c r="EC43" i="11"/>
  <c r="EB43" i="11"/>
  <c r="EA43" i="11"/>
  <c r="DZ43" i="11"/>
  <c r="DY43" i="11"/>
  <c r="DX43" i="11"/>
  <c r="DW43" i="11"/>
  <c r="DV43" i="11"/>
  <c r="DU43" i="11"/>
  <c r="DT43" i="11"/>
  <c r="DS43" i="11"/>
  <c r="DR43" i="11"/>
  <c r="DQ43" i="11"/>
  <c r="DP43" i="11"/>
  <c r="DO43" i="11"/>
  <c r="DN43" i="11"/>
  <c r="DM43" i="11"/>
  <c r="DL43" i="11"/>
  <c r="DK43" i="11"/>
  <c r="DJ43" i="11"/>
  <c r="DI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I43" i="11"/>
  <c r="CH43" i="11"/>
  <c r="CG43" i="11"/>
  <c r="CF43" i="11"/>
  <c r="CE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43" i="11"/>
  <c r="MQ42" i="11"/>
  <c r="MP42" i="11"/>
  <c r="MO42" i="11"/>
  <c r="MN42" i="11"/>
  <c r="MM42" i="11"/>
  <c r="ML42" i="11"/>
  <c r="MK42" i="11"/>
  <c r="MJ42" i="11"/>
  <c r="MI42" i="11"/>
  <c r="MH42" i="11"/>
  <c r="MG42" i="11"/>
  <c r="MF42" i="11"/>
  <c r="ME42" i="11"/>
  <c r="MD42" i="11"/>
  <c r="MC42" i="11"/>
  <c r="MB42" i="11"/>
  <c r="MA42" i="11"/>
  <c r="LZ42" i="11"/>
  <c r="LY42" i="11"/>
  <c r="LX42" i="11"/>
  <c r="LW42" i="11"/>
  <c r="LV42" i="11"/>
  <c r="LU42" i="11"/>
  <c r="LT42" i="11"/>
  <c r="LS42" i="11"/>
  <c r="LR42" i="11"/>
  <c r="LQ42" i="11"/>
  <c r="LP42" i="11"/>
  <c r="LO42" i="11"/>
  <c r="LN42" i="11"/>
  <c r="LM42" i="11"/>
  <c r="LL42" i="11"/>
  <c r="LK42" i="11"/>
  <c r="LJ42" i="11"/>
  <c r="LI42" i="11"/>
  <c r="LH42" i="11"/>
  <c r="LG42" i="11"/>
  <c r="LF42" i="11"/>
  <c r="LE42" i="11"/>
  <c r="LD42" i="11"/>
  <c r="LC42" i="11"/>
  <c r="LB42" i="11"/>
  <c r="LA42" i="11"/>
  <c r="KZ42" i="11"/>
  <c r="KY42" i="11"/>
  <c r="KX42" i="11"/>
  <c r="KW42" i="11"/>
  <c r="KV42" i="11"/>
  <c r="KU42" i="11"/>
  <c r="KT42" i="11"/>
  <c r="KS42" i="11"/>
  <c r="KR42" i="11"/>
  <c r="KQ42" i="11"/>
  <c r="KP42" i="11"/>
  <c r="KO42" i="11"/>
  <c r="KN42" i="11"/>
  <c r="KM42" i="11"/>
  <c r="KL42" i="11"/>
  <c r="KK42" i="11"/>
  <c r="KJ42" i="11"/>
  <c r="KI42" i="11"/>
  <c r="KH42" i="11"/>
  <c r="KG42" i="11"/>
  <c r="KF42" i="11"/>
  <c r="KE42" i="11"/>
  <c r="KD42" i="11"/>
  <c r="KC42" i="11"/>
  <c r="KB42" i="11"/>
  <c r="KA42" i="11"/>
  <c r="JZ42" i="11"/>
  <c r="JY42" i="11"/>
  <c r="JX42" i="11"/>
  <c r="JW42" i="11"/>
  <c r="JV42" i="11"/>
  <c r="JU42" i="11"/>
  <c r="JT42" i="11"/>
  <c r="JS42" i="11"/>
  <c r="JR42" i="11"/>
  <c r="JQ42" i="11"/>
  <c r="JP42" i="11"/>
  <c r="JO42" i="11"/>
  <c r="JN42" i="11"/>
  <c r="JM42" i="11"/>
  <c r="JL42" i="11"/>
  <c r="JK42" i="11"/>
  <c r="JJ42" i="11"/>
  <c r="JI42" i="11"/>
  <c r="JH42" i="11"/>
  <c r="JG42" i="11"/>
  <c r="JF42" i="11"/>
  <c r="JE42" i="11"/>
  <c r="JD42" i="11"/>
  <c r="JC42" i="11"/>
  <c r="JB42" i="11"/>
  <c r="JA42" i="11"/>
  <c r="IZ42" i="11"/>
  <c r="IY42" i="11"/>
  <c r="IX42" i="11"/>
  <c r="IW42" i="11"/>
  <c r="IV42" i="11"/>
  <c r="IU42" i="11"/>
  <c r="IT42" i="11"/>
  <c r="IS42" i="11"/>
  <c r="IR42" i="11"/>
  <c r="IQ42" i="11"/>
  <c r="IP42" i="11"/>
  <c r="IO42" i="11"/>
  <c r="IN42" i="11"/>
  <c r="IM42" i="11"/>
  <c r="IL42" i="11"/>
  <c r="IK42" i="11"/>
  <c r="IJ42" i="11"/>
  <c r="II42" i="11"/>
  <c r="IH42" i="11"/>
  <c r="IG42" i="11"/>
  <c r="IF42" i="11"/>
  <c r="IE42" i="11"/>
  <c r="ID42" i="11"/>
  <c r="IC42" i="11"/>
  <c r="IB42" i="11"/>
  <c r="IA42" i="11"/>
  <c r="HZ42" i="11"/>
  <c r="HY42" i="11"/>
  <c r="HX42" i="11"/>
  <c r="HW42" i="11"/>
  <c r="HV42" i="11"/>
  <c r="HU42" i="11"/>
  <c r="HT42" i="11"/>
  <c r="HS42" i="11"/>
  <c r="HR42" i="11"/>
  <c r="HQ42" i="11"/>
  <c r="HP42" i="11"/>
  <c r="HO42" i="11"/>
  <c r="HN42" i="11"/>
  <c r="HM42" i="11"/>
  <c r="HL42" i="11"/>
  <c r="HK42" i="11"/>
  <c r="HJ42" i="11"/>
  <c r="HI42" i="11"/>
  <c r="HH42" i="11"/>
  <c r="HG42" i="11"/>
  <c r="HF42" i="11"/>
  <c r="HE42" i="11"/>
  <c r="HD42" i="11"/>
  <c r="HC42" i="11"/>
  <c r="HB42" i="11"/>
  <c r="HA42" i="11"/>
  <c r="GZ42" i="11"/>
  <c r="GY42" i="11"/>
  <c r="GX42" i="11"/>
  <c r="GW42" i="11"/>
  <c r="GV42" i="11"/>
  <c r="GU42" i="11"/>
  <c r="GT42" i="11"/>
  <c r="GS42" i="11"/>
  <c r="GR42" i="11"/>
  <c r="GQ42" i="11"/>
  <c r="GP42" i="11"/>
  <c r="GO42" i="11"/>
  <c r="GN42" i="11"/>
  <c r="GM42" i="11"/>
  <c r="GL42" i="11"/>
  <c r="GK42" i="11"/>
  <c r="GJ42" i="11"/>
  <c r="GI42" i="11"/>
  <c r="GH42" i="11"/>
  <c r="GG42" i="11"/>
  <c r="GF42" i="11"/>
  <c r="GE42" i="11"/>
  <c r="GD42" i="11"/>
  <c r="GC42" i="11"/>
  <c r="GB42" i="11"/>
  <c r="GA42" i="11"/>
  <c r="FZ42" i="11"/>
  <c r="FY42" i="11"/>
  <c r="FX42" i="11"/>
  <c r="FW42" i="11"/>
  <c r="FV42" i="11"/>
  <c r="FU42" i="11"/>
  <c r="FT42" i="11"/>
  <c r="FS42" i="11"/>
  <c r="FR42" i="11"/>
  <c r="FQ42" i="11"/>
  <c r="FP42" i="11"/>
  <c r="FO42" i="11"/>
  <c r="FN42" i="11"/>
  <c r="FM42" i="11"/>
  <c r="FL42" i="11"/>
  <c r="FK42" i="11"/>
  <c r="FJ42" i="11"/>
  <c r="FI42" i="11"/>
  <c r="FH42" i="11"/>
  <c r="FG42" i="11"/>
  <c r="FF42" i="11"/>
  <c r="FE42" i="11"/>
  <c r="FD42" i="11"/>
  <c r="FC42" i="11"/>
  <c r="FB42" i="11"/>
  <c r="FA42" i="11"/>
  <c r="EZ42" i="11"/>
  <c r="EY42" i="11"/>
  <c r="EX42" i="11"/>
  <c r="EW42" i="11"/>
  <c r="EV42" i="11"/>
  <c r="EU42" i="11"/>
  <c r="ET42" i="11"/>
  <c r="ES42" i="11"/>
  <c r="ER42" i="11"/>
  <c r="EQ42" i="11"/>
  <c r="EP42" i="11"/>
  <c r="EO42" i="11"/>
  <c r="EN42" i="11"/>
  <c r="EM42" i="11"/>
  <c r="EL42" i="11"/>
  <c r="EK42" i="11"/>
  <c r="EJ42" i="11"/>
  <c r="EI42" i="11"/>
  <c r="EH42" i="11"/>
  <c r="EG42" i="11"/>
  <c r="EF42" i="11"/>
  <c r="EE42" i="11"/>
  <c r="ED42" i="11"/>
  <c r="EC42" i="11"/>
  <c r="EB42" i="11"/>
  <c r="EA42" i="11"/>
  <c r="DZ42" i="11"/>
  <c r="DY42" i="11"/>
  <c r="DX42" i="11"/>
  <c r="DW42" i="11"/>
  <c r="DV42" i="11"/>
  <c r="DU42" i="11"/>
  <c r="DT42" i="11"/>
  <c r="DS42" i="11"/>
  <c r="DR42" i="11"/>
  <c r="DQ42" i="11"/>
  <c r="DP42" i="11"/>
  <c r="DO42" i="11"/>
  <c r="DN42" i="11"/>
  <c r="DM42" i="11"/>
  <c r="DL42" i="11"/>
  <c r="DK42" i="11"/>
  <c r="DJ42" i="11"/>
  <c r="DI42" i="11"/>
  <c r="DH42" i="11"/>
  <c r="DG42" i="11"/>
  <c r="DF42" i="11"/>
  <c r="DE42" i="11"/>
  <c r="DD42" i="11"/>
  <c r="DC42" i="11"/>
  <c r="DB42" i="11"/>
  <c r="DA42" i="11"/>
  <c r="CZ42" i="11"/>
  <c r="CY42" i="11"/>
  <c r="CX42" i="11"/>
  <c r="CW42" i="11"/>
  <c r="CV42" i="11"/>
  <c r="CU42" i="11"/>
  <c r="CT42" i="11"/>
  <c r="CS42" i="11"/>
  <c r="CR42" i="11"/>
  <c r="CQ42" i="11"/>
  <c r="CP42" i="11"/>
  <c r="CO42" i="11"/>
  <c r="CN42" i="11"/>
  <c r="CM42" i="11"/>
  <c r="CL42" i="11"/>
  <c r="CK42" i="11"/>
  <c r="CJ42" i="11"/>
  <c r="CI42" i="11"/>
  <c r="CH42" i="11"/>
  <c r="CG42" i="11"/>
  <c r="CF42" i="11"/>
  <c r="CE42" i="11"/>
  <c r="CD42" i="11"/>
  <c r="CC42" i="11"/>
  <c r="CB42" i="11"/>
  <c r="CA42" i="11"/>
  <c r="BZ42" i="11"/>
  <c r="BY42" i="11"/>
  <c r="BX42" i="11"/>
  <c r="BW42" i="11"/>
  <c r="BV42" i="11"/>
  <c r="BU42" i="11"/>
  <c r="BT42" i="11"/>
  <c r="BS42" i="11"/>
  <c r="BR42" i="11"/>
  <c r="BQ42" i="11"/>
  <c r="BP42" i="11"/>
  <c r="BO42" i="11"/>
  <c r="BN42" i="11"/>
  <c r="BM42" i="11"/>
  <c r="BL42" i="11"/>
  <c r="BK42" i="11"/>
  <c r="BJ42" i="11"/>
  <c r="BI42" i="11"/>
  <c r="BH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A42" i="11"/>
  <c r="MQ41" i="11"/>
  <c r="MP41" i="11"/>
  <c r="MO41" i="11"/>
  <c r="MN41" i="11"/>
  <c r="MM41" i="11"/>
  <c r="ML41" i="11"/>
  <c r="MK41" i="11"/>
  <c r="MJ41" i="11"/>
  <c r="MI41" i="11"/>
  <c r="MH41" i="11"/>
  <c r="MG41" i="11"/>
  <c r="MF41" i="11"/>
  <c r="ME41" i="11"/>
  <c r="MD41" i="11"/>
  <c r="MC41" i="11"/>
  <c r="MB41" i="11"/>
  <c r="MA41" i="11"/>
  <c r="LZ41" i="11"/>
  <c r="LY41" i="11"/>
  <c r="LX41" i="11"/>
  <c r="LW41" i="11"/>
  <c r="LV41" i="11"/>
  <c r="LU41" i="11"/>
  <c r="LT41" i="11"/>
  <c r="LS41" i="11"/>
  <c r="LR41" i="11"/>
  <c r="LQ41" i="11"/>
  <c r="LP41" i="11"/>
  <c r="LO41" i="11"/>
  <c r="LN41" i="11"/>
  <c r="LM41" i="11"/>
  <c r="LL41" i="11"/>
  <c r="LK41" i="11"/>
  <c r="LJ41" i="11"/>
  <c r="LI41" i="11"/>
  <c r="LH41" i="11"/>
  <c r="LG41" i="11"/>
  <c r="LF41" i="11"/>
  <c r="LE41" i="11"/>
  <c r="LD41" i="11"/>
  <c r="LC41" i="11"/>
  <c r="LB41" i="11"/>
  <c r="LA41" i="11"/>
  <c r="KZ41" i="11"/>
  <c r="KY41" i="11"/>
  <c r="KX41" i="11"/>
  <c r="KW41" i="11"/>
  <c r="KV41" i="11"/>
  <c r="KU41" i="11"/>
  <c r="KT41" i="11"/>
  <c r="KS41" i="11"/>
  <c r="KR41" i="11"/>
  <c r="KQ41" i="11"/>
  <c r="KP41" i="11"/>
  <c r="KO41" i="11"/>
  <c r="KN41" i="11"/>
  <c r="KM41" i="11"/>
  <c r="KL41" i="11"/>
  <c r="KK41" i="11"/>
  <c r="KJ41" i="11"/>
  <c r="KI41" i="11"/>
  <c r="KH41" i="11"/>
  <c r="KG41" i="11"/>
  <c r="KF41" i="11"/>
  <c r="KE41" i="11"/>
  <c r="KD41" i="11"/>
  <c r="KC41" i="11"/>
  <c r="KB41" i="11"/>
  <c r="KA41" i="11"/>
  <c r="JZ41" i="11"/>
  <c r="JY41" i="11"/>
  <c r="JX41" i="11"/>
  <c r="JW41" i="11"/>
  <c r="JV41" i="11"/>
  <c r="JU41" i="11"/>
  <c r="JT41" i="11"/>
  <c r="JS41" i="11"/>
  <c r="JR41" i="11"/>
  <c r="JQ41" i="11"/>
  <c r="JP41" i="11"/>
  <c r="JO41" i="11"/>
  <c r="JN41" i="11"/>
  <c r="JM41" i="11"/>
  <c r="JL41" i="11"/>
  <c r="JK41" i="11"/>
  <c r="JJ41" i="11"/>
  <c r="JI41" i="11"/>
  <c r="JH41" i="11"/>
  <c r="JG41" i="11"/>
  <c r="JF41" i="11"/>
  <c r="JE41" i="11"/>
  <c r="JD41" i="11"/>
  <c r="JC41" i="11"/>
  <c r="JB41" i="11"/>
  <c r="JA41" i="11"/>
  <c r="IZ41" i="11"/>
  <c r="IY41" i="11"/>
  <c r="IX41" i="11"/>
  <c r="IW41" i="11"/>
  <c r="IV41" i="11"/>
  <c r="IU41" i="11"/>
  <c r="IT41" i="11"/>
  <c r="IS41" i="11"/>
  <c r="IR41" i="11"/>
  <c r="IQ41" i="11"/>
  <c r="IP41" i="11"/>
  <c r="IO41" i="11"/>
  <c r="IN41" i="11"/>
  <c r="IM41" i="11"/>
  <c r="IL41" i="11"/>
  <c r="IK41" i="11"/>
  <c r="IJ41" i="11"/>
  <c r="II41" i="11"/>
  <c r="IH41" i="11"/>
  <c r="IG41" i="11"/>
  <c r="IF41" i="11"/>
  <c r="IE41" i="11"/>
  <c r="ID41" i="11"/>
  <c r="IC41" i="11"/>
  <c r="IB41" i="11"/>
  <c r="IA41" i="11"/>
  <c r="HZ41" i="11"/>
  <c r="HY41" i="11"/>
  <c r="HX41" i="11"/>
  <c r="HW41" i="11"/>
  <c r="HV41" i="11"/>
  <c r="HU41" i="11"/>
  <c r="HT41" i="11"/>
  <c r="HS41" i="11"/>
  <c r="HR41" i="11"/>
  <c r="HQ41" i="11"/>
  <c r="HP41" i="11"/>
  <c r="HO41" i="11"/>
  <c r="HN41" i="11"/>
  <c r="HM41" i="11"/>
  <c r="HL41" i="11"/>
  <c r="HK41" i="11"/>
  <c r="HJ41" i="11"/>
  <c r="HI41" i="11"/>
  <c r="HH41" i="11"/>
  <c r="HG41" i="11"/>
  <c r="HF41" i="11"/>
  <c r="HE41" i="11"/>
  <c r="HD41" i="11"/>
  <c r="HC41" i="11"/>
  <c r="HB41" i="11"/>
  <c r="HA41" i="11"/>
  <c r="GZ41" i="11"/>
  <c r="GY41" i="11"/>
  <c r="GX41" i="11"/>
  <c r="GW41" i="11"/>
  <c r="GV41" i="11"/>
  <c r="GU41" i="11"/>
  <c r="GT41" i="11"/>
  <c r="GS41" i="11"/>
  <c r="GR41" i="11"/>
  <c r="GQ41" i="11"/>
  <c r="GP41" i="11"/>
  <c r="GO41" i="11"/>
  <c r="GN41" i="11"/>
  <c r="GM41" i="11"/>
  <c r="GL41" i="11"/>
  <c r="GK41" i="11"/>
  <c r="GJ41" i="11"/>
  <c r="GI41" i="11"/>
  <c r="GH41" i="11"/>
  <c r="GG41" i="11"/>
  <c r="GF41" i="11"/>
  <c r="GE41" i="11"/>
  <c r="GD41" i="11"/>
  <c r="GC41" i="11"/>
  <c r="GB41" i="11"/>
  <c r="GA41" i="11"/>
  <c r="FZ41" i="11"/>
  <c r="FY41" i="11"/>
  <c r="FX41" i="11"/>
  <c r="FW41" i="11"/>
  <c r="FV41" i="11"/>
  <c r="FU41" i="11"/>
  <c r="FT41" i="11"/>
  <c r="FS41" i="11"/>
  <c r="FR41" i="11"/>
  <c r="FQ41" i="11"/>
  <c r="FP41" i="11"/>
  <c r="FO41" i="11"/>
  <c r="FN41" i="11"/>
  <c r="FM41" i="11"/>
  <c r="FL41" i="11"/>
  <c r="FK41" i="11"/>
  <c r="FJ41" i="11"/>
  <c r="FI41" i="11"/>
  <c r="FH41" i="11"/>
  <c r="FG41" i="11"/>
  <c r="FF41" i="11"/>
  <c r="FE41" i="11"/>
  <c r="FD41" i="11"/>
  <c r="FC41" i="11"/>
  <c r="FB41" i="11"/>
  <c r="FA41" i="11"/>
  <c r="EZ41" i="11"/>
  <c r="EY41" i="11"/>
  <c r="EX41" i="11"/>
  <c r="EW41" i="11"/>
  <c r="EV41" i="11"/>
  <c r="EU41" i="11"/>
  <c r="ET41" i="11"/>
  <c r="ES41" i="11"/>
  <c r="ER41" i="11"/>
  <c r="EQ41" i="11"/>
  <c r="EP41" i="11"/>
  <c r="EO41" i="11"/>
  <c r="EN41" i="11"/>
  <c r="EM41" i="11"/>
  <c r="EL41" i="11"/>
  <c r="EK41" i="11"/>
  <c r="EJ41" i="11"/>
  <c r="EI41" i="11"/>
  <c r="EH41" i="11"/>
  <c r="EG41" i="11"/>
  <c r="EF41" i="11"/>
  <c r="EE41" i="11"/>
  <c r="ED41" i="11"/>
  <c r="EC41" i="11"/>
  <c r="EB41" i="11"/>
  <c r="EA41" i="11"/>
  <c r="DZ41" i="11"/>
  <c r="DY41" i="11"/>
  <c r="DX41" i="11"/>
  <c r="DW41" i="11"/>
  <c r="DV41" i="11"/>
  <c r="DU41" i="11"/>
  <c r="DT41" i="11"/>
  <c r="DS41" i="11"/>
  <c r="DR41" i="11"/>
  <c r="DQ41" i="11"/>
  <c r="DP41" i="11"/>
  <c r="DO41" i="11"/>
  <c r="DN41" i="11"/>
  <c r="DM41" i="11"/>
  <c r="DL41" i="11"/>
  <c r="DK41" i="11"/>
  <c r="DJ41" i="11"/>
  <c r="DI41" i="11"/>
  <c r="DH41" i="11"/>
  <c r="DG41" i="11"/>
  <c r="DF41" i="11"/>
  <c r="DE41" i="11"/>
  <c r="DD41" i="11"/>
  <c r="DC41" i="11"/>
  <c r="DB41" i="11"/>
  <c r="DA41" i="11"/>
  <c r="CZ41" i="11"/>
  <c r="CY41" i="11"/>
  <c r="CX41" i="11"/>
  <c r="CW41" i="11"/>
  <c r="CV41" i="11"/>
  <c r="CU41" i="11"/>
  <c r="CT41" i="11"/>
  <c r="CS41" i="11"/>
  <c r="CR41" i="11"/>
  <c r="CQ41" i="11"/>
  <c r="CP41" i="11"/>
  <c r="CO41" i="11"/>
  <c r="CN41" i="11"/>
  <c r="CM41" i="11"/>
  <c r="CL41" i="11"/>
  <c r="CK41" i="11"/>
  <c r="CJ41" i="11"/>
  <c r="CI41" i="11"/>
  <c r="CH41" i="11"/>
  <c r="CG41" i="11"/>
  <c r="CF41" i="11"/>
  <c r="CE41" i="11"/>
  <c r="CD41" i="11"/>
  <c r="CC41" i="11"/>
  <c r="CB41" i="11"/>
  <c r="CA41" i="11"/>
  <c r="BZ41" i="11"/>
  <c r="BY41" i="11"/>
  <c r="BX41" i="11"/>
  <c r="BW41" i="11"/>
  <c r="BV41" i="11"/>
  <c r="BU41" i="11"/>
  <c r="BT41" i="11"/>
  <c r="BS41" i="11"/>
  <c r="BR41" i="11"/>
  <c r="BQ41" i="11"/>
  <c r="BP41" i="11"/>
  <c r="BO41" i="11"/>
  <c r="BN41" i="11"/>
  <c r="BM41" i="11"/>
  <c r="BL41" i="11"/>
  <c r="BK41" i="11"/>
  <c r="BJ41" i="11"/>
  <c r="BI41" i="11"/>
  <c r="BH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K41" i="11"/>
  <c r="L41" i="11" s="1"/>
  <c r="A41" i="11"/>
  <c r="MQ40" i="11"/>
  <c r="MP40" i="11"/>
  <c r="MO40" i="11"/>
  <c r="MN40" i="11"/>
  <c r="MM40" i="11"/>
  <c r="ML40" i="11"/>
  <c r="MK40" i="11"/>
  <c r="MJ40" i="11"/>
  <c r="MI40" i="11"/>
  <c r="MH40" i="11"/>
  <c r="MG40" i="11"/>
  <c r="MF40" i="11"/>
  <c r="ME40" i="11"/>
  <c r="MD40" i="11"/>
  <c r="MC40" i="11"/>
  <c r="MB40" i="11"/>
  <c r="MA40" i="11"/>
  <c r="LZ40" i="11"/>
  <c r="LY40" i="11"/>
  <c r="LX40" i="11"/>
  <c r="LW40" i="11"/>
  <c r="LV40" i="11"/>
  <c r="LU40" i="11"/>
  <c r="LT40" i="11"/>
  <c r="LS40" i="11"/>
  <c r="LR40" i="11"/>
  <c r="LQ40" i="11"/>
  <c r="LP40" i="11"/>
  <c r="LO40" i="11"/>
  <c r="LN40" i="11"/>
  <c r="LM40" i="11"/>
  <c r="LL40" i="11"/>
  <c r="LK40" i="11"/>
  <c r="LJ40" i="11"/>
  <c r="LI40" i="11"/>
  <c r="LH40" i="11"/>
  <c r="LG40" i="11"/>
  <c r="LF40" i="11"/>
  <c r="LE40" i="11"/>
  <c r="LD40" i="11"/>
  <c r="LC40" i="11"/>
  <c r="LB40" i="11"/>
  <c r="LA40" i="11"/>
  <c r="KZ40" i="11"/>
  <c r="KY40" i="11"/>
  <c r="KX40" i="11"/>
  <c r="KW40" i="11"/>
  <c r="KV40" i="11"/>
  <c r="KU40" i="11"/>
  <c r="KT40" i="11"/>
  <c r="KS40" i="11"/>
  <c r="KR40" i="11"/>
  <c r="KQ40" i="11"/>
  <c r="KP40" i="11"/>
  <c r="KO40" i="11"/>
  <c r="KN40" i="11"/>
  <c r="KM40" i="11"/>
  <c r="KL40" i="11"/>
  <c r="KK40" i="11"/>
  <c r="KJ40" i="11"/>
  <c r="KI40" i="11"/>
  <c r="KH40" i="11"/>
  <c r="KG40" i="11"/>
  <c r="KF40" i="11"/>
  <c r="KE40" i="11"/>
  <c r="KD40" i="11"/>
  <c r="KC40" i="11"/>
  <c r="KB40" i="11"/>
  <c r="KA40" i="11"/>
  <c r="JZ40" i="11"/>
  <c r="JY40" i="11"/>
  <c r="JX40" i="11"/>
  <c r="JW40" i="11"/>
  <c r="JV40" i="11"/>
  <c r="JU40" i="11"/>
  <c r="JT40" i="11"/>
  <c r="JS40" i="11"/>
  <c r="JR40" i="11"/>
  <c r="JQ40" i="11"/>
  <c r="JP40" i="11"/>
  <c r="JO40" i="11"/>
  <c r="JN40" i="11"/>
  <c r="JM40" i="11"/>
  <c r="JL40" i="11"/>
  <c r="JK40" i="11"/>
  <c r="JJ40" i="11"/>
  <c r="JI40" i="11"/>
  <c r="JH40" i="11"/>
  <c r="JG40" i="11"/>
  <c r="JF40" i="11"/>
  <c r="JE40" i="11"/>
  <c r="JD40" i="11"/>
  <c r="JC40" i="11"/>
  <c r="JB40" i="11"/>
  <c r="JA40" i="11"/>
  <c r="IZ40" i="11"/>
  <c r="IY40" i="11"/>
  <c r="IX40" i="11"/>
  <c r="IW40" i="11"/>
  <c r="IV40" i="11"/>
  <c r="IU40" i="11"/>
  <c r="IT40" i="11"/>
  <c r="IS40" i="11"/>
  <c r="IR40" i="11"/>
  <c r="IQ40" i="11"/>
  <c r="IP40" i="11"/>
  <c r="IO40" i="11"/>
  <c r="IN40" i="11"/>
  <c r="IM40" i="11"/>
  <c r="IL40" i="11"/>
  <c r="IK40" i="11"/>
  <c r="IJ40" i="11"/>
  <c r="II40" i="11"/>
  <c r="IH40" i="11"/>
  <c r="IG40" i="11"/>
  <c r="IF40" i="11"/>
  <c r="IE40" i="11"/>
  <c r="ID40" i="11"/>
  <c r="IC40" i="11"/>
  <c r="IB40" i="11"/>
  <c r="IA40" i="11"/>
  <c r="HZ40" i="11"/>
  <c r="HY40" i="11"/>
  <c r="HX40" i="11"/>
  <c r="HW40" i="11"/>
  <c r="HV40" i="11"/>
  <c r="HU40" i="11"/>
  <c r="HT40" i="11"/>
  <c r="HS40" i="11"/>
  <c r="HR40" i="11"/>
  <c r="HQ40" i="11"/>
  <c r="HP40" i="11"/>
  <c r="HO40" i="11"/>
  <c r="HN40" i="11"/>
  <c r="HM40" i="11"/>
  <c r="HL40" i="11"/>
  <c r="HK40" i="11"/>
  <c r="HJ40" i="11"/>
  <c r="HI40" i="11"/>
  <c r="HH40" i="11"/>
  <c r="HG40" i="11"/>
  <c r="HF40" i="11"/>
  <c r="HE40" i="11"/>
  <c r="HD40" i="11"/>
  <c r="HC40" i="11"/>
  <c r="HB40" i="11"/>
  <c r="HA40" i="11"/>
  <c r="GZ40" i="11"/>
  <c r="GY40" i="11"/>
  <c r="GX40" i="11"/>
  <c r="GW40" i="11"/>
  <c r="GV40" i="11"/>
  <c r="GU40" i="11"/>
  <c r="GT40" i="11"/>
  <c r="GS40" i="11"/>
  <c r="GR40" i="11"/>
  <c r="GQ40" i="11"/>
  <c r="GP40" i="11"/>
  <c r="GO40" i="11"/>
  <c r="GN40" i="11"/>
  <c r="GM40" i="11"/>
  <c r="GL40" i="11"/>
  <c r="GK40" i="11"/>
  <c r="GJ40" i="11"/>
  <c r="GI40" i="11"/>
  <c r="GH40" i="11"/>
  <c r="GG40" i="11"/>
  <c r="GF40" i="11"/>
  <c r="GE40" i="11"/>
  <c r="GD40" i="11"/>
  <c r="GC40" i="11"/>
  <c r="GB40" i="11"/>
  <c r="GA40" i="11"/>
  <c r="FZ40" i="11"/>
  <c r="FY40" i="11"/>
  <c r="FX40" i="11"/>
  <c r="FW40" i="11"/>
  <c r="FV40" i="11"/>
  <c r="FU40" i="11"/>
  <c r="FT40" i="11"/>
  <c r="FS40" i="11"/>
  <c r="FR40" i="11"/>
  <c r="FQ40" i="11"/>
  <c r="FP40" i="11"/>
  <c r="FO40" i="11"/>
  <c r="FN40" i="11"/>
  <c r="FM40" i="11"/>
  <c r="FL40" i="11"/>
  <c r="FK40" i="11"/>
  <c r="FJ40" i="11"/>
  <c r="FI40" i="11"/>
  <c r="FH40" i="11"/>
  <c r="FG40" i="11"/>
  <c r="FF40" i="11"/>
  <c r="FE40" i="11"/>
  <c r="FD40" i="11"/>
  <c r="FC40" i="11"/>
  <c r="FB40" i="11"/>
  <c r="FA40" i="11"/>
  <c r="EZ40" i="11"/>
  <c r="EY40" i="11"/>
  <c r="EX40" i="11"/>
  <c r="EW40" i="11"/>
  <c r="EV40" i="11"/>
  <c r="EU40" i="11"/>
  <c r="ET40" i="11"/>
  <c r="ES40" i="1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40" i="11"/>
  <c r="MQ39" i="11"/>
  <c r="MP39" i="11"/>
  <c r="MO39" i="11"/>
  <c r="MN39" i="11"/>
  <c r="MM39" i="11"/>
  <c r="ML39" i="11"/>
  <c r="MK39" i="11"/>
  <c r="MJ39" i="11"/>
  <c r="MI39" i="11"/>
  <c r="MH39" i="11"/>
  <c r="MG39" i="11"/>
  <c r="MF39" i="11"/>
  <c r="ME39" i="11"/>
  <c r="MD39" i="11"/>
  <c r="MC39" i="11"/>
  <c r="MB39" i="11"/>
  <c r="MA39" i="11"/>
  <c r="LZ39" i="11"/>
  <c r="LY39" i="11"/>
  <c r="LX39" i="11"/>
  <c r="LW39" i="11"/>
  <c r="LV39" i="11"/>
  <c r="LU39" i="11"/>
  <c r="LT39" i="11"/>
  <c r="LS39" i="11"/>
  <c r="LR39" i="11"/>
  <c r="LQ39" i="11"/>
  <c r="LP39" i="11"/>
  <c r="LO39" i="11"/>
  <c r="LN39" i="11"/>
  <c r="LM39" i="11"/>
  <c r="LL39" i="11"/>
  <c r="LK39" i="11"/>
  <c r="LJ39" i="11"/>
  <c r="LI39" i="11"/>
  <c r="LH39" i="11"/>
  <c r="LG39" i="11"/>
  <c r="LF39" i="11"/>
  <c r="LE39" i="11"/>
  <c r="LD39" i="11"/>
  <c r="LC39" i="11"/>
  <c r="LB39" i="11"/>
  <c r="LA39" i="11"/>
  <c r="KZ39" i="11"/>
  <c r="KY39" i="11"/>
  <c r="KX39" i="11"/>
  <c r="KW39" i="11"/>
  <c r="KV39" i="11"/>
  <c r="KU39" i="11"/>
  <c r="KT39" i="11"/>
  <c r="KS39" i="11"/>
  <c r="KR39" i="11"/>
  <c r="KQ39" i="11"/>
  <c r="KP39" i="11"/>
  <c r="KO39" i="11"/>
  <c r="KN39" i="11"/>
  <c r="KM39" i="11"/>
  <c r="KL39" i="11"/>
  <c r="KK39" i="11"/>
  <c r="KJ39" i="11"/>
  <c r="KI39" i="11"/>
  <c r="KH39" i="11"/>
  <c r="KG39" i="11"/>
  <c r="KF39" i="11"/>
  <c r="KE39" i="11"/>
  <c r="KD39" i="11"/>
  <c r="KC39" i="11"/>
  <c r="KB39" i="11"/>
  <c r="KA39" i="11"/>
  <c r="JZ39" i="11"/>
  <c r="JY39" i="11"/>
  <c r="JX39" i="11"/>
  <c r="JW39" i="11"/>
  <c r="JV39" i="11"/>
  <c r="JU39" i="11"/>
  <c r="JT39" i="11"/>
  <c r="JS39" i="11"/>
  <c r="JR39" i="11"/>
  <c r="JQ39" i="11"/>
  <c r="JP39" i="11"/>
  <c r="JO39" i="11"/>
  <c r="JN39" i="11"/>
  <c r="JM39" i="11"/>
  <c r="JL39" i="11"/>
  <c r="JK39" i="11"/>
  <c r="JJ39" i="11"/>
  <c r="JI39" i="11"/>
  <c r="JH39" i="11"/>
  <c r="JG39" i="11"/>
  <c r="JF39" i="11"/>
  <c r="JE39" i="11"/>
  <c r="JD39" i="11"/>
  <c r="JC39" i="11"/>
  <c r="JB39" i="11"/>
  <c r="JA39" i="11"/>
  <c r="IZ39" i="11"/>
  <c r="IY39" i="11"/>
  <c r="IX39" i="11"/>
  <c r="IW39" i="11"/>
  <c r="IV39" i="11"/>
  <c r="IU39" i="11"/>
  <c r="IT39" i="11"/>
  <c r="IS39" i="11"/>
  <c r="IR39" i="11"/>
  <c r="IQ39" i="11"/>
  <c r="IP39" i="11"/>
  <c r="IO39" i="11"/>
  <c r="IN39" i="11"/>
  <c r="IM39" i="11"/>
  <c r="IL39" i="11"/>
  <c r="IK39" i="11"/>
  <c r="IJ39" i="11"/>
  <c r="II39" i="11"/>
  <c r="IH39" i="11"/>
  <c r="IG39" i="11"/>
  <c r="IF39" i="11"/>
  <c r="IE39" i="11"/>
  <c r="ID39" i="11"/>
  <c r="IC39" i="11"/>
  <c r="IB39" i="11"/>
  <c r="IA39" i="11"/>
  <c r="HZ39" i="11"/>
  <c r="HY39" i="11"/>
  <c r="HX39" i="11"/>
  <c r="HW39" i="11"/>
  <c r="HV39" i="11"/>
  <c r="HU39" i="11"/>
  <c r="HT39" i="11"/>
  <c r="HS39" i="11"/>
  <c r="HR39" i="11"/>
  <c r="HQ39" i="11"/>
  <c r="HP39" i="11"/>
  <c r="HO39" i="11"/>
  <c r="HN39" i="11"/>
  <c r="HM39" i="11"/>
  <c r="HL39" i="11"/>
  <c r="HK39" i="11"/>
  <c r="HJ39" i="11"/>
  <c r="HI39" i="11"/>
  <c r="HH39" i="11"/>
  <c r="HG39" i="11"/>
  <c r="HF39" i="11"/>
  <c r="HE39" i="11"/>
  <c r="HD39" i="11"/>
  <c r="HC39" i="11"/>
  <c r="HB39" i="11"/>
  <c r="HA39" i="11"/>
  <c r="GZ39" i="11"/>
  <c r="GY39" i="11"/>
  <c r="GX39" i="11"/>
  <c r="GW39" i="11"/>
  <c r="GV39" i="11"/>
  <c r="GU39" i="11"/>
  <c r="GT39" i="11"/>
  <c r="GS39" i="11"/>
  <c r="GR39" i="11"/>
  <c r="GQ39" i="11"/>
  <c r="GP39" i="11"/>
  <c r="GO39" i="11"/>
  <c r="GN39" i="11"/>
  <c r="GM39" i="11"/>
  <c r="GL39" i="11"/>
  <c r="GK39" i="11"/>
  <c r="GJ39" i="11"/>
  <c r="GI39" i="11"/>
  <c r="GH39" i="11"/>
  <c r="GG39" i="11"/>
  <c r="GF39" i="11"/>
  <c r="GE39" i="11"/>
  <c r="GD39" i="11"/>
  <c r="GC39" i="11"/>
  <c r="GB39" i="11"/>
  <c r="GA39" i="11"/>
  <c r="FZ39" i="11"/>
  <c r="FY39" i="11"/>
  <c r="FX39" i="11"/>
  <c r="FW39" i="11"/>
  <c r="FV39" i="11"/>
  <c r="FU39" i="11"/>
  <c r="FT39" i="11"/>
  <c r="FS39" i="11"/>
  <c r="FR39" i="11"/>
  <c r="FQ39" i="11"/>
  <c r="FP39" i="11"/>
  <c r="FO39" i="11"/>
  <c r="FN39" i="11"/>
  <c r="FM39" i="11"/>
  <c r="FL39" i="11"/>
  <c r="FK39" i="11"/>
  <c r="FJ39" i="11"/>
  <c r="FI39" i="11"/>
  <c r="FH39" i="11"/>
  <c r="FG39" i="11"/>
  <c r="FF39" i="11"/>
  <c r="FE39" i="11"/>
  <c r="FD39" i="11"/>
  <c r="FC39" i="11"/>
  <c r="FB39" i="11"/>
  <c r="FA39" i="11"/>
  <c r="EZ39" i="11"/>
  <c r="EY39" i="11"/>
  <c r="EX39" i="11"/>
  <c r="EW39" i="11"/>
  <c r="EV39" i="11"/>
  <c r="EU39" i="11"/>
  <c r="ET39" i="11"/>
  <c r="ES39" i="11"/>
  <c r="ER39" i="11"/>
  <c r="EQ39" i="11"/>
  <c r="EP39" i="11"/>
  <c r="EO39" i="11"/>
  <c r="EN39" i="11"/>
  <c r="EM39" i="11"/>
  <c r="EL39" i="11"/>
  <c r="EK39" i="11"/>
  <c r="EJ39" i="11"/>
  <c r="EI39" i="11"/>
  <c r="EH39" i="11"/>
  <c r="EG39" i="11"/>
  <c r="EF39" i="11"/>
  <c r="EE39" i="11"/>
  <c r="ED39" i="11"/>
  <c r="EC39" i="11"/>
  <c r="EB39" i="11"/>
  <c r="EA39" i="11"/>
  <c r="DZ39" i="11"/>
  <c r="DY39" i="11"/>
  <c r="DX39" i="11"/>
  <c r="DW39" i="11"/>
  <c r="DV39" i="11"/>
  <c r="DU39" i="11"/>
  <c r="DT39" i="11"/>
  <c r="DS39" i="11"/>
  <c r="DR39" i="11"/>
  <c r="DQ39" i="11"/>
  <c r="DP39" i="11"/>
  <c r="DO39" i="11"/>
  <c r="DN39" i="11"/>
  <c r="DM39" i="11"/>
  <c r="DL39" i="11"/>
  <c r="DK39" i="11"/>
  <c r="DJ39" i="11"/>
  <c r="DI39" i="11"/>
  <c r="DH39" i="11"/>
  <c r="DG39" i="11"/>
  <c r="DF39" i="11"/>
  <c r="DE39" i="11"/>
  <c r="DD39" i="11"/>
  <c r="DC39" i="11"/>
  <c r="DB39" i="11"/>
  <c r="DA39" i="11"/>
  <c r="CZ39" i="11"/>
  <c r="CY39" i="11"/>
  <c r="CX39" i="11"/>
  <c r="CW39" i="11"/>
  <c r="CV39"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A39" i="11"/>
  <c r="MQ38" i="11"/>
  <c r="MP38" i="11"/>
  <c r="MO38" i="11"/>
  <c r="MN38" i="11"/>
  <c r="MM38" i="11"/>
  <c r="ML38" i="11"/>
  <c r="MK38" i="11"/>
  <c r="MJ38" i="11"/>
  <c r="MI38" i="11"/>
  <c r="MH38" i="11"/>
  <c r="MG38" i="11"/>
  <c r="MF38" i="11"/>
  <c r="ME38" i="11"/>
  <c r="MD38" i="11"/>
  <c r="MC38" i="11"/>
  <c r="MB38" i="11"/>
  <c r="MA38" i="11"/>
  <c r="LZ38" i="11"/>
  <c r="LY38" i="11"/>
  <c r="LX38" i="11"/>
  <c r="LW38" i="11"/>
  <c r="LV38" i="11"/>
  <c r="LU38" i="11"/>
  <c r="LT38" i="11"/>
  <c r="LS38" i="11"/>
  <c r="LR38" i="11"/>
  <c r="LQ38" i="11"/>
  <c r="LP38" i="11"/>
  <c r="LO38" i="11"/>
  <c r="LN38" i="11"/>
  <c r="LM38" i="11"/>
  <c r="LL38" i="11"/>
  <c r="LK38" i="11"/>
  <c r="LJ38" i="11"/>
  <c r="LI38" i="11"/>
  <c r="LH38" i="11"/>
  <c r="LG38" i="11"/>
  <c r="LF38" i="11"/>
  <c r="LE38" i="11"/>
  <c r="LD38" i="11"/>
  <c r="LC38" i="11"/>
  <c r="LB38" i="11"/>
  <c r="LA38" i="11"/>
  <c r="KZ38" i="11"/>
  <c r="KY38" i="11"/>
  <c r="KX38" i="11"/>
  <c r="KW38" i="11"/>
  <c r="KV38" i="11"/>
  <c r="KU38" i="11"/>
  <c r="KT38" i="11"/>
  <c r="KS38" i="11"/>
  <c r="KR38" i="11"/>
  <c r="KQ38" i="11"/>
  <c r="KP38" i="11"/>
  <c r="KO38" i="11"/>
  <c r="KN38" i="11"/>
  <c r="KM38" i="11"/>
  <c r="KL38" i="11"/>
  <c r="KK38" i="11"/>
  <c r="KJ38" i="11"/>
  <c r="KI38" i="11"/>
  <c r="KH38" i="11"/>
  <c r="KG38" i="11"/>
  <c r="KF38" i="11"/>
  <c r="KE38" i="11"/>
  <c r="KD38" i="11"/>
  <c r="KC38" i="11"/>
  <c r="KB38" i="11"/>
  <c r="KA38" i="11"/>
  <c r="JZ38" i="11"/>
  <c r="JY38" i="11"/>
  <c r="JX38" i="11"/>
  <c r="JW38" i="11"/>
  <c r="JV38" i="11"/>
  <c r="JU38" i="11"/>
  <c r="JT38" i="11"/>
  <c r="JS38" i="11"/>
  <c r="JR38" i="11"/>
  <c r="JQ38" i="11"/>
  <c r="JP38" i="11"/>
  <c r="JO38" i="11"/>
  <c r="JN38" i="11"/>
  <c r="JM38" i="11"/>
  <c r="JL38" i="11"/>
  <c r="JK38" i="11"/>
  <c r="JJ38" i="11"/>
  <c r="JI38" i="11"/>
  <c r="JH38" i="11"/>
  <c r="JG38" i="11"/>
  <c r="JF38" i="11"/>
  <c r="JE38" i="11"/>
  <c r="JD38" i="11"/>
  <c r="JC38" i="11"/>
  <c r="JB38" i="11"/>
  <c r="JA38" i="11"/>
  <c r="IZ38" i="11"/>
  <c r="IY38" i="11"/>
  <c r="IX38" i="11"/>
  <c r="IW38" i="11"/>
  <c r="IV38" i="11"/>
  <c r="IU38" i="11"/>
  <c r="IT38" i="11"/>
  <c r="IS38" i="11"/>
  <c r="IR38" i="11"/>
  <c r="IQ38" i="11"/>
  <c r="IP38" i="11"/>
  <c r="IO38" i="11"/>
  <c r="IN38" i="11"/>
  <c r="IM38" i="11"/>
  <c r="IL38" i="11"/>
  <c r="IK38" i="11"/>
  <c r="IJ38" i="11"/>
  <c r="II38" i="11"/>
  <c r="IH38" i="11"/>
  <c r="IG38" i="11"/>
  <c r="IF38" i="11"/>
  <c r="IE38" i="11"/>
  <c r="ID38" i="11"/>
  <c r="IC38" i="11"/>
  <c r="IB38" i="11"/>
  <c r="IA38" i="11"/>
  <c r="HZ38" i="11"/>
  <c r="HY38" i="11"/>
  <c r="HX38" i="11"/>
  <c r="HW38" i="11"/>
  <c r="HV38" i="11"/>
  <c r="HU38" i="11"/>
  <c r="HT38" i="11"/>
  <c r="HS38" i="11"/>
  <c r="HR38" i="11"/>
  <c r="HQ38" i="11"/>
  <c r="HP38" i="11"/>
  <c r="HO38" i="11"/>
  <c r="HN38" i="11"/>
  <c r="HM38" i="11"/>
  <c r="HL38" i="11"/>
  <c r="HK38" i="11"/>
  <c r="HJ38" i="11"/>
  <c r="HI38" i="11"/>
  <c r="HH38" i="11"/>
  <c r="HG38" i="11"/>
  <c r="HF38" i="11"/>
  <c r="HE38" i="11"/>
  <c r="HD38" i="11"/>
  <c r="HC38" i="11"/>
  <c r="HB38" i="11"/>
  <c r="HA38" i="11"/>
  <c r="GZ38" i="11"/>
  <c r="GY38" i="11"/>
  <c r="GX38" i="11"/>
  <c r="GW38" i="11"/>
  <c r="GV38" i="11"/>
  <c r="GU38" i="11"/>
  <c r="GT38" i="11"/>
  <c r="GS38" i="11"/>
  <c r="GR38" i="11"/>
  <c r="GQ38" i="11"/>
  <c r="GP38" i="11"/>
  <c r="GO38" i="11"/>
  <c r="GN38" i="11"/>
  <c r="GM38" i="11"/>
  <c r="GL38" i="11"/>
  <c r="GK38" i="11"/>
  <c r="GJ38" i="11"/>
  <c r="GI38" i="11"/>
  <c r="GH38" i="11"/>
  <c r="GG38" i="11"/>
  <c r="GF38" i="11"/>
  <c r="GE38" i="11"/>
  <c r="GD38" i="11"/>
  <c r="GC38" i="11"/>
  <c r="GB38" i="11"/>
  <c r="GA38" i="11"/>
  <c r="FZ38" i="11"/>
  <c r="FY38" i="11"/>
  <c r="FX38" i="11"/>
  <c r="FW38" i="11"/>
  <c r="FV38" i="11"/>
  <c r="FU38" i="11"/>
  <c r="FT38" i="11"/>
  <c r="FS38" i="11"/>
  <c r="FR38" i="11"/>
  <c r="FQ38" i="11"/>
  <c r="FP38" i="11"/>
  <c r="FO38" i="11"/>
  <c r="FN38" i="11"/>
  <c r="FM38" i="11"/>
  <c r="FL38" i="11"/>
  <c r="FK38" i="11"/>
  <c r="FJ38" i="11"/>
  <c r="FI38" i="11"/>
  <c r="FH38" i="11"/>
  <c r="FG38" i="11"/>
  <c r="FF38" i="11"/>
  <c r="FE38" i="11"/>
  <c r="FD38" i="11"/>
  <c r="FC38" i="11"/>
  <c r="FB38" i="11"/>
  <c r="FA38" i="11"/>
  <c r="EZ38" i="11"/>
  <c r="EY38" i="11"/>
  <c r="EX38" i="11"/>
  <c r="EW38" i="11"/>
  <c r="EV38" i="11"/>
  <c r="EU38" i="11"/>
  <c r="ET38" i="11"/>
  <c r="ES38" i="11"/>
  <c r="ER38" i="11"/>
  <c r="EQ38" i="11"/>
  <c r="EP38" i="11"/>
  <c r="EO38" i="11"/>
  <c r="EN38" i="11"/>
  <c r="EM38" i="11"/>
  <c r="EL38" i="11"/>
  <c r="EK38" i="11"/>
  <c r="EJ38" i="11"/>
  <c r="EI38" i="11"/>
  <c r="EH38" i="11"/>
  <c r="EG38" i="11"/>
  <c r="EF38" i="11"/>
  <c r="EE38" i="11"/>
  <c r="ED38" i="11"/>
  <c r="EC38" i="11"/>
  <c r="EB38" i="11"/>
  <c r="EA38" i="11"/>
  <c r="DZ38" i="11"/>
  <c r="DY38" i="11"/>
  <c r="DX38" i="11"/>
  <c r="DW38" i="11"/>
  <c r="DV38" i="11"/>
  <c r="DU38" i="11"/>
  <c r="DT38" i="11"/>
  <c r="DS38" i="11"/>
  <c r="DR38" i="11"/>
  <c r="DQ38" i="11"/>
  <c r="DP38" i="11"/>
  <c r="DO38" i="11"/>
  <c r="DN38" i="11"/>
  <c r="DM38" i="11"/>
  <c r="DL38" i="11"/>
  <c r="DK38" i="11"/>
  <c r="DJ38" i="11"/>
  <c r="DI38" i="11"/>
  <c r="DH38" i="11"/>
  <c r="DG38" i="11"/>
  <c r="DF38" i="11"/>
  <c r="DE38" i="11"/>
  <c r="DD38" i="11"/>
  <c r="DC38" i="11"/>
  <c r="DB38" i="11"/>
  <c r="DA38" i="11"/>
  <c r="CZ38" i="11"/>
  <c r="CY38" i="11"/>
  <c r="CX38" i="11"/>
  <c r="CW38" i="11"/>
  <c r="CV38" i="11"/>
  <c r="CU38" i="11"/>
  <c r="CT38" i="11"/>
  <c r="CS38" i="11"/>
  <c r="CR38" i="11"/>
  <c r="CQ38" i="11"/>
  <c r="CP38" i="11"/>
  <c r="CO38" i="11"/>
  <c r="CN38" i="11"/>
  <c r="CM38" i="11"/>
  <c r="CL38" i="11"/>
  <c r="CK38" i="11"/>
  <c r="CJ38" i="11"/>
  <c r="CI38" i="11"/>
  <c r="CH38" i="11"/>
  <c r="CG38" i="11"/>
  <c r="CF38" i="11"/>
  <c r="CE38" i="11"/>
  <c r="CD38" i="11"/>
  <c r="CC38" i="11"/>
  <c r="CB38" i="11"/>
  <c r="CA38" i="11"/>
  <c r="BZ38" i="11"/>
  <c r="BY38" i="11"/>
  <c r="BX38" i="11"/>
  <c r="BW38" i="11"/>
  <c r="BV38" i="11"/>
  <c r="BU38" i="11"/>
  <c r="BT38" i="11"/>
  <c r="BS38" i="11"/>
  <c r="BR38" i="11"/>
  <c r="BQ38" i="11"/>
  <c r="BP38" i="11"/>
  <c r="BO38" i="11"/>
  <c r="BN38" i="11"/>
  <c r="BM38" i="11"/>
  <c r="BL38" i="11"/>
  <c r="BK38" i="11"/>
  <c r="BJ38" i="11"/>
  <c r="BI38" i="11"/>
  <c r="BH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38" i="11"/>
  <c r="MQ37" i="11"/>
  <c r="MP37" i="11"/>
  <c r="MO37" i="11"/>
  <c r="MN37" i="11"/>
  <c r="MM37" i="11"/>
  <c r="ML37" i="11"/>
  <c r="MK37" i="11"/>
  <c r="MJ37" i="11"/>
  <c r="MI37" i="11"/>
  <c r="MH37" i="11"/>
  <c r="MG37" i="11"/>
  <c r="MF37" i="11"/>
  <c r="ME37" i="11"/>
  <c r="MD37" i="11"/>
  <c r="MC37" i="11"/>
  <c r="MB37" i="11"/>
  <c r="MA37" i="11"/>
  <c r="LZ37" i="11"/>
  <c r="LY37" i="11"/>
  <c r="LX37" i="11"/>
  <c r="LW37" i="11"/>
  <c r="LV37" i="11"/>
  <c r="LU37" i="11"/>
  <c r="LT37" i="11"/>
  <c r="LS37" i="11"/>
  <c r="LR37" i="11"/>
  <c r="LQ37" i="11"/>
  <c r="LP37" i="11"/>
  <c r="LO37" i="11"/>
  <c r="LN37" i="11"/>
  <c r="LM37" i="11"/>
  <c r="LL37" i="11"/>
  <c r="LK37" i="11"/>
  <c r="LJ37" i="11"/>
  <c r="LI37" i="11"/>
  <c r="LH37" i="11"/>
  <c r="LG37" i="11"/>
  <c r="LF37" i="11"/>
  <c r="LE37" i="11"/>
  <c r="LD37" i="11"/>
  <c r="LC37" i="11"/>
  <c r="LB37" i="11"/>
  <c r="LA37" i="11"/>
  <c r="KZ37" i="11"/>
  <c r="KY37" i="11"/>
  <c r="KX37" i="11"/>
  <c r="KW37" i="11"/>
  <c r="KV37" i="11"/>
  <c r="KU37" i="11"/>
  <c r="KT37" i="11"/>
  <c r="KS37" i="11"/>
  <c r="KR37" i="11"/>
  <c r="KQ37" i="11"/>
  <c r="KP37" i="11"/>
  <c r="KO37" i="11"/>
  <c r="KN37" i="11"/>
  <c r="KM37" i="11"/>
  <c r="KL37" i="11"/>
  <c r="KK37" i="11"/>
  <c r="KJ37" i="11"/>
  <c r="KI37" i="11"/>
  <c r="KH37" i="11"/>
  <c r="KG37" i="11"/>
  <c r="KF37" i="11"/>
  <c r="KE37" i="11"/>
  <c r="KD37" i="11"/>
  <c r="KC37" i="11"/>
  <c r="KB37" i="11"/>
  <c r="KA37" i="11"/>
  <c r="JZ37" i="11"/>
  <c r="JY37" i="11"/>
  <c r="JX37" i="11"/>
  <c r="JW37" i="11"/>
  <c r="JV37" i="11"/>
  <c r="JU37" i="11"/>
  <c r="JT37" i="11"/>
  <c r="JS37" i="11"/>
  <c r="JR37" i="11"/>
  <c r="JQ37" i="11"/>
  <c r="JP37" i="11"/>
  <c r="JO37" i="11"/>
  <c r="JN37" i="11"/>
  <c r="JM37" i="11"/>
  <c r="JL37" i="11"/>
  <c r="JK37" i="11"/>
  <c r="JJ37" i="11"/>
  <c r="JI37" i="11"/>
  <c r="JH37" i="11"/>
  <c r="JG37" i="11"/>
  <c r="JF37" i="11"/>
  <c r="JE37" i="11"/>
  <c r="JD37" i="11"/>
  <c r="JC37" i="11"/>
  <c r="JB37" i="11"/>
  <c r="JA37" i="11"/>
  <c r="IZ37" i="11"/>
  <c r="IY37" i="11"/>
  <c r="IX37" i="11"/>
  <c r="IW37" i="11"/>
  <c r="IV37" i="11"/>
  <c r="IU37" i="11"/>
  <c r="IT37" i="11"/>
  <c r="IS37" i="11"/>
  <c r="IR37" i="11"/>
  <c r="IQ37" i="11"/>
  <c r="IP37" i="11"/>
  <c r="IO37" i="11"/>
  <c r="IN37" i="11"/>
  <c r="IM37" i="11"/>
  <c r="IL37" i="11"/>
  <c r="IK37" i="11"/>
  <c r="IJ37" i="11"/>
  <c r="II37" i="11"/>
  <c r="IH37" i="11"/>
  <c r="IG37" i="11"/>
  <c r="IF37" i="11"/>
  <c r="IE37" i="11"/>
  <c r="ID37" i="11"/>
  <c r="IC37" i="11"/>
  <c r="IB37" i="11"/>
  <c r="IA37" i="11"/>
  <c r="HZ37" i="11"/>
  <c r="HY37" i="11"/>
  <c r="HX37" i="11"/>
  <c r="HW37" i="11"/>
  <c r="HV37" i="11"/>
  <c r="HU37" i="11"/>
  <c r="HT37" i="11"/>
  <c r="HS37" i="11"/>
  <c r="HR37" i="11"/>
  <c r="HQ37" i="11"/>
  <c r="HP37" i="11"/>
  <c r="HO37" i="11"/>
  <c r="HN37" i="11"/>
  <c r="HM37" i="11"/>
  <c r="HL37" i="11"/>
  <c r="HK37" i="11"/>
  <c r="HJ37" i="11"/>
  <c r="HI37" i="11"/>
  <c r="HH37" i="11"/>
  <c r="HG37" i="11"/>
  <c r="HF37" i="11"/>
  <c r="HE37" i="11"/>
  <c r="HD37" i="11"/>
  <c r="HC37" i="11"/>
  <c r="HB37" i="11"/>
  <c r="HA37" i="11"/>
  <c r="GZ37" i="11"/>
  <c r="GY37" i="11"/>
  <c r="GX37" i="11"/>
  <c r="GW37" i="11"/>
  <c r="GV37" i="11"/>
  <c r="GU37" i="11"/>
  <c r="GT37" i="11"/>
  <c r="GS37" i="11"/>
  <c r="GR37" i="11"/>
  <c r="GQ37" i="11"/>
  <c r="GP37" i="11"/>
  <c r="GO37" i="11"/>
  <c r="GN37" i="11"/>
  <c r="GM37" i="11"/>
  <c r="GL37" i="11"/>
  <c r="GK37" i="11"/>
  <c r="GJ37" i="11"/>
  <c r="GI37" i="11"/>
  <c r="GH37" i="11"/>
  <c r="GG37" i="11"/>
  <c r="GF37" i="11"/>
  <c r="GE37" i="11"/>
  <c r="GD37" i="11"/>
  <c r="GC37" i="11"/>
  <c r="GB37" i="11"/>
  <c r="GA37" i="11"/>
  <c r="FZ37" i="11"/>
  <c r="FY37" i="11"/>
  <c r="FX37" i="11"/>
  <c r="FW37" i="11"/>
  <c r="FV37" i="11"/>
  <c r="FU37" i="11"/>
  <c r="FT37" i="11"/>
  <c r="FS37" i="11"/>
  <c r="FR37" i="11"/>
  <c r="FQ37" i="11"/>
  <c r="FP37" i="11"/>
  <c r="FO37" i="11"/>
  <c r="FN37" i="11"/>
  <c r="FM37" i="11"/>
  <c r="FL37" i="11"/>
  <c r="FK37" i="11"/>
  <c r="FJ37" i="11"/>
  <c r="FI37" i="11"/>
  <c r="FH37" i="11"/>
  <c r="FG37" i="11"/>
  <c r="FF37" i="11"/>
  <c r="FE37" i="11"/>
  <c r="FD37" i="11"/>
  <c r="FC37" i="11"/>
  <c r="FB37" i="11"/>
  <c r="FA37" i="11"/>
  <c r="EZ37" i="11"/>
  <c r="EY37" i="11"/>
  <c r="EX37" i="11"/>
  <c r="EW37" i="11"/>
  <c r="EV37" i="11"/>
  <c r="EU37" i="11"/>
  <c r="ET37" i="11"/>
  <c r="ES37" i="11"/>
  <c r="ER37" i="11"/>
  <c r="EQ37" i="11"/>
  <c r="EP37" i="11"/>
  <c r="EO37" i="11"/>
  <c r="EN37" i="11"/>
  <c r="EM37" i="11"/>
  <c r="EL37" i="11"/>
  <c r="EK37" i="11"/>
  <c r="EJ37" i="11"/>
  <c r="EI37" i="11"/>
  <c r="EH37" i="11"/>
  <c r="EG37" i="11"/>
  <c r="EF37" i="11"/>
  <c r="EE37" i="11"/>
  <c r="ED37" i="11"/>
  <c r="EC37" i="11"/>
  <c r="EB37" i="11"/>
  <c r="EA37" i="11"/>
  <c r="DZ37" i="11"/>
  <c r="DY37" i="11"/>
  <c r="DX37" i="11"/>
  <c r="DW37" i="11"/>
  <c r="DV37" i="11"/>
  <c r="DU37" i="11"/>
  <c r="DT37" i="11"/>
  <c r="DS37" i="11"/>
  <c r="DR37" i="11"/>
  <c r="DQ37" i="11"/>
  <c r="DP37" i="11"/>
  <c r="DO37" i="11"/>
  <c r="DN37" i="11"/>
  <c r="DM37" i="11"/>
  <c r="DL37" i="11"/>
  <c r="DK37" i="11"/>
  <c r="DJ37" i="11"/>
  <c r="DI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37" i="11"/>
  <c r="MQ36" i="11"/>
  <c r="MP36" i="11"/>
  <c r="MO36" i="11"/>
  <c r="MN36" i="11"/>
  <c r="MM36" i="11"/>
  <c r="ML36" i="11"/>
  <c r="MK36" i="11"/>
  <c r="MJ36" i="11"/>
  <c r="MI36" i="11"/>
  <c r="MH36" i="11"/>
  <c r="MG36" i="11"/>
  <c r="MF36" i="11"/>
  <c r="ME36" i="11"/>
  <c r="MD36" i="11"/>
  <c r="MC36" i="11"/>
  <c r="MB36" i="11"/>
  <c r="MA36" i="11"/>
  <c r="LZ36" i="11"/>
  <c r="LY36" i="11"/>
  <c r="LX36" i="11"/>
  <c r="LW36" i="11"/>
  <c r="LV36" i="11"/>
  <c r="LU36" i="11"/>
  <c r="LT36" i="11"/>
  <c r="LS36" i="11"/>
  <c r="LR36" i="11"/>
  <c r="LQ36" i="11"/>
  <c r="LP36" i="11"/>
  <c r="LO36" i="11"/>
  <c r="LN36" i="11"/>
  <c r="LM36" i="11"/>
  <c r="LL36" i="11"/>
  <c r="LK36" i="11"/>
  <c r="LJ36" i="11"/>
  <c r="LI36" i="11"/>
  <c r="LH36" i="11"/>
  <c r="LG36" i="11"/>
  <c r="LF36" i="11"/>
  <c r="LE36" i="11"/>
  <c r="LD36" i="11"/>
  <c r="LC36" i="11"/>
  <c r="LB36" i="11"/>
  <c r="LA36" i="11"/>
  <c r="KZ36" i="11"/>
  <c r="KY36" i="11"/>
  <c r="KX36" i="11"/>
  <c r="KW36" i="11"/>
  <c r="KV36" i="11"/>
  <c r="KU36" i="11"/>
  <c r="KT36" i="11"/>
  <c r="KS36" i="11"/>
  <c r="KR36" i="11"/>
  <c r="KQ36" i="11"/>
  <c r="KP36" i="11"/>
  <c r="KO36" i="11"/>
  <c r="KN36" i="11"/>
  <c r="KM36" i="11"/>
  <c r="KL36" i="11"/>
  <c r="KK36" i="11"/>
  <c r="KJ36" i="11"/>
  <c r="KI36" i="11"/>
  <c r="KH36" i="11"/>
  <c r="KG36" i="11"/>
  <c r="KF36" i="11"/>
  <c r="KE36" i="11"/>
  <c r="KD36" i="11"/>
  <c r="KC36" i="11"/>
  <c r="KB36" i="11"/>
  <c r="KA36" i="11"/>
  <c r="JZ36" i="11"/>
  <c r="JY36" i="11"/>
  <c r="JX36" i="11"/>
  <c r="JW36" i="11"/>
  <c r="JV36" i="11"/>
  <c r="JU36" i="11"/>
  <c r="JT36" i="11"/>
  <c r="JS36" i="11"/>
  <c r="JR36" i="11"/>
  <c r="JQ36" i="11"/>
  <c r="JP36" i="11"/>
  <c r="JO36" i="11"/>
  <c r="JN36" i="11"/>
  <c r="JM36" i="11"/>
  <c r="JL36" i="11"/>
  <c r="JK36" i="11"/>
  <c r="JJ36" i="11"/>
  <c r="JI36" i="11"/>
  <c r="JH36" i="11"/>
  <c r="JG36" i="11"/>
  <c r="JF36" i="11"/>
  <c r="JE36" i="11"/>
  <c r="JD36" i="11"/>
  <c r="JC36" i="11"/>
  <c r="JB36" i="11"/>
  <c r="JA36" i="11"/>
  <c r="IZ36" i="11"/>
  <c r="IY36" i="11"/>
  <c r="IX36" i="11"/>
  <c r="IW36" i="11"/>
  <c r="IV36" i="11"/>
  <c r="IU36" i="11"/>
  <c r="IT36" i="11"/>
  <c r="IS36" i="11"/>
  <c r="IR36" i="11"/>
  <c r="IQ36" i="11"/>
  <c r="IP36" i="11"/>
  <c r="IO36" i="11"/>
  <c r="IN36" i="11"/>
  <c r="IM36" i="11"/>
  <c r="IL36" i="11"/>
  <c r="IK36" i="11"/>
  <c r="IJ36" i="11"/>
  <c r="II36" i="11"/>
  <c r="IH36" i="11"/>
  <c r="IG36" i="11"/>
  <c r="IF36" i="11"/>
  <c r="IE36" i="11"/>
  <c r="ID36" i="11"/>
  <c r="IC36" i="11"/>
  <c r="IB36" i="11"/>
  <c r="IA36" i="11"/>
  <c r="HZ36" i="11"/>
  <c r="HY36" i="11"/>
  <c r="HX36" i="11"/>
  <c r="HW36" i="11"/>
  <c r="HV36" i="11"/>
  <c r="HU36" i="11"/>
  <c r="HT36" i="11"/>
  <c r="HS36" i="11"/>
  <c r="HR36" i="11"/>
  <c r="HQ36" i="11"/>
  <c r="HP36" i="11"/>
  <c r="HO36" i="11"/>
  <c r="HN36" i="11"/>
  <c r="HM36" i="11"/>
  <c r="HL36" i="11"/>
  <c r="HK36" i="11"/>
  <c r="HJ36" i="11"/>
  <c r="HI36" i="11"/>
  <c r="HH36" i="11"/>
  <c r="HG36" i="11"/>
  <c r="HF36" i="11"/>
  <c r="HE36" i="11"/>
  <c r="HD36" i="11"/>
  <c r="HC36" i="11"/>
  <c r="HB36" i="11"/>
  <c r="HA36" i="11"/>
  <c r="GZ36" i="11"/>
  <c r="GY36" i="11"/>
  <c r="GX36" i="11"/>
  <c r="GW36" i="11"/>
  <c r="GV36" i="11"/>
  <c r="GU36" i="11"/>
  <c r="GT36" i="11"/>
  <c r="GS36" i="11"/>
  <c r="GR36" i="11"/>
  <c r="GQ36" i="11"/>
  <c r="GP36" i="11"/>
  <c r="GO36" i="11"/>
  <c r="GN36" i="11"/>
  <c r="GM36" i="11"/>
  <c r="GL36" i="11"/>
  <c r="GK36" i="11"/>
  <c r="GJ36" i="11"/>
  <c r="GI36" i="11"/>
  <c r="GH36" i="11"/>
  <c r="GG36" i="11"/>
  <c r="GF36" i="11"/>
  <c r="GE36" i="11"/>
  <c r="GD36" i="11"/>
  <c r="GC36" i="11"/>
  <c r="GB36" i="11"/>
  <c r="GA36" i="11"/>
  <c r="FZ36" i="11"/>
  <c r="FY36" i="11"/>
  <c r="FX36" i="11"/>
  <c r="FW36" i="11"/>
  <c r="FV36" i="11"/>
  <c r="FU36" i="11"/>
  <c r="FT36" i="11"/>
  <c r="FS36" i="11"/>
  <c r="FR36" i="11"/>
  <c r="FQ36" i="11"/>
  <c r="FP36" i="11"/>
  <c r="FO36" i="11"/>
  <c r="FN36" i="11"/>
  <c r="FM36" i="11"/>
  <c r="FL36" i="11"/>
  <c r="FK36" i="11"/>
  <c r="FJ36" i="11"/>
  <c r="FI36" i="11"/>
  <c r="FH36" i="11"/>
  <c r="FG36" i="11"/>
  <c r="FF36" i="11"/>
  <c r="FE36" i="11"/>
  <c r="FD36" i="11"/>
  <c r="FC36" i="11"/>
  <c r="FB36" i="11"/>
  <c r="FA36" i="11"/>
  <c r="EZ36" i="11"/>
  <c r="EY36" i="11"/>
  <c r="EX36" i="11"/>
  <c r="EW36" i="11"/>
  <c r="EV36" i="11"/>
  <c r="EU36" i="11"/>
  <c r="ET36" i="11"/>
  <c r="ES36" i="11"/>
  <c r="ER36" i="11"/>
  <c r="EQ36" i="11"/>
  <c r="EP36" i="11"/>
  <c r="EO36" i="11"/>
  <c r="EN36" i="11"/>
  <c r="EM36" i="11"/>
  <c r="EL36" i="11"/>
  <c r="EK36" i="11"/>
  <c r="EJ36" i="11"/>
  <c r="EI36" i="11"/>
  <c r="EH36" i="11"/>
  <c r="EG36" i="11"/>
  <c r="EF36" i="11"/>
  <c r="EE36" i="11"/>
  <c r="ED36" i="11"/>
  <c r="EC36" i="11"/>
  <c r="EB36" i="11"/>
  <c r="EA36" i="11"/>
  <c r="DZ36" i="11"/>
  <c r="DY36" i="11"/>
  <c r="DX36" i="11"/>
  <c r="DW36" i="11"/>
  <c r="DV36" i="11"/>
  <c r="DU36" i="11"/>
  <c r="DT36" i="11"/>
  <c r="DS36" i="11"/>
  <c r="DR36" i="11"/>
  <c r="DQ36" i="11"/>
  <c r="DP36" i="11"/>
  <c r="DO36" i="11"/>
  <c r="DN36" i="11"/>
  <c r="DM36" i="11"/>
  <c r="DL36" i="11"/>
  <c r="DK36" i="11"/>
  <c r="DJ36" i="11"/>
  <c r="DI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A36" i="11"/>
  <c r="MQ35" i="11"/>
  <c r="MP35" i="11"/>
  <c r="MO35" i="11"/>
  <c r="MN35" i="11"/>
  <c r="MM35" i="11"/>
  <c r="ML35" i="11"/>
  <c r="MK35" i="11"/>
  <c r="MJ35" i="11"/>
  <c r="MI35" i="11"/>
  <c r="MH35" i="11"/>
  <c r="MG35" i="11"/>
  <c r="MF35" i="11"/>
  <c r="ME35" i="11"/>
  <c r="MD35" i="11"/>
  <c r="MC35" i="11"/>
  <c r="MB35" i="11"/>
  <c r="MA35" i="11"/>
  <c r="LZ35" i="11"/>
  <c r="LY35" i="11"/>
  <c r="LX35" i="11"/>
  <c r="LW35" i="11"/>
  <c r="LV35" i="11"/>
  <c r="LU35" i="11"/>
  <c r="LT35" i="11"/>
  <c r="LS35" i="11"/>
  <c r="LR35" i="11"/>
  <c r="LQ35" i="11"/>
  <c r="LP35" i="11"/>
  <c r="LO35" i="11"/>
  <c r="LN35" i="11"/>
  <c r="LM35" i="11"/>
  <c r="LL35" i="11"/>
  <c r="LK35" i="11"/>
  <c r="LJ35" i="11"/>
  <c r="LI35" i="11"/>
  <c r="LH35" i="11"/>
  <c r="LG35" i="11"/>
  <c r="LF35" i="11"/>
  <c r="LE35" i="11"/>
  <c r="LD35" i="11"/>
  <c r="LC35" i="11"/>
  <c r="LB35" i="11"/>
  <c r="LA35" i="11"/>
  <c r="KZ35" i="11"/>
  <c r="KY35" i="11"/>
  <c r="KX35" i="11"/>
  <c r="KW35" i="11"/>
  <c r="KV35" i="11"/>
  <c r="KU35" i="11"/>
  <c r="KT35" i="11"/>
  <c r="KS35" i="11"/>
  <c r="KR35" i="11"/>
  <c r="KQ35" i="11"/>
  <c r="KP35" i="11"/>
  <c r="KO35" i="11"/>
  <c r="KN35" i="11"/>
  <c r="KM35" i="11"/>
  <c r="KL35" i="11"/>
  <c r="KK35" i="11"/>
  <c r="KJ35" i="11"/>
  <c r="KI35" i="11"/>
  <c r="KH35" i="11"/>
  <c r="KG35" i="11"/>
  <c r="KF35" i="11"/>
  <c r="KE35" i="11"/>
  <c r="KD35" i="11"/>
  <c r="KC35" i="11"/>
  <c r="KB35" i="11"/>
  <c r="KA35" i="11"/>
  <c r="JZ35" i="11"/>
  <c r="JY35" i="11"/>
  <c r="JX35" i="11"/>
  <c r="JW35" i="11"/>
  <c r="JV35" i="11"/>
  <c r="JU35" i="11"/>
  <c r="JT35" i="11"/>
  <c r="JS35" i="11"/>
  <c r="JR35" i="11"/>
  <c r="JQ35" i="11"/>
  <c r="JP35" i="11"/>
  <c r="JO35" i="11"/>
  <c r="JN35" i="11"/>
  <c r="JM35" i="11"/>
  <c r="JL35" i="11"/>
  <c r="JK35" i="11"/>
  <c r="JJ35" i="11"/>
  <c r="JI35" i="11"/>
  <c r="JH35" i="11"/>
  <c r="JG35" i="11"/>
  <c r="JF35" i="11"/>
  <c r="JE35" i="11"/>
  <c r="JD35" i="11"/>
  <c r="JC35" i="11"/>
  <c r="JB35" i="11"/>
  <c r="JA35" i="11"/>
  <c r="IZ35" i="11"/>
  <c r="IY35" i="11"/>
  <c r="IX35" i="11"/>
  <c r="IW35" i="11"/>
  <c r="IV35" i="11"/>
  <c r="IU35" i="11"/>
  <c r="IT35" i="11"/>
  <c r="IS35" i="11"/>
  <c r="IR35" i="11"/>
  <c r="IQ35" i="11"/>
  <c r="IP35" i="11"/>
  <c r="IO35" i="11"/>
  <c r="IN35" i="11"/>
  <c r="IM35" i="11"/>
  <c r="IL35" i="11"/>
  <c r="IK35" i="11"/>
  <c r="IJ35" i="11"/>
  <c r="II35" i="11"/>
  <c r="IH35" i="11"/>
  <c r="IG35" i="11"/>
  <c r="IF35" i="11"/>
  <c r="IE35" i="11"/>
  <c r="ID35" i="11"/>
  <c r="IC35" i="11"/>
  <c r="IB35" i="11"/>
  <c r="IA35" i="11"/>
  <c r="HZ35" i="11"/>
  <c r="HY35" i="11"/>
  <c r="HX35" i="11"/>
  <c r="HW35" i="11"/>
  <c r="HV35" i="11"/>
  <c r="HU35" i="11"/>
  <c r="HT35" i="11"/>
  <c r="HS35" i="11"/>
  <c r="HR35" i="11"/>
  <c r="HQ35" i="11"/>
  <c r="HP35" i="11"/>
  <c r="HO35" i="11"/>
  <c r="HN35" i="11"/>
  <c r="HM35" i="11"/>
  <c r="HL35" i="11"/>
  <c r="HK35" i="11"/>
  <c r="HJ35" i="11"/>
  <c r="HI35" i="11"/>
  <c r="HH35" i="11"/>
  <c r="HG35" i="11"/>
  <c r="HF35" i="11"/>
  <c r="HE35" i="11"/>
  <c r="HD35" i="11"/>
  <c r="HC35" i="11"/>
  <c r="HB35" i="11"/>
  <c r="HA35" i="11"/>
  <c r="GZ35" i="11"/>
  <c r="GY35" i="11"/>
  <c r="GX35" i="11"/>
  <c r="GW35" i="11"/>
  <c r="GV35" i="11"/>
  <c r="GU35" i="11"/>
  <c r="GT35" i="11"/>
  <c r="GS35" i="11"/>
  <c r="GR35" i="11"/>
  <c r="GQ35" i="11"/>
  <c r="GP35" i="11"/>
  <c r="GO35" i="11"/>
  <c r="GN35" i="11"/>
  <c r="GM35" i="11"/>
  <c r="GL35" i="11"/>
  <c r="GK35" i="11"/>
  <c r="GJ35" i="11"/>
  <c r="GI35" i="11"/>
  <c r="GH35" i="11"/>
  <c r="GG35" i="11"/>
  <c r="GF35" i="11"/>
  <c r="GE35" i="11"/>
  <c r="GD35" i="11"/>
  <c r="GC35" i="11"/>
  <c r="GB35" i="11"/>
  <c r="GA35" i="11"/>
  <c r="FZ35" i="11"/>
  <c r="FY35" i="11"/>
  <c r="FX35" i="11"/>
  <c r="FW35" i="11"/>
  <c r="FV35" i="11"/>
  <c r="FU35" i="11"/>
  <c r="FT35" i="11"/>
  <c r="FS35" i="11"/>
  <c r="FR35" i="11"/>
  <c r="FQ35" i="11"/>
  <c r="FP35" i="11"/>
  <c r="FO35" i="11"/>
  <c r="FN35" i="11"/>
  <c r="FM35" i="11"/>
  <c r="FL35" i="11"/>
  <c r="FK35" i="11"/>
  <c r="FJ35" i="11"/>
  <c r="FI35" i="11"/>
  <c r="FH35" i="11"/>
  <c r="FG35" i="11"/>
  <c r="FF35" i="11"/>
  <c r="FE35" i="11"/>
  <c r="FD35" i="11"/>
  <c r="FC35" i="11"/>
  <c r="FB35" i="11"/>
  <c r="FA35" i="11"/>
  <c r="EZ35" i="11"/>
  <c r="EY35" i="11"/>
  <c r="EX35" i="11"/>
  <c r="EW35" i="11"/>
  <c r="EV35" i="11"/>
  <c r="EU35" i="11"/>
  <c r="ET35" i="11"/>
  <c r="ES35" i="11"/>
  <c r="ER35" i="11"/>
  <c r="EQ35" i="11"/>
  <c r="EP35" i="11"/>
  <c r="EO35" i="11"/>
  <c r="EN35" i="11"/>
  <c r="EM35" i="11"/>
  <c r="EL35" i="11"/>
  <c r="EK35" i="11"/>
  <c r="EJ35" i="11"/>
  <c r="EI35" i="11"/>
  <c r="EH35" i="11"/>
  <c r="EG35" i="11"/>
  <c r="EF35" i="11"/>
  <c r="EE35" i="11"/>
  <c r="ED35" i="11"/>
  <c r="EC35" i="11"/>
  <c r="EB35" i="11"/>
  <c r="EA35" i="11"/>
  <c r="DZ35" i="11"/>
  <c r="DY35" i="11"/>
  <c r="DX35" i="11"/>
  <c r="DW35" i="11"/>
  <c r="DV35" i="11"/>
  <c r="DU35" i="11"/>
  <c r="DT35" i="11"/>
  <c r="DS35" i="11"/>
  <c r="DR35" i="11"/>
  <c r="DQ35" i="11"/>
  <c r="DP35" i="11"/>
  <c r="DO35" i="11"/>
  <c r="DN35" i="11"/>
  <c r="DM35" i="11"/>
  <c r="DL35" i="11"/>
  <c r="DK35" i="11"/>
  <c r="DJ35" i="11"/>
  <c r="DI35" i="11"/>
  <c r="DH35" i="11"/>
  <c r="DG35" i="11"/>
  <c r="DF35" i="11"/>
  <c r="DE35" i="11"/>
  <c r="DD35" i="11"/>
  <c r="DC35" i="11"/>
  <c r="DB35" i="11"/>
  <c r="DA35" i="11"/>
  <c r="CZ35" i="11"/>
  <c r="CY35" i="11"/>
  <c r="CX35" i="11"/>
  <c r="CW35" i="11"/>
  <c r="CV35" i="11"/>
  <c r="CU35" i="11"/>
  <c r="CT35" i="11"/>
  <c r="CS35" i="11"/>
  <c r="CR35" i="11"/>
  <c r="CQ35" i="11"/>
  <c r="CP35" i="11"/>
  <c r="CO35" i="11"/>
  <c r="CN35" i="11"/>
  <c r="CM35" i="11"/>
  <c r="CL35" i="11"/>
  <c r="CK35" i="11"/>
  <c r="CJ35" i="11"/>
  <c r="CI35" i="11"/>
  <c r="CH35" i="11"/>
  <c r="CG35" i="11"/>
  <c r="CF35" i="11"/>
  <c r="CE35" i="11"/>
  <c r="CD35" i="11"/>
  <c r="CC35" i="11"/>
  <c r="CB35" i="11"/>
  <c r="CA35" i="11"/>
  <c r="BZ35" i="11"/>
  <c r="BY35" i="11"/>
  <c r="BX35" i="11"/>
  <c r="BW35" i="11"/>
  <c r="BV35" i="11"/>
  <c r="BU35" i="11"/>
  <c r="BT35" i="11"/>
  <c r="BS35" i="11"/>
  <c r="BR35" i="11"/>
  <c r="BQ35" i="11"/>
  <c r="BP35" i="11"/>
  <c r="BO35" i="11"/>
  <c r="BN35" i="11"/>
  <c r="BM35" i="11"/>
  <c r="BL35" i="11"/>
  <c r="BK35" i="11"/>
  <c r="BJ35" i="11"/>
  <c r="BI35" i="11"/>
  <c r="BH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35" i="11"/>
  <c r="MQ34" i="11"/>
  <c r="MP34" i="11"/>
  <c r="MO34" i="11"/>
  <c r="MN34" i="11"/>
  <c r="MM34" i="11"/>
  <c r="ML34" i="11"/>
  <c r="MK34" i="11"/>
  <c r="MJ34" i="11"/>
  <c r="MI34" i="11"/>
  <c r="MH34" i="11"/>
  <c r="MG34" i="11"/>
  <c r="MF34" i="11"/>
  <c r="ME34" i="11"/>
  <c r="MD34" i="11"/>
  <c r="MC34" i="11"/>
  <c r="MB34" i="11"/>
  <c r="MA34" i="11"/>
  <c r="LZ34" i="11"/>
  <c r="LY34" i="11"/>
  <c r="LX34" i="11"/>
  <c r="LW34" i="11"/>
  <c r="LV34" i="11"/>
  <c r="LU34" i="11"/>
  <c r="LT34" i="11"/>
  <c r="LS34" i="11"/>
  <c r="LR34" i="11"/>
  <c r="LQ34" i="11"/>
  <c r="LP34" i="11"/>
  <c r="LO34" i="11"/>
  <c r="LN34" i="11"/>
  <c r="LM34" i="11"/>
  <c r="LL34" i="11"/>
  <c r="LK34" i="11"/>
  <c r="LJ34" i="11"/>
  <c r="LI34" i="11"/>
  <c r="LH34" i="11"/>
  <c r="LG34" i="11"/>
  <c r="LF34" i="11"/>
  <c r="LE34" i="11"/>
  <c r="LD34" i="11"/>
  <c r="LC34" i="11"/>
  <c r="LB34" i="11"/>
  <c r="LA34" i="11"/>
  <c r="KZ34" i="11"/>
  <c r="KY34" i="11"/>
  <c r="KX34" i="11"/>
  <c r="KW34" i="11"/>
  <c r="KV34" i="11"/>
  <c r="KU34" i="11"/>
  <c r="KT34" i="11"/>
  <c r="KS34" i="11"/>
  <c r="KR34" i="11"/>
  <c r="KQ34" i="11"/>
  <c r="KP34" i="11"/>
  <c r="KO34" i="11"/>
  <c r="KN34" i="11"/>
  <c r="KM34" i="11"/>
  <c r="KL34" i="11"/>
  <c r="KK34" i="11"/>
  <c r="KJ34" i="11"/>
  <c r="KI34" i="11"/>
  <c r="KH34" i="11"/>
  <c r="KG34" i="11"/>
  <c r="KF34" i="11"/>
  <c r="KE34" i="11"/>
  <c r="KD34" i="11"/>
  <c r="KC34" i="11"/>
  <c r="KB34" i="11"/>
  <c r="KA34" i="11"/>
  <c r="JZ34" i="11"/>
  <c r="JY34" i="11"/>
  <c r="JX34" i="11"/>
  <c r="JW34" i="11"/>
  <c r="JV34" i="11"/>
  <c r="JU34" i="11"/>
  <c r="JT34" i="11"/>
  <c r="JS34" i="11"/>
  <c r="JR34" i="11"/>
  <c r="JQ34" i="11"/>
  <c r="JP34" i="11"/>
  <c r="JO34" i="11"/>
  <c r="JN34" i="11"/>
  <c r="JM34" i="11"/>
  <c r="JL34" i="11"/>
  <c r="JK34" i="11"/>
  <c r="JJ34" i="11"/>
  <c r="JI34" i="11"/>
  <c r="JH34" i="11"/>
  <c r="JG34" i="11"/>
  <c r="JF34" i="11"/>
  <c r="JE34" i="11"/>
  <c r="JD34" i="11"/>
  <c r="JC34" i="11"/>
  <c r="JB34" i="11"/>
  <c r="JA34" i="11"/>
  <c r="IZ34" i="11"/>
  <c r="IY34" i="11"/>
  <c r="IX34" i="11"/>
  <c r="IW34" i="11"/>
  <c r="IV34" i="11"/>
  <c r="IU34" i="11"/>
  <c r="IT34" i="11"/>
  <c r="IS34" i="11"/>
  <c r="IR34" i="11"/>
  <c r="IQ34" i="11"/>
  <c r="IP34" i="11"/>
  <c r="IO34" i="11"/>
  <c r="IN34" i="11"/>
  <c r="IM34" i="11"/>
  <c r="IL34" i="11"/>
  <c r="IK34" i="11"/>
  <c r="IJ34" i="11"/>
  <c r="II34" i="11"/>
  <c r="IH34" i="11"/>
  <c r="IG34" i="11"/>
  <c r="IF34" i="11"/>
  <c r="IE34" i="11"/>
  <c r="ID34" i="11"/>
  <c r="IC34" i="11"/>
  <c r="IB34" i="11"/>
  <c r="IA34" i="11"/>
  <c r="HZ34" i="11"/>
  <c r="HY34" i="11"/>
  <c r="HX34" i="11"/>
  <c r="HW34" i="11"/>
  <c r="HV34" i="11"/>
  <c r="HU34" i="11"/>
  <c r="HT34" i="11"/>
  <c r="HS34" i="11"/>
  <c r="HR34" i="11"/>
  <c r="HQ34" i="11"/>
  <c r="HP34" i="11"/>
  <c r="HO34" i="11"/>
  <c r="HN34" i="11"/>
  <c r="HM34" i="11"/>
  <c r="HL34" i="11"/>
  <c r="HK34" i="11"/>
  <c r="HJ34" i="11"/>
  <c r="HI34" i="11"/>
  <c r="HH34" i="11"/>
  <c r="HG34" i="11"/>
  <c r="HF34" i="11"/>
  <c r="HE34" i="11"/>
  <c r="HD34" i="11"/>
  <c r="HC34" i="11"/>
  <c r="HB34" i="11"/>
  <c r="HA34" i="11"/>
  <c r="GZ34" i="11"/>
  <c r="GY34" i="11"/>
  <c r="GX34" i="11"/>
  <c r="GW34" i="11"/>
  <c r="GV34" i="11"/>
  <c r="GU34" i="11"/>
  <c r="GT34" i="11"/>
  <c r="GS34" i="11"/>
  <c r="GR34" i="11"/>
  <c r="GQ34" i="11"/>
  <c r="GP34" i="11"/>
  <c r="GO34" i="11"/>
  <c r="GN34" i="11"/>
  <c r="GM34" i="11"/>
  <c r="GL34" i="11"/>
  <c r="GK34" i="11"/>
  <c r="GJ34" i="11"/>
  <c r="GI34" i="11"/>
  <c r="GH34" i="11"/>
  <c r="GG34" i="11"/>
  <c r="GF34" i="11"/>
  <c r="GE34" i="11"/>
  <c r="GD34" i="11"/>
  <c r="GC34" i="11"/>
  <c r="GB34" i="11"/>
  <c r="GA34" i="11"/>
  <c r="FZ34" i="11"/>
  <c r="FY34" i="11"/>
  <c r="FX34" i="11"/>
  <c r="FW34" i="11"/>
  <c r="FV34" i="11"/>
  <c r="FU34" i="11"/>
  <c r="FT34" i="11"/>
  <c r="FS34" i="11"/>
  <c r="FR34" i="11"/>
  <c r="FQ34" i="11"/>
  <c r="FP34" i="11"/>
  <c r="FO34" i="11"/>
  <c r="FN34" i="11"/>
  <c r="FM34" i="11"/>
  <c r="FL34" i="11"/>
  <c r="FK34" i="11"/>
  <c r="FJ34" i="11"/>
  <c r="FI34" i="11"/>
  <c r="FH34" i="11"/>
  <c r="FG34" i="11"/>
  <c r="FF34" i="11"/>
  <c r="FE34" i="11"/>
  <c r="FD34" i="11"/>
  <c r="FC34" i="11"/>
  <c r="FB34" i="11"/>
  <c r="FA34" i="11"/>
  <c r="EZ34" i="11"/>
  <c r="EY34" i="11"/>
  <c r="EX34" i="11"/>
  <c r="EW34" i="11"/>
  <c r="EV34" i="11"/>
  <c r="EU34" i="11"/>
  <c r="ET34" i="11"/>
  <c r="ES34" i="11"/>
  <c r="ER34" i="11"/>
  <c r="EQ34" i="11"/>
  <c r="EP34" i="11"/>
  <c r="EO34" i="11"/>
  <c r="EN34" i="11"/>
  <c r="EM34" i="11"/>
  <c r="EL34" i="11"/>
  <c r="EK34" i="11"/>
  <c r="EJ34" i="11"/>
  <c r="EI34" i="11"/>
  <c r="EH34" i="11"/>
  <c r="EG34" i="11"/>
  <c r="EF34" i="11"/>
  <c r="EE34" i="11"/>
  <c r="ED34" i="11"/>
  <c r="EC34" i="11"/>
  <c r="EB34" i="11"/>
  <c r="EA34" i="11"/>
  <c r="DZ34" i="11"/>
  <c r="DY34" i="11"/>
  <c r="DX34" i="11"/>
  <c r="DW34" i="11"/>
  <c r="DV34" i="11"/>
  <c r="DU34" i="11"/>
  <c r="DT34" i="11"/>
  <c r="DS34" i="11"/>
  <c r="DR34" i="11"/>
  <c r="DQ34" i="11"/>
  <c r="DP34" i="11"/>
  <c r="DO34" i="11"/>
  <c r="DN34" i="11"/>
  <c r="DM34" i="11"/>
  <c r="DL34" i="11"/>
  <c r="DK34" i="11"/>
  <c r="DJ34" i="11"/>
  <c r="DI34" i="11"/>
  <c r="DH34" i="11"/>
  <c r="DG34" i="11"/>
  <c r="DF34" i="11"/>
  <c r="DE34" i="11"/>
  <c r="DD34" i="11"/>
  <c r="DC34" i="11"/>
  <c r="DB34" i="11"/>
  <c r="DA34" i="11"/>
  <c r="CZ34" i="11"/>
  <c r="CY34" i="11"/>
  <c r="CX34" i="11"/>
  <c r="CW34" i="11"/>
  <c r="CV34" i="11"/>
  <c r="CU34" i="11"/>
  <c r="CT34" i="11"/>
  <c r="CS34" i="11"/>
  <c r="CR34" i="11"/>
  <c r="CQ34" i="11"/>
  <c r="CP34" i="11"/>
  <c r="CO34" i="11"/>
  <c r="CN34" i="11"/>
  <c r="CM34" i="11"/>
  <c r="CL34" i="11"/>
  <c r="CK34" i="11"/>
  <c r="CJ34" i="11"/>
  <c r="CI34" i="11"/>
  <c r="CH34" i="11"/>
  <c r="CG34" i="11"/>
  <c r="CF34" i="11"/>
  <c r="CE34" i="11"/>
  <c r="CD34" i="11"/>
  <c r="CC34" i="11"/>
  <c r="CB34" i="11"/>
  <c r="CA34" i="11"/>
  <c r="BZ34" i="11"/>
  <c r="BY34" i="11"/>
  <c r="BX34" i="11"/>
  <c r="BW34" i="11"/>
  <c r="BV34" i="11"/>
  <c r="BU34" i="11"/>
  <c r="BT34" i="11"/>
  <c r="BS34" i="11"/>
  <c r="BR34" i="11"/>
  <c r="BQ34" i="11"/>
  <c r="BP34" i="11"/>
  <c r="BO34" i="11"/>
  <c r="BN34" i="11"/>
  <c r="BM34" i="11"/>
  <c r="BL34" i="11"/>
  <c r="BK34" i="11"/>
  <c r="BJ34" i="11"/>
  <c r="BI34" i="11"/>
  <c r="BH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34" i="11"/>
  <c r="MQ33" i="11"/>
  <c r="MP33" i="11"/>
  <c r="MO33" i="11"/>
  <c r="MN33" i="11"/>
  <c r="MM33" i="11"/>
  <c r="ML33" i="11"/>
  <c r="MK33" i="11"/>
  <c r="MJ33" i="11"/>
  <c r="MI33" i="11"/>
  <c r="MH33" i="11"/>
  <c r="MG33" i="11"/>
  <c r="MF33" i="11"/>
  <c r="ME33" i="11"/>
  <c r="MD33" i="11"/>
  <c r="MC33" i="11"/>
  <c r="MB33" i="11"/>
  <c r="MA33" i="11"/>
  <c r="LZ33" i="11"/>
  <c r="LY33" i="11"/>
  <c r="LX33" i="11"/>
  <c r="LW33" i="11"/>
  <c r="LV33" i="11"/>
  <c r="LU33" i="11"/>
  <c r="LT33" i="11"/>
  <c r="LS33" i="11"/>
  <c r="LR33" i="11"/>
  <c r="LQ33" i="11"/>
  <c r="LP33" i="11"/>
  <c r="LO33" i="11"/>
  <c r="LN33" i="11"/>
  <c r="LM33" i="11"/>
  <c r="LL33" i="11"/>
  <c r="LK33" i="11"/>
  <c r="LJ33" i="11"/>
  <c r="LI33" i="11"/>
  <c r="LH33" i="11"/>
  <c r="LG33" i="11"/>
  <c r="LF33" i="11"/>
  <c r="LE33" i="11"/>
  <c r="LD33" i="11"/>
  <c r="LC33" i="11"/>
  <c r="LB33" i="11"/>
  <c r="LA33" i="11"/>
  <c r="KZ33" i="11"/>
  <c r="KY33" i="11"/>
  <c r="KX33" i="11"/>
  <c r="KW33" i="11"/>
  <c r="KV33" i="11"/>
  <c r="KU33" i="11"/>
  <c r="KT33" i="11"/>
  <c r="KS33" i="11"/>
  <c r="KR33" i="11"/>
  <c r="KQ33" i="11"/>
  <c r="KP33" i="11"/>
  <c r="KO33" i="11"/>
  <c r="KN33" i="11"/>
  <c r="KM33" i="11"/>
  <c r="KL33" i="11"/>
  <c r="KK33" i="11"/>
  <c r="KJ33" i="11"/>
  <c r="KI33" i="11"/>
  <c r="KH33" i="11"/>
  <c r="KG33" i="11"/>
  <c r="KF33" i="11"/>
  <c r="KE33" i="11"/>
  <c r="KD33" i="11"/>
  <c r="KC33" i="11"/>
  <c r="KB33" i="11"/>
  <c r="KA33" i="11"/>
  <c r="JZ33" i="11"/>
  <c r="JY33" i="11"/>
  <c r="JX33" i="11"/>
  <c r="JW33" i="11"/>
  <c r="JV33" i="11"/>
  <c r="JU33" i="11"/>
  <c r="JT33" i="11"/>
  <c r="JS33" i="11"/>
  <c r="JR33" i="11"/>
  <c r="JQ33" i="11"/>
  <c r="JP33" i="11"/>
  <c r="JO33" i="11"/>
  <c r="JN33" i="11"/>
  <c r="JM33" i="11"/>
  <c r="JL33" i="11"/>
  <c r="JK33" i="11"/>
  <c r="JJ33" i="11"/>
  <c r="JI33" i="11"/>
  <c r="JH33" i="11"/>
  <c r="JG33" i="11"/>
  <c r="JF33" i="11"/>
  <c r="JE33" i="11"/>
  <c r="JD33" i="11"/>
  <c r="JC33" i="11"/>
  <c r="JB33" i="11"/>
  <c r="JA33" i="11"/>
  <c r="IZ33" i="11"/>
  <c r="IY33" i="11"/>
  <c r="IX33" i="11"/>
  <c r="IW33" i="11"/>
  <c r="IV33" i="11"/>
  <c r="IU33" i="11"/>
  <c r="IT33" i="11"/>
  <c r="IS33" i="11"/>
  <c r="IR33" i="11"/>
  <c r="IQ33" i="11"/>
  <c r="IP33" i="11"/>
  <c r="IO33" i="11"/>
  <c r="IN33" i="11"/>
  <c r="IM33" i="11"/>
  <c r="IL33" i="11"/>
  <c r="IK33" i="11"/>
  <c r="IJ33" i="11"/>
  <c r="II33" i="11"/>
  <c r="IH33" i="11"/>
  <c r="IG33" i="11"/>
  <c r="IF33" i="11"/>
  <c r="IE33" i="11"/>
  <c r="ID33" i="11"/>
  <c r="IC33" i="11"/>
  <c r="IB33" i="11"/>
  <c r="IA33" i="11"/>
  <c r="HZ33" i="11"/>
  <c r="HY33" i="11"/>
  <c r="HX33" i="11"/>
  <c r="HW33" i="11"/>
  <c r="HV33" i="11"/>
  <c r="HU33" i="11"/>
  <c r="HT33" i="11"/>
  <c r="HS33" i="11"/>
  <c r="HR33" i="11"/>
  <c r="HQ33" i="11"/>
  <c r="HP33" i="11"/>
  <c r="HO33" i="11"/>
  <c r="HN33" i="11"/>
  <c r="HM33" i="11"/>
  <c r="HL33" i="11"/>
  <c r="HK33" i="11"/>
  <c r="HJ33" i="11"/>
  <c r="HI33" i="11"/>
  <c r="HH33" i="11"/>
  <c r="HG33" i="11"/>
  <c r="HF33" i="11"/>
  <c r="HE33" i="11"/>
  <c r="HD33" i="11"/>
  <c r="HC33" i="11"/>
  <c r="HB33" i="11"/>
  <c r="HA33" i="11"/>
  <c r="GZ33" i="11"/>
  <c r="GY33" i="11"/>
  <c r="GX33" i="11"/>
  <c r="GW33" i="11"/>
  <c r="GV33" i="11"/>
  <c r="GU33" i="11"/>
  <c r="GT33" i="11"/>
  <c r="GS33" i="11"/>
  <c r="GR33" i="11"/>
  <c r="GQ33" i="11"/>
  <c r="GP33" i="11"/>
  <c r="GO33" i="11"/>
  <c r="GN33" i="11"/>
  <c r="GM33" i="11"/>
  <c r="GL33" i="11"/>
  <c r="GK33" i="11"/>
  <c r="GJ33" i="11"/>
  <c r="GI33" i="11"/>
  <c r="GH33" i="11"/>
  <c r="GG33" i="11"/>
  <c r="GF33" i="11"/>
  <c r="GE33" i="11"/>
  <c r="GD33" i="11"/>
  <c r="GC33" i="11"/>
  <c r="GB33" i="11"/>
  <c r="GA33" i="11"/>
  <c r="FZ33" i="11"/>
  <c r="FY33" i="11"/>
  <c r="FX33" i="11"/>
  <c r="FW33" i="11"/>
  <c r="FV33" i="11"/>
  <c r="FU33" i="11"/>
  <c r="FT33" i="11"/>
  <c r="FS33" i="11"/>
  <c r="FR33" i="11"/>
  <c r="FQ33" i="11"/>
  <c r="FP33" i="11"/>
  <c r="FO33" i="11"/>
  <c r="FN33" i="11"/>
  <c r="FM33" i="11"/>
  <c r="FL33" i="11"/>
  <c r="FK33" i="11"/>
  <c r="FJ33" i="11"/>
  <c r="FI33" i="11"/>
  <c r="FH33" i="11"/>
  <c r="FG33" i="11"/>
  <c r="FF33" i="11"/>
  <c r="FE33" i="11"/>
  <c r="FD33" i="11"/>
  <c r="FC33" i="11"/>
  <c r="FB33" i="11"/>
  <c r="FA33" i="11"/>
  <c r="EZ33" i="11"/>
  <c r="EY33" i="11"/>
  <c r="EX33" i="11"/>
  <c r="EW33" i="11"/>
  <c r="EV33" i="11"/>
  <c r="EU33" i="11"/>
  <c r="ET33" i="11"/>
  <c r="ES33" i="11"/>
  <c r="ER33" i="11"/>
  <c r="EQ33" i="11"/>
  <c r="EP33" i="11"/>
  <c r="EO33" i="11"/>
  <c r="EN33" i="11"/>
  <c r="EM33" i="11"/>
  <c r="EL33" i="11"/>
  <c r="EK33" i="11"/>
  <c r="EJ33" i="11"/>
  <c r="EI33" i="11"/>
  <c r="EH33" i="11"/>
  <c r="EG33" i="11"/>
  <c r="EF33" i="11"/>
  <c r="EE33" i="11"/>
  <c r="ED33" i="11"/>
  <c r="EC33" i="11"/>
  <c r="EB33" i="11"/>
  <c r="EA33" i="11"/>
  <c r="DZ33" i="11"/>
  <c r="DY33" i="11"/>
  <c r="DX33" i="11"/>
  <c r="DW33" i="11"/>
  <c r="DV33" i="11"/>
  <c r="DU33" i="11"/>
  <c r="DT33" i="11"/>
  <c r="DS33" i="11"/>
  <c r="DR33" i="11"/>
  <c r="DQ33" i="11"/>
  <c r="DP33" i="11"/>
  <c r="DO33" i="11"/>
  <c r="DN33" i="11"/>
  <c r="DM33" i="11"/>
  <c r="DL33" i="11"/>
  <c r="DK33" i="11"/>
  <c r="DJ33" i="11"/>
  <c r="DI33" i="11"/>
  <c r="DH33" i="11"/>
  <c r="DG33" i="11"/>
  <c r="DF33" i="11"/>
  <c r="DE33" i="11"/>
  <c r="DD33" i="11"/>
  <c r="DC33" i="11"/>
  <c r="DB33" i="11"/>
  <c r="DA33" i="11"/>
  <c r="CZ33" i="11"/>
  <c r="CY33" i="11"/>
  <c r="CX33" i="11"/>
  <c r="CW33" i="11"/>
  <c r="CV33" i="11"/>
  <c r="CU33" i="11"/>
  <c r="CT33" i="11"/>
  <c r="CS33" i="11"/>
  <c r="CR33" i="11"/>
  <c r="CQ33" i="11"/>
  <c r="CP33" i="11"/>
  <c r="CO33" i="11"/>
  <c r="CN33" i="11"/>
  <c r="CM33" i="11"/>
  <c r="CL33" i="11"/>
  <c r="CK33" i="11"/>
  <c r="CJ33" i="11"/>
  <c r="CI33" i="11"/>
  <c r="CH33" i="11"/>
  <c r="CG33" i="11"/>
  <c r="CF33" i="11"/>
  <c r="CE33" i="11"/>
  <c r="CD33" i="11"/>
  <c r="CC33" i="11"/>
  <c r="CB33" i="11"/>
  <c r="CA33" i="11"/>
  <c r="BZ33" i="11"/>
  <c r="BY33" i="11"/>
  <c r="BX33" i="11"/>
  <c r="BW33" i="11"/>
  <c r="BV33" i="11"/>
  <c r="BU33" i="11"/>
  <c r="BT33" i="11"/>
  <c r="BS33" i="11"/>
  <c r="BR33" i="11"/>
  <c r="BQ33" i="11"/>
  <c r="BP33" i="11"/>
  <c r="BO33" i="11"/>
  <c r="BN33" i="11"/>
  <c r="BM33" i="11"/>
  <c r="BL33" i="11"/>
  <c r="BK33" i="11"/>
  <c r="BJ33" i="11"/>
  <c r="BI33" i="11"/>
  <c r="BH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A33" i="11"/>
  <c r="MQ32" i="11"/>
  <c r="MP32" i="11"/>
  <c r="MO32" i="11"/>
  <c r="MN32" i="11"/>
  <c r="MM32" i="11"/>
  <c r="ML32" i="11"/>
  <c r="MK32" i="11"/>
  <c r="MJ32" i="11"/>
  <c r="MI32" i="11"/>
  <c r="MH32" i="11"/>
  <c r="MG32" i="11"/>
  <c r="MF32" i="11"/>
  <c r="ME32" i="11"/>
  <c r="MD32" i="11"/>
  <c r="MC32" i="11"/>
  <c r="MB32" i="11"/>
  <c r="MA32" i="11"/>
  <c r="LZ32" i="11"/>
  <c r="LY32" i="11"/>
  <c r="LX32" i="11"/>
  <c r="LW32" i="11"/>
  <c r="LV32" i="11"/>
  <c r="LU32" i="11"/>
  <c r="LT32" i="11"/>
  <c r="LS32" i="11"/>
  <c r="LR32" i="11"/>
  <c r="LQ32" i="11"/>
  <c r="LP32" i="11"/>
  <c r="LO32" i="11"/>
  <c r="LN32" i="11"/>
  <c r="LM32" i="11"/>
  <c r="LL32" i="11"/>
  <c r="LK32" i="11"/>
  <c r="LJ32" i="11"/>
  <c r="LI32" i="11"/>
  <c r="LH32" i="11"/>
  <c r="LG32" i="11"/>
  <c r="LF32" i="11"/>
  <c r="LE32" i="11"/>
  <c r="LD32" i="11"/>
  <c r="LC32" i="11"/>
  <c r="LB32" i="11"/>
  <c r="LA32" i="11"/>
  <c r="KZ32" i="11"/>
  <c r="KY32" i="11"/>
  <c r="KX32" i="11"/>
  <c r="KW32" i="11"/>
  <c r="KV32" i="11"/>
  <c r="KU32" i="11"/>
  <c r="KT32" i="11"/>
  <c r="KS32" i="11"/>
  <c r="KR32" i="11"/>
  <c r="KQ32" i="11"/>
  <c r="KP32" i="11"/>
  <c r="KO32" i="11"/>
  <c r="KN32" i="11"/>
  <c r="KM32" i="11"/>
  <c r="KL32" i="11"/>
  <c r="KK32" i="11"/>
  <c r="KJ32" i="11"/>
  <c r="KI32" i="11"/>
  <c r="KH32" i="11"/>
  <c r="KG32" i="11"/>
  <c r="KF32" i="11"/>
  <c r="KE32" i="11"/>
  <c r="KD32" i="11"/>
  <c r="KC32" i="11"/>
  <c r="KB32" i="11"/>
  <c r="KA32" i="11"/>
  <c r="JZ32" i="11"/>
  <c r="JY32" i="11"/>
  <c r="JX32" i="11"/>
  <c r="JW32" i="11"/>
  <c r="JV32" i="11"/>
  <c r="JU32" i="11"/>
  <c r="JT32" i="11"/>
  <c r="JS32" i="11"/>
  <c r="JR32" i="11"/>
  <c r="JQ32" i="11"/>
  <c r="JP32" i="11"/>
  <c r="JO32" i="11"/>
  <c r="JN32" i="11"/>
  <c r="JM32" i="11"/>
  <c r="JL32" i="11"/>
  <c r="JK32" i="11"/>
  <c r="JJ32" i="11"/>
  <c r="JI32" i="11"/>
  <c r="JH32" i="11"/>
  <c r="JG32" i="11"/>
  <c r="JF32" i="11"/>
  <c r="JE32" i="11"/>
  <c r="JD32" i="11"/>
  <c r="JC32" i="11"/>
  <c r="JB32" i="11"/>
  <c r="JA32" i="11"/>
  <c r="IZ32" i="11"/>
  <c r="IY32" i="11"/>
  <c r="IX32" i="11"/>
  <c r="IW32" i="11"/>
  <c r="IV32" i="11"/>
  <c r="IU32" i="11"/>
  <c r="IT32" i="11"/>
  <c r="IS32" i="11"/>
  <c r="IR32" i="11"/>
  <c r="IQ32" i="11"/>
  <c r="IP32" i="11"/>
  <c r="IO32" i="11"/>
  <c r="IN32" i="11"/>
  <c r="IM32" i="11"/>
  <c r="IL32" i="11"/>
  <c r="IK32" i="11"/>
  <c r="IJ32" i="11"/>
  <c r="II32" i="11"/>
  <c r="IH32" i="11"/>
  <c r="IG32" i="11"/>
  <c r="IF32" i="11"/>
  <c r="IE32" i="11"/>
  <c r="ID32" i="11"/>
  <c r="IC32" i="11"/>
  <c r="IB32" i="11"/>
  <c r="IA32" i="11"/>
  <c r="HZ32" i="11"/>
  <c r="HY32" i="11"/>
  <c r="HX32" i="11"/>
  <c r="HW32" i="11"/>
  <c r="HV32" i="11"/>
  <c r="HU32" i="11"/>
  <c r="HT32" i="11"/>
  <c r="HS32" i="11"/>
  <c r="HR32" i="11"/>
  <c r="HQ32" i="11"/>
  <c r="HP32" i="11"/>
  <c r="HO32" i="11"/>
  <c r="HN32" i="11"/>
  <c r="HM32" i="11"/>
  <c r="HL32" i="11"/>
  <c r="HK32" i="11"/>
  <c r="HJ32" i="11"/>
  <c r="HI32" i="11"/>
  <c r="HH32" i="11"/>
  <c r="HG32" i="11"/>
  <c r="HF32" i="11"/>
  <c r="HE32" i="11"/>
  <c r="HD32" i="11"/>
  <c r="HC32" i="11"/>
  <c r="HB32" i="11"/>
  <c r="HA32" i="11"/>
  <c r="GZ32" i="11"/>
  <c r="GY32" i="11"/>
  <c r="GX32" i="11"/>
  <c r="GW32" i="11"/>
  <c r="GV32" i="11"/>
  <c r="GU32" i="11"/>
  <c r="GT32" i="11"/>
  <c r="GS32" i="11"/>
  <c r="GR32" i="11"/>
  <c r="GQ32" i="11"/>
  <c r="GP32" i="11"/>
  <c r="GO32" i="11"/>
  <c r="GN32" i="11"/>
  <c r="GM32" i="11"/>
  <c r="GL32" i="11"/>
  <c r="GK32" i="11"/>
  <c r="GJ32" i="11"/>
  <c r="GI32" i="11"/>
  <c r="GH32" i="11"/>
  <c r="GG32" i="11"/>
  <c r="GF32" i="11"/>
  <c r="GE32" i="11"/>
  <c r="GD32" i="11"/>
  <c r="GC32" i="11"/>
  <c r="GB32" i="11"/>
  <c r="GA32" i="11"/>
  <c r="FZ32" i="11"/>
  <c r="FY32" i="11"/>
  <c r="FX32" i="11"/>
  <c r="FW32" i="11"/>
  <c r="FV32" i="11"/>
  <c r="FU32" i="11"/>
  <c r="FT32" i="11"/>
  <c r="FS32" i="11"/>
  <c r="FR32" i="11"/>
  <c r="FQ32" i="11"/>
  <c r="FP32" i="11"/>
  <c r="FO32" i="11"/>
  <c r="FN32" i="11"/>
  <c r="FM32" i="11"/>
  <c r="FL32" i="11"/>
  <c r="FK32" i="11"/>
  <c r="FJ32" i="11"/>
  <c r="FI32" i="11"/>
  <c r="FH32" i="11"/>
  <c r="FG32" i="11"/>
  <c r="FF32" i="11"/>
  <c r="FE32" i="11"/>
  <c r="FD32" i="11"/>
  <c r="FC32" i="11"/>
  <c r="FB32" i="11"/>
  <c r="FA32" i="11"/>
  <c r="EZ32" i="11"/>
  <c r="EY32" i="11"/>
  <c r="EX32" i="11"/>
  <c r="EW32" i="11"/>
  <c r="EV32" i="11"/>
  <c r="EU32" i="11"/>
  <c r="ET32" i="11"/>
  <c r="ES32" i="11"/>
  <c r="ER32" i="11"/>
  <c r="EQ32" i="11"/>
  <c r="EP32" i="11"/>
  <c r="EO32" i="11"/>
  <c r="EN32" i="11"/>
  <c r="EM32" i="11"/>
  <c r="EL32" i="11"/>
  <c r="EK32" i="11"/>
  <c r="EJ32" i="11"/>
  <c r="EI32" i="11"/>
  <c r="EH32" i="11"/>
  <c r="EG32" i="11"/>
  <c r="EF32" i="11"/>
  <c r="EE32" i="11"/>
  <c r="ED32" i="11"/>
  <c r="EC32" i="11"/>
  <c r="EB32" i="11"/>
  <c r="EA32" i="11"/>
  <c r="DZ32" i="11"/>
  <c r="DY32" i="11"/>
  <c r="DX32" i="11"/>
  <c r="DW32" i="11"/>
  <c r="DV32" i="11"/>
  <c r="DU32" i="11"/>
  <c r="DT32" i="11"/>
  <c r="DS32" i="11"/>
  <c r="DR32" i="11"/>
  <c r="DQ32" i="11"/>
  <c r="DP32" i="11"/>
  <c r="DO32" i="11"/>
  <c r="DN32" i="11"/>
  <c r="DM32" i="11"/>
  <c r="DL32" i="11"/>
  <c r="DK32" i="11"/>
  <c r="DJ32" i="11"/>
  <c r="DI32" i="11"/>
  <c r="DH32" i="11"/>
  <c r="DG32" i="11"/>
  <c r="DF32" i="11"/>
  <c r="DE32" i="11"/>
  <c r="DD32" i="11"/>
  <c r="DC32" i="11"/>
  <c r="DB32" i="11"/>
  <c r="DA32" i="11"/>
  <c r="CZ32" i="11"/>
  <c r="CY32" i="11"/>
  <c r="CX32" i="11"/>
  <c r="CW32" i="11"/>
  <c r="CV32" i="11"/>
  <c r="CU32" i="11"/>
  <c r="CT32" i="11"/>
  <c r="CS32" i="11"/>
  <c r="CR32" i="11"/>
  <c r="CQ32" i="11"/>
  <c r="CP32" i="11"/>
  <c r="CO32" i="11"/>
  <c r="CN32" i="11"/>
  <c r="CM32" i="11"/>
  <c r="CL32" i="11"/>
  <c r="CK32" i="11"/>
  <c r="CJ32" i="11"/>
  <c r="CI32" i="11"/>
  <c r="CH32" i="11"/>
  <c r="CG32" i="11"/>
  <c r="CF32" i="11"/>
  <c r="CE32" i="11"/>
  <c r="CD32" i="11"/>
  <c r="CC32" i="11"/>
  <c r="CB32" i="11"/>
  <c r="CA32" i="11"/>
  <c r="BZ32" i="11"/>
  <c r="BY32" i="11"/>
  <c r="BX32" i="11"/>
  <c r="BW32" i="11"/>
  <c r="BV32" i="11"/>
  <c r="BU32" i="11"/>
  <c r="BT32" i="11"/>
  <c r="BS32" i="11"/>
  <c r="BR32" i="11"/>
  <c r="BQ32" i="11"/>
  <c r="BP32" i="11"/>
  <c r="BO32" i="11"/>
  <c r="BN32" i="11"/>
  <c r="BM32" i="11"/>
  <c r="BL32" i="11"/>
  <c r="BK32" i="11"/>
  <c r="BJ32" i="11"/>
  <c r="BI32" i="11"/>
  <c r="BH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32" i="11"/>
  <c r="MQ31" i="11"/>
  <c r="MP31" i="11"/>
  <c r="MO31" i="11"/>
  <c r="MN31" i="11"/>
  <c r="MM31" i="11"/>
  <c r="ML31" i="11"/>
  <c r="MK31" i="11"/>
  <c r="MJ31" i="11"/>
  <c r="MI31" i="11"/>
  <c r="MH31" i="11"/>
  <c r="MG31" i="11"/>
  <c r="MF31" i="11"/>
  <c r="ME31" i="11"/>
  <c r="MD31" i="11"/>
  <c r="MC31" i="11"/>
  <c r="MB31" i="11"/>
  <c r="MA31" i="11"/>
  <c r="LZ31" i="11"/>
  <c r="LY31" i="11"/>
  <c r="LX31" i="11"/>
  <c r="LW31" i="11"/>
  <c r="LV31" i="11"/>
  <c r="LU31" i="11"/>
  <c r="LT31" i="11"/>
  <c r="LS31" i="11"/>
  <c r="LR31" i="11"/>
  <c r="LQ31" i="11"/>
  <c r="LP31" i="11"/>
  <c r="LO31" i="11"/>
  <c r="LN31" i="11"/>
  <c r="LM31" i="11"/>
  <c r="LL31" i="11"/>
  <c r="LK31" i="11"/>
  <c r="LJ31" i="11"/>
  <c r="LI31" i="11"/>
  <c r="LH31" i="11"/>
  <c r="LG31" i="11"/>
  <c r="LF31" i="11"/>
  <c r="LE31" i="11"/>
  <c r="LD31" i="11"/>
  <c r="LC31" i="11"/>
  <c r="LB31" i="11"/>
  <c r="LA31" i="11"/>
  <c r="KZ31" i="11"/>
  <c r="KY31" i="11"/>
  <c r="KX31" i="11"/>
  <c r="KW31" i="11"/>
  <c r="KV31" i="11"/>
  <c r="KU31" i="11"/>
  <c r="KT31" i="11"/>
  <c r="KS31" i="11"/>
  <c r="KR31" i="11"/>
  <c r="KQ31" i="11"/>
  <c r="KP31" i="11"/>
  <c r="KO31" i="11"/>
  <c r="KN31" i="11"/>
  <c r="KM31" i="11"/>
  <c r="KL31" i="11"/>
  <c r="KK31" i="11"/>
  <c r="KJ31" i="11"/>
  <c r="KI31" i="11"/>
  <c r="KH31" i="11"/>
  <c r="KG31" i="11"/>
  <c r="KF31" i="11"/>
  <c r="KE31" i="11"/>
  <c r="KD31" i="11"/>
  <c r="KC31" i="11"/>
  <c r="KB31" i="11"/>
  <c r="KA31" i="11"/>
  <c r="JZ31" i="11"/>
  <c r="JY31" i="11"/>
  <c r="JX31" i="11"/>
  <c r="JW31" i="11"/>
  <c r="JV31" i="11"/>
  <c r="JU31" i="11"/>
  <c r="JT31" i="11"/>
  <c r="JS31" i="11"/>
  <c r="JR31" i="11"/>
  <c r="JQ31" i="11"/>
  <c r="JP31" i="11"/>
  <c r="JO31" i="11"/>
  <c r="JN31" i="11"/>
  <c r="JM31" i="11"/>
  <c r="JL31" i="11"/>
  <c r="JK31" i="11"/>
  <c r="JJ31" i="11"/>
  <c r="JI31" i="11"/>
  <c r="JH31" i="11"/>
  <c r="JG31" i="11"/>
  <c r="JF31" i="11"/>
  <c r="JE31" i="11"/>
  <c r="JD31" i="11"/>
  <c r="JC31" i="11"/>
  <c r="JB31" i="11"/>
  <c r="JA31" i="11"/>
  <c r="IZ31" i="11"/>
  <c r="IY31" i="11"/>
  <c r="IX31" i="11"/>
  <c r="IW31" i="11"/>
  <c r="IV31" i="11"/>
  <c r="IU31" i="11"/>
  <c r="IT31" i="11"/>
  <c r="IS31" i="11"/>
  <c r="IR31" i="11"/>
  <c r="IQ31" i="11"/>
  <c r="IP31" i="11"/>
  <c r="IO31" i="11"/>
  <c r="IN31" i="11"/>
  <c r="IM31" i="11"/>
  <c r="IL31" i="11"/>
  <c r="IK31" i="11"/>
  <c r="IJ31" i="11"/>
  <c r="II31" i="11"/>
  <c r="IH31" i="11"/>
  <c r="IG31" i="11"/>
  <c r="IF31" i="11"/>
  <c r="IE31" i="11"/>
  <c r="ID31" i="11"/>
  <c r="IC31" i="11"/>
  <c r="IB31" i="11"/>
  <c r="IA31" i="11"/>
  <c r="HZ31" i="11"/>
  <c r="HY31" i="11"/>
  <c r="HX31" i="11"/>
  <c r="HW31" i="11"/>
  <c r="HV31" i="11"/>
  <c r="HU31" i="11"/>
  <c r="HT31" i="11"/>
  <c r="HS31" i="11"/>
  <c r="HR31" i="11"/>
  <c r="HQ31" i="11"/>
  <c r="HP31" i="11"/>
  <c r="HO31" i="11"/>
  <c r="HN31" i="11"/>
  <c r="HM31" i="11"/>
  <c r="HL31" i="11"/>
  <c r="HK31" i="11"/>
  <c r="HJ31" i="11"/>
  <c r="HI31" i="11"/>
  <c r="HH31" i="11"/>
  <c r="HG31" i="11"/>
  <c r="HF31" i="11"/>
  <c r="HE31" i="11"/>
  <c r="HD31" i="11"/>
  <c r="HC31" i="11"/>
  <c r="HB31" i="11"/>
  <c r="HA31" i="11"/>
  <c r="GZ31" i="11"/>
  <c r="GY31" i="11"/>
  <c r="GX31" i="11"/>
  <c r="GW31" i="11"/>
  <c r="GV31" i="11"/>
  <c r="GU31" i="11"/>
  <c r="GT31" i="11"/>
  <c r="GS31" i="11"/>
  <c r="GR31" i="11"/>
  <c r="GQ31" i="11"/>
  <c r="GP31" i="11"/>
  <c r="GO31" i="11"/>
  <c r="GN31" i="11"/>
  <c r="GM31" i="11"/>
  <c r="GL31" i="11"/>
  <c r="GK31" i="11"/>
  <c r="GJ31" i="11"/>
  <c r="GI31" i="11"/>
  <c r="GH31" i="11"/>
  <c r="GG31" i="11"/>
  <c r="GF31" i="11"/>
  <c r="GE31" i="11"/>
  <c r="GD31" i="11"/>
  <c r="GC31" i="11"/>
  <c r="GB31" i="11"/>
  <c r="GA31" i="11"/>
  <c r="FZ31" i="11"/>
  <c r="FY31" i="11"/>
  <c r="FX31" i="11"/>
  <c r="FW31" i="11"/>
  <c r="FV31" i="11"/>
  <c r="FU31" i="11"/>
  <c r="FT31" i="11"/>
  <c r="FS31" i="11"/>
  <c r="FR31" i="11"/>
  <c r="FQ31" i="11"/>
  <c r="FP31" i="11"/>
  <c r="FO31" i="11"/>
  <c r="FN31" i="11"/>
  <c r="FM31" i="11"/>
  <c r="FL31" i="11"/>
  <c r="FK31" i="11"/>
  <c r="FJ31" i="11"/>
  <c r="FI31" i="11"/>
  <c r="FH31" i="11"/>
  <c r="FG31" i="11"/>
  <c r="FF31" i="11"/>
  <c r="FE31" i="11"/>
  <c r="FD31" i="11"/>
  <c r="FC31" i="11"/>
  <c r="FB31" i="11"/>
  <c r="FA31" i="11"/>
  <c r="EZ31" i="11"/>
  <c r="EY31" i="11"/>
  <c r="EX31" i="11"/>
  <c r="EW31" i="11"/>
  <c r="EV31" i="11"/>
  <c r="EU31" i="11"/>
  <c r="ET31" i="11"/>
  <c r="ES31" i="11"/>
  <c r="ER31" i="11"/>
  <c r="EQ31" i="11"/>
  <c r="EP31" i="11"/>
  <c r="EO31" i="11"/>
  <c r="EN31" i="11"/>
  <c r="EM31" i="11"/>
  <c r="EL31" i="11"/>
  <c r="EK31" i="11"/>
  <c r="EJ31" i="11"/>
  <c r="EI31" i="11"/>
  <c r="EH31" i="11"/>
  <c r="EG31" i="11"/>
  <c r="EF31" i="11"/>
  <c r="EE31" i="11"/>
  <c r="ED31" i="11"/>
  <c r="EC31" i="11"/>
  <c r="EB31" i="11"/>
  <c r="EA31" i="11"/>
  <c r="DZ31" i="11"/>
  <c r="DY31" i="11"/>
  <c r="DX31" i="11"/>
  <c r="DW31" i="11"/>
  <c r="DV31" i="11"/>
  <c r="DU31" i="11"/>
  <c r="DT31" i="11"/>
  <c r="DS31" i="11"/>
  <c r="DR31" i="11"/>
  <c r="DQ31" i="11"/>
  <c r="DP31" i="11"/>
  <c r="DO31" i="11"/>
  <c r="DN31" i="11"/>
  <c r="DM31" i="11"/>
  <c r="DL31" i="11"/>
  <c r="DK31" i="11"/>
  <c r="DJ31" i="11"/>
  <c r="DI31" i="11"/>
  <c r="DH31" i="11"/>
  <c r="DG31" i="11"/>
  <c r="DF31" i="11"/>
  <c r="DE31" i="11"/>
  <c r="DD31" i="11"/>
  <c r="DC31" i="11"/>
  <c r="DB31" i="11"/>
  <c r="DA31" i="11"/>
  <c r="CZ31" i="11"/>
  <c r="CY31" i="11"/>
  <c r="CX31" i="11"/>
  <c r="CW31" i="11"/>
  <c r="CV31" i="11"/>
  <c r="CU31" i="11"/>
  <c r="CT31" i="11"/>
  <c r="CS31" i="11"/>
  <c r="CR31" i="11"/>
  <c r="CQ31" i="11"/>
  <c r="CP31" i="11"/>
  <c r="CO31" i="11"/>
  <c r="CN31" i="11"/>
  <c r="CM31" i="11"/>
  <c r="CL31" i="11"/>
  <c r="CK31" i="11"/>
  <c r="CJ31" i="11"/>
  <c r="CI31" i="11"/>
  <c r="CH31" i="11"/>
  <c r="CG31" i="11"/>
  <c r="CF31" i="11"/>
  <c r="CE31" i="11"/>
  <c r="CD31" i="11"/>
  <c r="CC31" i="11"/>
  <c r="CB31" i="11"/>
  <c r="CA31" i="11"/>
  <c r="BZ31" i="11"/>
  <c r="BY31" i="11"/>
  <c r="BX31" i="11"/>
  <c r="BW31" i="11"/>
  <c r="BV31" i="11"/>
  <c r="BU31" i="11"/>
  <c r="BT31" i="11"/>
  <c r="BS31" i="11"/>
  <c r="BR31" i="11"/>
  <c r="BQ31" i="11"/>
  <c r="BP31" i="11"/>
  <c r="BO31" i="11"/>
  <c r="BN31" i="11"/>
  <c r="BM31" i="11"/>
  <c r="BL31" i="11"/>
  <c r="BK31" i="11"/>
  <c r="BJ31" i="11"/>
  <c r="BI31" i="11"/>
  <c r="BH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31" i="11"/>
  <c r="MQ30" i="11"/>
  <c r="MP30" i="11"/>
  <c r="MO30" i="11"/>
  <c r="MN30" i="11"/>
  <c r="MM30" i="11"/>
  <c r="ML30" i="11"/>
  <c r="MK30" i="11"/>
  <c r="MJ30" i="11"/>
  <c r="MI30" i="11"/>
  <c r="MH30" i="11"/>
  <c r="MG30" i="11"/>
  <c r="MF30" i="11"/>
  <c r="ME30" i="11"/>
  <c r="MD30" i="11"/>
  <c r="MC30" i="11"/>
  <c r="MB30" i="11"/>
  <c r="MA30" i="11"/>
  <c r="LZ30" i="11"/>
  <c r="LY30" i="11"/>
  <c r="LX30" i="11"/>
  <c r="LW30" i="11"/>
  <c r="LV30" i="11"/>
  <c r="LU30" i="11"/>
  <c r="LT30" i="11"/>
  <c r="LS30" i="11"/>
  <c r="LR30" i="11"/>
  <c r="LQ30" i="11"/>
  <c r="LP30" i="11"/>
  <c r="LO30" i="11"/>
  <c r="LN30" i="11"/>
  <c r="LM30" i="11"/>
  <c r="LL30" i="11"/>
  <c r="LK30" i="11"/>
  <c r="LJ30" i="11"/>
  <c r="LI30" i="11"/>
  <c r="LH30" i="11"/>
  <c r="LG30" i="11"/>
  <c r="LF30" i="11"/>
  <c r="LE30" i="11"/>
  <c r="LD30" i="11"/>
  <c r="LC30" i="11"/>
  <c r="LB30" i="11"/>
  <c r="LA30" i="11"/>
  <c r="KZ30" i="11"/>
  <c r="KY30" i="11"/>
  <c r="KX30" i="11"/>
  <c r="KW30" i="11"/>
  <c r="KV30" i="11"/>
  <c r="KU30" i="11"/>
  <c r="KT30" i="11"/>
  <c r="KS30" i="11"/>
  <c r="KR30" i="11"/>
  <c r="KQ30" i="11"/>
  <c r="KP30" i="11"/>
  <c r="KO30" i="11"/>
  <c r="KN30" i="11"/>
  <c r="KM30" i="11"/>
  <c r="KL30" i="11"/>
  <c r="KK30" i="11"/>
  <c r="KJ30" i="11"/>
  <c r="KI30" i="11"/>
  <c r="KH30" i="11"/>
  <c r="KG30" i="11"/>
  <c r="KF30" i="11"/>
  <c r="KE30" i="11"/>
  <c r="KD30" i="11"/>
  <c r="KC30" i="11"/>
  <c r="KB30" i="11"/>
  <c r="KA30" i="11"/>
  <c r="JZ30" i="11"/>
  <c r="JY30" i="11"/>
  <c r="JX30" i="11"/>
  <c r="JW30" i="11"/>
  <c r="JV30" i="11"/>
  <c r="JU30" i="11"/>
  <c r="JT30" i="11"/>
  <c r="JS30" i="11"/>
  <c r="JR30" i="11"/>
  <c r="JQ30" i="11"/>
  <c r="JP30" i="11"/>
  <c r="JO30" i="11"/>
  <c r="JN30" i="11"/>
  <c r="JM30" i="11"/>
  <c r="JL30" i="11"/>
  <c r="JK30" i="11"/>
  <c r="JJ30" i="11"/>
  <c r="JI30" i="11"/>
  <c r="JH30" i="11"/>
  <c r="JG30" i="11"/>
  <c r="JF30" i="11"/>
  <c r="JE30" i="11"/>
  <c r="JD30" i="11"/>
  <c r="JC30" i="11"/>
  <c r="JB30" i="11"/>
  <c r="JA30" i="11"/>
  <c r="IZ30" i="11"/>
  <c r="IY30" i="11"/>
  <c r="IX30" i="11"/>
  <c r="IW30" i="11"/>
  <c r="IV30" i="11"/>
  <c r="IU30" i="11"/>
  <c r="IT30" i="11"/>
  <c r="IS30" i="11"/>
  <c r="IR30" i="11"/>
  <c r="IQ30" i="11"/>
  <c r="IP30" i="11"/>
  <c r="IO30" i="11"/>
  <c r="IN30" i="11"/>
  <c r="IM30" i="11"/>
  <c r="IL30" i="11"/>
  <c r="IK30" i="11"/>
  <c r="IJ30" i="11"/>
  <c r="II30" i="11"/>
  <c r="IH30" i="11"/>
  <c r="IG30" i="11"/>
  <c r="IF30" i="11"/>
  <c r="IE30" i="11"/>
  <c r="ID30" i="11"/>
  <c r="IC30" i="11"/>
  <c r="IB30" i="11"/>
  <c r="IA30" i="11"/>
  <c r="HZ30" i="11"/>
  <c r="HY30" i="11"/>
  <c r="HX30" i="11"/>
  <c r="HW30" i="11"/>
  <c r="HV30" i="11"/>
  <c r="HU30" i="11"/>
  <c r="HT30" i="11"/>
  <c r="HS30" i="11"/>
  <c r="HR30" i="11"/>
  <c r="HQ30" i="11"/>
  <c r="HP30" i="11"/>
  <c r="HO30" i="11"/>
  <c r="HN30" i="11"/>
  <c r="HM30" i="11"/>
  <c r="HL30" i="11"/>
  <c r="HK30" i="11"/>
  <c r="HJ30" i="11"/>
  <c r="HI30" i="11"/>
  <c r="HH30" i="11"/>
  <c r="HG30" i="11"/>
  <c r="HF30" i="11"/>
  <c r="HE30" i="11"/>
  <c r="HD30" i="11"/>
  <c r="HC30" i="11"/>
  <c r="HB30" i="11"/>
  <c r="HA30" i="11"/>
  <c r="GZ30" i="11"/>
  <c r="GY30" i="11"/>
  <c r="GX30" i="11"/>
  <c r="GW30" i="11"/>
  <c r="GV30" i="11"/>
  <c r="GU30" i="11"/>
  <c r="GT30" i="11"/>
  <c r="GS30" i="11"/>
  <c r="GR30" i="11"/>
  <c r="GQ30" i="11"/>
  <c r="GP30" i="11"/>
  <c r="GO30" i="11"/>
  <c r="GN30" i="11"/>
  <c r="GM30" i="11"/>
  <c r="GL30" i="11"/>
  <c r="GK30" i="11"/>
  <c r="GJ30" i="11"/>
  <c r="GI30" i="11"/>
  <c r="GH30" i="11"/>
  <c r="GG30" i="11"/>
  <c r="GF30" i="11"/>
  <c r="GE30" i="11"/>
  <c r="GD30" i="11"/>
  <c r="GC30" i="11"/>
  <c r="GB30" i="11"/>
  <c r="GA30" i="11"/>
  <c r="FZ30" i="11"/>
  <c r="FY30" i="11"/>
  <c r="FX30" i="11"/>
  <c r="FW30" i="11"/>
  <c r="FV30" i="11"/>
  <c r="FU30" i="11"/>
  <c r="FT30" i="11"/>
  <c r="FS30" i="11"/>
  <c r="FR30" i="11"/>
  <c r="FQ30" i="11"/>
  <c r="FP30" i="11"/>
  <c r="FO30" i="11"/>
  <c r="FN30" i="11"/>
  <c r="FM30" i="11"/>
  <c r="FL30" i="11"/>
  <c r="FK30" i="11"/>
  <c r="FJ30" i="11"/>
  <c r="FI30" i="11"/>
  <c r="FH30" i="11"/>
  <c r="FG30" i="11"/>
  <c r="FF30" i="11"/>
  <c r="FE30" i="11"/>
  <c r="FD30" i="11"/>
  <c r="FC30" i="11"/>
  <c r="FB30" i="11"/>
  <c r="FA30" i="11"/>
  <c r="EZ30" i="11"/>
  <c r="EY30" i="11"/>
  <c r="EX30" i="11"/>
  <c r="EW30" i="11"/>
  <c r="EV30" i="11"/>
  <c r="EU30" i="11"/>
  <c r="ET30" i="11"/>
  <c r="ES30" i="11"/>
  <c r="ER30" i="11"/>
  <c r="EQ30" i="11"/>
  <c r="EP30" i="11"/>
  <c r="EO30" i="11"/>
  <c r="EN30" i="11"/>
  <c r="EM30" i="11"/>
  <c r="EL30" i="11"/>
  <c r="EK30" i="11"/>
  <c r="EJ30" i="11"/>
  <c r="EI30" i="11"/>
  <c r="EH30" i="11"/>
  <c r="EG30" i="11"/>
  <c r="EF30" i="11"/>
  <c r="EE30" i="11"/>
  <c r="ED30" i="11"/>
  <c r="EC30" i="11"/>
  <c r="EB30" i="11"/>
  <c r="EA30" i="11"/>
  <c r="DZ30" i="11"/>
  <c r="DY30" i="11"/>
  <c r="DX30" i="11"/>
  <c r="DW30" i="11"/>
  <c r="DV30" i="11"/>
  <c r="DU30" i="11"/>
  <c r="DT30" i="11"/>
  <c r="DS30" i="11"/>
  <c r="DR30" i="11"/>
  <c r="DQ30" i="11"/>
  <c r="DP30" i="11"/>
  <c r="DO30" i="11"/>
  <c r="DN30" i="11"/>
  <c r="DM30" i="11"/>
  <c r="DL30" i="11"/>
  <c r="DK30" i="11"/>
  <c r="DJ30" i="11"/>
  <c r="DI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I30" i="11"/>
  <c r="CH30" i="11"/>
  <c r="CG30" i="11"/>
  <c r="CF30" i="11"/>
  <c r="CE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V30" i="11"/>
  <c r="U30" i="11"/>
  <c r="A30" i="11"/>
  <c r="MQ29" i="11"/>
  <c r="MP29" i="11"/>
  <c r="MO29" i="11"/>
  <c r="MN29" i="11"/>
  <c r="MM29" i="11"/>
  <c r="ML29" i="11"/>
  <c r="MK29" i="11"/>
  <c r="MJ29" i="11"/>
  <c r="MI29" i="11"/>
  <c r="MH29" i="11"/>
  <c r="MG29" i="11"/>
  <c r="MF29" i="11"/>
  <c r="ME29" i="11"/>
  <c r="MD29" i="11"/>
  <c r="MC29" i="11"/>
  <c r="MB29" i="11"/>
  <c r="MA29" i="11"/>
  <c r="LZ29" i="11"/>
  <c r="LY29" i="11"/>
  <c r="LX29" i="11"/>
  <c r="LW29" i="11"/>
  <c r="LV29" i="11"/>
  <c r="LU29" i="11"/>
  <c r="LT29" i="11"/>
  <c r="LS29" i="11"/>
  <c r="LR29" i="11"/>
  <c r="LQ29" i="11"/>
  <c r="LP29" i="11"/>
  <c r="LO29" i="11"/>
  <c r="LN29" i="11"/>
  <c r="LM29" i="11"/>
  <c r="LL29" i="11"/>
  <c r="LK29" i="11"/>
  <c r="LJ29" i="11"/>
  <c r="LI29" i="11"/>
  <c r="LH29" i="11"/>
  <c r="LG29" i="11"/>
  <c r="LF29" i="11"/>
  <c r="LE29" i="11"/>
  <c r="LD29" i="11"/>
  <c r="LC29" i="11"/>
  <c r="LB29" i="11"/>
  <c r="LA29" i="11"/>
  <c r="KZ29" i="11"/>
  <c r="KY29" i="11"/>
  <c r="KX29" i="11"/>
  <c r="KW29" i="11"/>
  <c r="KV29" i="11"/>
  <c r="KU29" i="11"/>
  <c r="KT29" i="11"/>
  <c r="KS29" i="11"/>
  <c r="KR29" i="11"/>
  <c r="KQ29" i="11"/>
  <c r="KP29" i="11"/>
  <c r="KO29" i="11"/>
  <c r="KN29" i="11"/>
  <c r="KM29" i="11"/>
  <c r="KL29" i="11"/>
  <c r="KK29" i="11"/>
  <c r="KJ29" i="11"/>
  <c r="KI29" i="11"/>
  <c r="KH29" i="11"/>
  <c r="KG29" i="11"/>
  <c r="KF29" i="11"/>
  <c r="KE29" i="11"/>
  <c r="KD29" i="11"/>
  <c r="KC29" i="11"/>
  <c r="KB29" i="11"/>
  <c r="KA29" i="11"/>
  <c r="JZ29" i="11"/>
  <c r="JY29" i="11"/>
  <c r="JX29" i="11"/>
  <c r="JW29" i="11"/>
  <c r="JV29" i="11"/>
  <c r="JU29" i="11"/>
  <c r="JT29" i="11"/>
  <c r="JS29" i="11"/>
  <c r="JR29" i="11"/>
  <c r="JQ29" i="11"/>
  <c r="JP29" i="11"/>
  <c r="JO29" i="11"/>
  <c r="JN29" i="11"/>
  <c r="JM29" i="11"/>
  <c r="JL29" i="11"/>
  <c r="JK29" i="11"/>
  <c r="JJ29" i="11"/>
  <c r="JI29" i="11"/>
  <c r="JH29" i="11"/>
  <c r="JG29" i="11"/>
  <c r="JF29" i="11"/>
  <c r="JE29" i="11"/>
  <c r="JD29" i="11"/>
  <c r="JC29" i="11"/>
  <c r="JB29" i="11"/>
  <c r="JA29" i="11"/>
  <c r="IZ29" i="11"/>
  <c r="IY29" i="11"/>
  <c r="IX29" i="11"/>
  <c r="IW29" i="11"/>
  <c r="IV29" i="11"/>
  <c r="IU29" i="11"/>
  <c r="IT29" i="11"/>
  <c r="IS29" i="11"/>
  <c r="IR29" i="11"/>
  <c r="IQ29" i="11"/>
  <c r="IP29" i="11"/>
  <c r="IO29" i="11"/>
  <c r="IN29" i="11"/>
  <c r="IM29" i="11"/>
  <c r="IL29" i="11"/>
  <c r="IK29" i="11"/>
  <c r="IJ29" i="11"/>
  <c r="II29" i="11"/>
  <c r="IH29" i="11"/>
  <c r="IG29" i="11"/>
  <c r="IF29" i="11"/>
  <c r="IE29" i="11"/>
  <c r="ID29" i="11"/>
  <c r="IC29" i="11"/>
  <c r="IB29" i="11"/>
  <c r="IA29" i="11"/>
  <c r="HZ29" i="11"/>
  <c r="HY29" i="11"/>
  <c r="HX29" i="11"/>
  <c r="HW29" i="11"/>
  <c r="HV29" i="11"/>
  <c r="HU29" i="11"/>
  <c r="HT29" i="11"/>
  <c r="HS29" i="11"/>
  <c r="HR29" i="11"/>
  <c r="HQ29" i="11"/>
  <c r="HP29" i="11"/>
  <c r="HO29" i="11"/>
  <c r="HN29" i="11"/>
  <c r="HM29" i="11"/>
  <c r="HL29" i="11"/>
  <c r="HK29" i="11"/>
  <c r="HJ29" i="11"/>
  <c r="HI29" i="11"/>
  <c r="HH29" i="11"/>
  <c r="HG29" i="11"/>
  <c r="HF29" i="11"/>
  <c r="HE29" i="11"/>
  <c r="HD29" i="11"/>
  <c r="HC29" i="11"/>
  <c r="HB29" i="11"/>
  <c r="HA29" i="11"/>
  <c r="GZ29" i="11"/>
  <c r="GY29" i="11"/>
  <c r="GX29" i="11"/>
  <c r="GW29" i="11"/>
  <c r="GV29" i="11"/>
  <c r="GU29" i="11"/>
  <c r="GT29" i="11"/>
  <c r="GS29" i="11"/>
  <c r="GR29" i="11"/>
  <c r="GQ29" i="11"/>
  <c r="GP29" i="11"/>
  <c r="GO29" i="11"/>
  <c r="GN29" i="11"/>
  <c r="GM29" i="11"/>
  <c r="GL29" i="11"/>
  <c r="GK29" i="11"/>
  <c r="GJ29" i="11"/>
  <c r="GI29" i="11"/>
  <c r="GH29" i="11"/>
  <c r="GG29" i="11"/>
  <c r="GF29" i="11"/>
  <c r="GE29" i="11"/>
  <c r="GD29" i="11"/>
  <c r="GC29" i="11"/>
  <c r="GB29" i="11"/>
  <c r="GA29" i="11"/>
  <c r="FZ29" i="11"/>
  <c r="FY29" i="11"/>
  <c r="FX29" i="11"/>
  <c r="FW29" i="11"/>
  <c r="FV29" i="11"/>
  <c r="FU29" i="11"/>
  <c r="FT29" i="11"/>
  <c r="FS29" i="11"/>
  <c r="FR29" i="11"/>
  <c r="FQ29" i="11"/>
  <c r="FP29" i="11"/>
  <c r="FO29" i="11"/>
  <c r="FN29" i="11"/>
  <c r="FM29" i="11"/>
  <c r="FL29" i="11"/>
  <c r="FK29" i="11"/>
  <c r="FJ29" i="11"/>
  <c r="FI29" i="11"/>
  <c r="FH29" i="11"/>
  <c r="FG29" i="11"/>
  <c r="FF29" i="11"/>
  <c r="FE29" i="11"/>
  <c r="FD29" i="11"/>
  <c r="FC29" i="11"/>
  <c r="FB29" i="11"/>
  <c r="FA29" i="11"/>
  <c r="EZ29" i="11"/>
  <c r="EY29" i="11"/>
  <c r="EX29" i="11"/>
  <c r="EW29" i="11"/>
  <c r="EV29" i="11"/>
  <c r="EU29" i="11"/>
  <c r="ET29" i="11"/>
  <c r="ES29" i="11"/>
  <c r="ER29" i="11"/>
  <c r="EQ29" i="11"/>
  <c r="EP29" i="11"/>
  <c r="EO29" i="11"/>
  <c r="EN29" i="11"/>
  <c r="EM29" i="11"/>
  <c r="EL29" i="11"/>
  <c r="EK29" i="11"/>
  <c r="EJ29" i="11"/>
  <c r="EI29" i="11"/>
  <c r="EH29" i="11"/>
  <c r="EG29" i="11"/>
  <c r="EF29" i="11"/>
  <c r="EE29" i="11"/>
  <c r="ED29" i="11"/>
  <c r="EC29" i="11"/>
  <c r="EB29" i="11"/>
  <c r="EA29" i="11"/>
  <c r="DZ29" i="11"/>
  <c r="DY29" i="11"/>
  <c r="DX29" i="11"/>
  <c r="DW29" i="11"/>
  <c r="DV29" i="11"/>
  <c r="DU29" i="11"/>
  <c r="DT29" i="11"/>
  <c r="DS29" i="11"/>
  <c r="DR29" i="11"/>
  <c r="DQ29" i="11"/>
  <c r="DP29" i="11"/>
  <c r="DO29" i="11"/>
  <c r="DN29" i="11"/>
  <c r="DM29" i="11"/>
  <c r="DL29" i="11"/>
  <c r="DK29" i="11"/>
  <c r="DJ29" i="11"/>
  <c r="DI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29" i="11"/>
  <c r="MQ28" i="11"/>
  <c r="MP28" i="11"/>
  <c r="MO28" i="11"/>
  <c r="MN28" i="11"/>
  <c r="MM28" i="11"/>
  <c r="ML28" i="11"/>
  <c r="MK28" i="11"/>
  <c r="MJ28" i="11"/>
  <c r="MI28" i="11"/>
  <c r="MH28" i="11"/>
  <c r="MG28" i="11"/>
  <c r="MF28" i="11"/>
  <c r="ME28" i="11"/>
  <c r="MD28" i="11"/>
  <c r="MC28" i="11"/>
  <c r="MB28" i="11"/>
  <c r="MA28" i="11"/>
  <c r="LZ28" i="11"/>
  <c r="LY28" i="11"/>
  <c r="LX28" i="11"/>
  <c r="LW28" i="11"/>
  <c r="LV28" i="11"/>
  <c r="LU28" i="11"/>
  <c r="LT28" i="11"/>
  <c r="LS28" i="11"/>
  <c r="LR28" i="11"/>
  <c r="LQ28" i="11"/>
  <c r="LP28" i="11"/>
  <c r="LO28" i="11"/>
  <c r="LN28" i="11"/>
  <c r="LM28" i="11"/>
  <c r="LL28" i="11"/>
  <c r="LK28" i="11"/>
  <c r="LJ28" i="11"/>
  <c r="LI28" i="11"/>
  <c r="LH28" i="11"/>
  <c r="LG28" i="11"/>
  <c r="LF28" i="11"/>
  <c r="LE28" i="11"/>
  <c r="LD28" i="11"/>
  <c r="LC28" i="11"/>
  <c r="LB28" i="11"/>
  <c r="LA28" i="11"/>
  <c r="KZ28" i="11"/>
  <c r="KY28" i="11"/>
  <c r="KX28" i="11"/>
  <c r="KW28" i="11"/>
  <c r="KV28" i="11"/>
  <c r="KU28" i="11"/>
  <c r="KT28" i="11"/>
  <c r="KS28" i="11"/>
  <c r="KR28" i="11"/>
  <c r="KQ28" i="11"/>
  <c r="KP28" i="11"/>
  <c r="KO28" i="11"/>
  <c r="KN28" i="11"/>
  <c r="KM28" i="11"/>
  <c r="KL28" i="11"/>
  <c r="KK28" i="11"/>
  <c r="KJ28" i="11"/>
  <c r="KI28" i="11"/>
  <c r="KH28" i="11"/>
  <c r="KG28" i="11"/>
  <c r="KF28" i="11"/>
  <c r="KE28" i="11"/>
  <c r="KD28" i="11"/>
  <c r="KC28" i="11"/>
  <c r="KB28" i="11"/>
  <c r="KA28" i="11"/>
  <c r="JZ28" i="11"/>
  <c r="JY28" i="11"/>
  <c r="JX28" i="11"/>
  <c r="JW28" i="11"/>
  <c r="JV28" i="11"/>
  <c r="JU28" i="11"/>
  <c r="JT28" i="11"/>
  <c r="JS28" i="11"/>
  <c r="JR28" i="11"/>
  <c r="JQ28" i="11"/>
  <c r="JP28" i="11"/>
  <c r="JO28" i="11"/>
  <c r="JN28" i="11"/>
  <c r="JM28" i="11"/>
  <c r="JL28" i="11"/>
  <c r="JK28" i="11"/>
  <c r="JJ28" i="11"/>
  <c r="JI28" i="11"/>
  <c r="JH28" i="11"/>
  <c r="JG28" i="11"/>
  <c r="JF28" i="11"/>
  <c r="JE28" i="11"/>
  <c r="JD28" i="11"/>
  <c r="JC28" i="11"/>
  <c r="JB28" i="11"/>
  <c r="JA28" i="11"/>
  <c r="IZ28" i="11"/>
  <c r="IY28" i="11"/>
  <c r="IX28" i="11"/>
  <c r="IW28" i="11"/>
  <c r="IV28" i="11"/>
  <c r="IU28" i="11"/>
  <c r="IT28" i="11"/>
  <c r="IS28" i="11"/>
  <c r="IR28" i="11"/>
  <c r="IQ28" i="11"/>
  <c r="IP28" i="11"/>
  <c r="IO28" i="11"/>
  <c r="IN28" i="11"/>
  <c r="IM28" i="11"/>
  <c r="IL28" i="11"/>
  <c r="IK28" i="11"/>
  <c r="IJ28" i="11"/>
  <c r="II28" i="11"/>
  <c r="IH28" i="11"/>
  <c r="IG28" i="11"/>
  <c r="IF28" i="11"/>
  <c r="IE28" i="11"/>
  <c r="ID28" i="11"/>
  <c r="IC28" i="11"/>
  <c r="IB28" i="11"/>
  <c r="IA28" i="11"/>
  <c r="HZ28" i="11"/>
  <c r="HY28" i="11"/>
  <c r="HX28" i="11"/>
  <c r="HW28" i="11"/>
  <c r="HV28" i="11"/>
  <c r="HU28" i="11"/>
  <c r="HT28" i="11"/>
  <c r="HS28" i="11"/>
  <c r="HR28" i="11"/>
  <c r="HQ28" i="11"/>
  <c r="HP28" i="11"/>
  <c r="HO28" i="11"/>
  <c r="HN28" i="11"/>
  <c r="HM28" i="11"/>
  <c r="HL28" i="11"/>
  <c r="HK28" i="11"/>
  <c r="HJ28" i="11"/>
  <c r="HI28" i="11"/>
  <c r="HH28" i="11"/>
  <c r="HG28" i="11"/>
  <c r="HF28" i="11"/>
  <c r="HE28" i="11"/>
  <c r="HD28" i="11"/>
  <c r="HC28" i="11"/>
  <c r="HB28" i="11"/>
  <c r="HA28" i="11"/>
  <c r="GZ28" i="11"/>
  <c r="GY28" i="11"/>
  <c r="GX28" i="11"/>
  <c r="GW28" i="11"/>
  <c r="GV28" i="11"/>
  <c r="GU28" i="11"/>
  <c r="GT28" i="11"/>
  <c r="GS28" i="11"/>
  <c r="GR28" i="11"/>
  <c r="GQ28" i="11"/>
  <c r="GP28" i="11"/>
  <c r="GO28" i="11"/>
  <c r="GN28" i="11"/>
  <c r="GM28" i="11"/>
  <c r="GL28" i="11"/>
  <c r="GK28" i="11"/>
  <c r="GJ28" i="11"/>
  <c r="GI28" i="11"/>
  <c r="GH28" i="11"/>
  <c r="GG28" i="11"/>
  <c r="GF28" i="11"/>
  <c r="GE28" i="11"/>
  <c r="GD28" i="11"/>
  <c r="GC28" i="11"/>
  <c r="GB28" i="11"/>
  <c r="GA28" i="11"/>
  <c r="FZ28" i="11"/>
  <c r="FY28" i="11"/>
  <c r="FX28" i="11"/>
  <c r="FW28" i="11"/>
  <c r="FV28" i="11"/>
  <c r="FU28" i="11"/>
  <c r="FT28" i="11"/>
  <c r="FS28" i="11"/>
  <c r="FR28" i="11"/>
  <c r="FQ28" i="11"/>
  <c r="FP28" i="11"/>
  <c r="FO28" i="11"/>
  <c r="FN28" i="11"/>
  <c r="FM28" i="11"/>
  <c r="FL28" i="11"/>
  <c r="FK28" i="11"/>
  <c r="FJ28" i="11"/>
  <c r="FI28" i="11"/>
  <c r="FH28" i="11"/>
  <c r="FG28" i="11"/>
  <c r="FF28" i="11"/>
  <c r="FE28" i="11"/>
  <c r="FD28" i="11"/>
  <c r="FC28" i="11"/>
  <c r="FB28" i="11"/>
  <c r="FA28" i="11"/>
  <c r="EZ28" i="11"/>
  <c r="EY28" i="11"/>
  <c r="EX28" i="11"/>
  <c r="EW28" i="11"/>
  <c r="EV28" i="11"/>
  <c r="EU28" i="11"/>
  <c r="ET28" i="11"/>
  <c r="ES28" i="11"/>
  <c r="ER28" i="11"/>
  <c r="EQ28" i="11"/>
  <c r="EP28" i="11"/>
  <c r="EO28" i="11"/>
  <c r="EN28" i="11"/>
  <c r="EM28" i="11"/>
  <c r="EL28" i="11"/>
  <c r="EK28" i="11"/>
  <c r="EJ28" i="11"/>
  <c r="EI28" i="11"/>
  <c r="EH28" i="11"/>
  <c r="EG28" i="11"/>
  <c r="EF28" i="11"/>
  <c r="EE28" i="11"/>
  <c r="ED28" i="11"/>
  <c r="EC28" i="11"/>
  <c r="EB28" i="11"/>
  <c r="EA28" i="11"/>
  <c r="DZ28" i="11"/>
  <c r="DY28" i="11"/>
  <c r="DX28" i="11"/>
  <c r="DW28" i="11"/>
  <c r="DV28" i="11"/>
  <c r="DU28" i="11"/>
  <c r="DT28" i="11"/>
  <c r="DS28" i="11"/>
  <c r="DR28" i="11"/>
  <c r="DQ28" i="11"/>
  <c r="DP28" i="11"/>
  <c r="DO28" i="11"/>
  <c r="DN28" i="11"/>
  <c r="DM28" i="11"/>
  <c r="DL28" i="11"/>
  <c r="DK28" i="11"/>
  <c r="DJ28" i="11"/>
  <c r="DI28" i="11"/>
  <c r="DH28" i="11"/>
  <c r="DG28" i="11"/>
  <c r="DF28" i="11"/>
  <c r="DE28" i="11"/>
  <c r="DD28"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28" i="11"/>
  <c r="MQ27" i="11"/>
  <c r="MP27" i="11"/>
  <c r="MO27" i="11"/>
  <c r="MN27" i="11"/>
  <c r="MM27" i="11"/>
  <c r="ML27" i="11"/>
  <c r="MK27" i="11"/>
  <c r="MJ27" i="11"/>
  <c r="MI27" i="11"/>
  <c r="MH27" i="11"/>
  <c r="MG27" i="11"/>
  <c r="MF27" i="11"/>
  <c r="ME27" i="11"/>
  <c r="MD27" i="11"/>
  <c r="MC27" i="11"/>
  <c r="MB27" i="11"/>
  <c r="MA27" i="11"/>
  <c r="LZ27" i="11"/>
  <c r="LY27" i="11"/>
  <c r="LX27" i="11"/>
  <c r="LW27" i="11"/>
  <c r="LV27" i="11"/>
  <c r="LU27" i="11"/>
  <c r="LT27" i="11"/>
  <c r="LS27" i="11"/>
  <c r="LR27" i="11"/>
  <c r="LQ27" i="11"/>
  <c r="LP27" i="11"/>
  <c r="LO27" i="11"/>
  <c r="LN27" i="11"/>
  <c r="LM27" i="11"/>
  <c r="LL27" i="11"/>
  <c r="LK27" i="11"/>
  <c r="LJ27" i="11"/>
  <c r="LI27" i="11"/>
  <c r="LH27" i="11"/>
  <c r="LG27" i="11"/>
  <c r="LF27" i="11"/>
  <c r="LE27" i="11"/>
  <c r="LD27" i="11"/>
  <c r="LC27" i="11"/>
  <c r="LB27" i="11"/>
  <c r="LA27" i="11"/>
  <c r="KZ27" i="11"/>
  <c r="KY27" i="11"/>
  <c r="KX27" i="11"/>
  <c r="KW27" i="11"/>
  <c r="KV27" i="11"/>
  <c r="KU27" i="11"/>
  <c r="KT27" i="11"/>
  <c r="KS27" i="11"/>
  <c r="KR27" i="11"/>
  <c r="KQ27" i="11"/>
  <c r="KP27" i="11"/>
  <c r="KO27" i="11"/>
  <c r="KN27" i="11"/>
  <c r="KM27" i="11"/>
  <c r="KL27" i="11"/>
  <c r="KK27" i="11"/>
  <c r="KJ27" i="11"/>
  <c r="KI27" i="11"/>
  <c r="KH27" i="11"/>
  <c r="KG27" i="11"/>
  <c r="KF27" i="11"/>
  <c r="KE27" i="11"/>
  <c r="KD27" i="11"/>
  <c r="KC27" i="11"/>
  <c r="KB27" i="11"/>
  <c r="KA27" i="11"/>
  <c r="JZ27" i="11"/>
  <c r="JY27" i="11"/>
  <c r="JX27" i="11"/>
  <c r="JW27" i="11"/>
  <c r="JV27" i="11"/>
  <c r="JU27" i="11"/>
  <c r="JT27" i="11"/>
  <c r="JS27" i="11"/>
  <c r="JR27" i="11"/>
  <c r="JQ27" i="11"/>
  <c r="JP27" i="11"/>
  <c r="JO27" i="11"/>
  <c r="JN27" i="11"/>
  <c r="JM27" i="11"/>
  <c r="JL27" i="11"/>
  <c r="JK27" i="11"/>
  <c r="JJ27" i="11"/>
  <c r="JI27" i="11"/>
  <c r="JH27" i="11"/>
  <c r="JG27" i="11"/>
  <c r="JF27" i="11"/>
  <c r="JE27" i="11"/>
  <c r="JD27" i="11"/>
  <c r="JC27" i="11"/>
  <c r="JB27" i="11"/>
  <c r="JA27" i="11"/>
  <c r="IZ27" i="11"/>
  <c r="IY27" i="11"/>
  <c r="IX27" i="11"/>
  <c r="IW27" i="11"/>
  <c r="IV27" i="11"/>
  <c r="IU27" i="11"/>
  <c r="IT27" i="11"/>
  <c r="IS27" i="11"/>
  <c r="IR27" i="11"/>
  <c r="IQ27" i="11"/>
  <c r="IP27" i="11"/>
  <c r="IO27" i="11"/>
  <c r="IN27" i="11"/>
  <c r="IM27" i="11"/>
  <c r="IL27" i="11"/>
  <c r="IK27" i="11"/>
  <c r="IJ27" i="11"/>
  <c r="II27" i="11"/>
  <c r="IH27" i="11"/>
  <c r="IG27" i="11"/>
  <c r="IF27" i="11"/>
  <c r="IE27" i="11"/>
  <c r="ID27" i="11"/>
  <c r="IC27" i="11"/>
  <c r="IB27" i="11"/>
  <c r="IA27" i="11"/>
  <c r="HZ27" i="11"/>
  <c r="HY27" i="11"/>
  <c r="HX27" i="11"/>
  <c r="HW27" i="11"/>
  <c r="HV27" i="11"/>
  <c r="HU27" i="11"/>
  <c r="HT27" i="11"/>
  <c r="HS27" i="11"/>
  <c r="HR27" i="11"/>
  <c r="HQ27" i="11"/>
  <c r="HP27" i="11"/>
  <c r="HO27" i="11"/>
  <c r="HN27" i="11"/>
  <c r="HM27" i="11"/>
  <c r="HL27" i="11"/>
  <c r="HK27" i="11"/>
  <c r="HJ27" i="11"/>
  <c r="HI27" i="11"/>
  <c r="HH27" i="11"/>
  <c r="HG27" i="11"/>
  <c r="HF27" i="11"/>
  <c r="HE27" i="11"/>
  <c r="HD27" i="11"/>
  <c r="HC27" i="11"/>
  <c r="HB27" i="11"/>
  <c r="HA27" i="11"/>
  <c r="GZ27" i="11"/>
  <c r="GY27" i="11"/>
  <c r="GX27" i="11"/>
  <c r="GW27" i="11"/>
  <c r="GV27" i="11"/>
  <c r="GU27" i="11"/>
  <c r="GT27" i="11"/>
  <c r="GS27" i="11"/>
  <c r="GR27" i="11"/>
  <c r="GQ27" i="11"/>
  <c r="GP27" i="11"/>
  <c r="GO27" i="11"/>
  <c r="GN27" i="11"/>
  <c r="GM27" i="11"/>
  <c r="GL27" i="11"/>
  <c r="GK27" i="11"/>
  <c r="GJ27" i="11"/>
  <c r="GI27" i="11"/>
  <c r="GH27" i="11"/>
  <c r="GG27" i="11"/>
  <c r="GF27" i="11"/>
  <c r="GE27" i="11"/>
  <c r="GD27" i="11"/>
  <c r="GC27" i="11"/>
  <c r="GB27" i="11"/>
  <c r="GA27" i="11"/>
  <c r="FZ27" i="11"/>
  <c r="FY27" i="11"/>
  <c r="FX27" i="11"/>
  <c r="FW27" i="11"/>
  <c r="FV27" i="11"/>
  <c r="FU27" i="11"/>
  <c r="FT27" i="11"/>
  <c r="FS27" i="11"/>
  <c r="FR27" i="11"/>
  <c r="FQ27" i="11"/>
  <c r="FP27" i="11"/>
  <c r="FO27" i="11"/>
  <c r="FN27" i="11"/>
  <c r="FM27" i="11"/>
  <c r="FL27" i="11"/>
  <c r="FK27" i="11"/>
  <c r="FJ27" i="11"/>
  <c r="FI27" i="11"/>
  <c r="FH27" i="11"/>
  <c r="FG27" i="11"/>
  <c r="FF27" i="11"/>
  <c r="FE27" i="11"/>
  <c r="FD27" i="11"/>
  <c r="FC27" i="11"/>
  <c r="FB27" i="11"/>
  <c r="FA27" i="11"/>
  <c r="EZ27" i="11"/>
  <c r="EY27" i="11"/>
  <c r="EX27" i="11"/>
  <c r="EW27" i="11"/>
  <c r="EV27" i="11"/>
  <c r="EU27" i="11"/>
  <c r="ET27" i="11"/>
  <c r="ES27" i="11"/>
  <c r="ER27" i="11"/>
  <c r="EQ27" i="11"/>
  <c r="EP27" i="11"/>
  <c r="EO27" i="11"/>
  <c r="EN27" i="11"/>
  <c r="EM27" i="11"/>
  <c r="EL27" i="11"/>
  <c r="EK27" i="11"/>
  <c r="EJ27" i="11"/>
  <c r="EI27" i="11"/>
  <c r="EH27" i="11"/>
  <c r="EG27" i="11"/>
  <c r="EF27" i="11"/>
  <c r="EE27" i="11"/>
  <c r="ED27" i="11"/>
  <c r="EC27" i="11"/>
  <c r="EB27" i="11"/>
  <c r="EA27" i="11"/>
  <c r="DZ27" i="11"/>
  <c r="DY27" i="11"/>
  <c r="DX27" i="11"/>
  <c r="DW27" i="11"/>
  <c r="DV27" i="11"/>
  <c r="DU27" i="11"/>
  <c r="DT27" i="11"/>
  <c r="DS27" i="11"/>
  <c r="DR27" i="11"/>
  <c r="DQ27" i="11"/>
  <c r="DP27" i="11"/>
  <c r="DO27" i="11"/>
  <c r="DN27" i="11"/>
  <c r="DM27" i="11"/>
  <c r="DL27" i="11"/>
  <c r="DK27" i="11"/>
  <c r="DJ27" i="11"/>
  <c r="DI27" i="11"/>
  <c r="DH27" i="11"/>
  <c r="DG27" i="11"/>
  <c r="DF27" i="11"/>
  <c r="DE27" i="11"/>
  <c r="DD27" i="11"/>
  <c r="DC27" i="11"/>
  <c r="DB27" i="11"/>
  <c r="DA27" i="11"/>
  <c r="CZ27" i="11"/>
  <c r="CY27" i="11"/>
  <c r="CX27" i="11"/>
  <c r="CW27" i="11"/>
  <c r="CV27" i="11"/>
  <c r="CU27" i="11"/>
  <c r="CT27" i="11"/>
  <c r="CS27" i="11"/>
  <c r="CR27" i="11"/>
  <c r="CQ27" i="11"/>
  <c r="CP27" i="11"/>
  <c r="CO27" i="11"/>
  <c r="CN27" i="11"/>
  <c r="CM27" i="11"/>
  <c r="CL27" i="11"/>
  <c r="CK27" i="11"/>
  <c r="CJ27" i="11"/>
  <c r="CI27" i="11"/>
  <c r="CH27" i="11"/>
  <c r="CG27" i="11"/>
  <c r="CF27" i="11"/>
  <c r="CE27" i="11"/>
  <c r="CD27" i="11"/>
  <c r="CC27" i="11"/>
  <c r="CB27" i="11"/>
  <c r="CA27" i="11"/>
  <c r="BZ27" i="11"/>
  <c r="BY27" i="11"/>
  <c r="BX27" i="11"/>
  <c r="BW27" i="11"/>
  <c r="BV27" i="11"/>
  <c r="BU27" i="11"/>
  <c r="BT27" i="11"/>
  <c r="BS27" i="11"/>
  <c r="BR27" i="11"/>
  <c r="BQ27" i="11"/>
  <c r="BP27" i="11"/>
  <c r="BO27" i="11"/>
  <c r="BN27" i="11"/>
  <c r="BM27" i="11"/>
  <c r="BL27" i="11"/>
  <c r="BK27" i="11"/>
  <c r="BJ27" i="11"/>
  <c r="BI27" i="11"/>
  <c r="BH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A27" i="11"/>
  <c r="MQ26" i="11"/>
  <c r="MP26" i="11"/>
  <c r="MO26" i="11"/>
  <c r="MN26" i="11"/>
  <c r="MM26" i="11"/>
  <c r="ML26" i="11"/>
  <c r="MK26" i="11"/>
  <c r="MJ26" i="11"/>
  <c r="MI26" i="11"/>
  <c r="MH26" i="11"/>
  <c r="MG26" i="11"/>
  <c r="MF26" i="11"/>
  <c r="ME26" i="11"/>
  <c r="MD26" i="11"/>
  <c r="MC26" i="11"/>
  <c r="MB26" i="11"/>
  <c r="MA26" i="11"/>
  <c r="LZ26" i="11"/>
  <c r="LY26" i="11"/>
  <c r="LX26" i="11"/>
  <c r="LW26" i="11"/>
  <c r="LV26" i="11"/>
  <c r="LU26" i="11"/>
  <c r="LT26" i="11"/>
  <c r="LS26" i="11"/>
  <c r="LR26" i="11"/>
  <c r="LQ26" i="11"/>
  <c r="LP26" i="11"/>
  <c r="LO26" i="11"/>
  <c r="LN26" i="11"/>
  <c r="LM26" i="11"/>
  <c r="LL26" i="11"/>
  <c r="LK26" i="11"/>
  <c r="LJ26" i="11"/>
  <c r="LI26" i="11"/>
  <c r="LH26" i="11"/>
  <c r="LG26" i="11"/>
  <c r="LF26" i="11"/>
  <c r="LE26" i="11"/>
  <c r="LD26" i="11"/>
  <c r="LC26" i="11"/>
  <c r="LB26" i="11"/>
  <c r="LA26" i="11"/>
  <c r="KZ26" i="11"/>
  <c r="KY26" i="11"/>
  <c r="KX26" i="11"/>
  <c r="KW26" i="11"/>
  <c r="KV26" i="11"/>
  <c r="KU26" i="11"/>
  <c r="KT26" i="11"/>
  <c r="KS26" i="11"/>
  <c r="KR26" i="11"/>
  <c r="KQ26" i="11"/>
  <c r="KP26" i="11"/>
  <c r="KO26" i="11"/>
  <c r="KN26" i="11"/>
  <c r="KM26" i="11"/>
  <c r="KL26" i="11"/>
  <c r="KK26" i="11"/>
  <c r="KJ26" i="11"/>
  <c r="KI26" i="11"/>
  <c r="KH26" i="11"/>
  <c r="KG26" i="11"/>
  <c r="KF26" i="11"/>
  <c r="KE26" i="11"/>
  <c r="KD26" i="11"/>
  <c r="KC26" i="11"/>
  <c r="KB26" i="11"/>
  <c r="KA26" i="11"/>
  <c r="JZ26" i="11"/>
  <c r="JY26" i="11"/>
  <c r="JX26" i="11"/>
  <c r="JW26" i="11"/>
  <c r="JV26" i="11"/>
  <c r="JU26" i="11"/>
  <c r="JT26" i="11"/>
  <c r="JS26" i="11"/>
  <c r="JR26" i="11"/>
  <c r="JQ26" i="11"/>
  <c r="JP26" i="11"/>
  <c r="JO26" i="11"/>
  <c r="JN26" i="11"/>
  <c r="JM26" i="11"/>
  <c r="JL26" i="11"/>
  <c r="JK26" i="11"/>
  <c r="JJ26" i="11"/>
  <c r="JI26" i="11"/>
  <c r="JH26" i="11"/>
  <c r="JG26" i="11"/>
  <c r="JF26" i="11"/>
  <c r="JE26" i="11"/>
  <c r="JD26" i="11"/>
  <c r="JC26" i="11"/>
  <c r="JB26" i="11"/>
  <c r="JA26" i="11"/>
  <c r="IZ26" i="11"/>
  <c r="IY26" i="11"/>
  <c r="IX26" i="11"/>
  <c r="IW26" i="11"/>
  <c r="IV26" i="11"/>
  <c r="IU26" i="11"/>
  <c r="IT26" i="11"/>
  <c r="IS26" i="11"/>
  <c r="IR26" i="11"/>
  <c r="IQ26" i="11"/>
  <c r="IP26" i="11"/>
  <c r="IO26" i="11"/>
  <c r="IN26" i="11"/>
  <c r="IM26" i="11"/>
  <c r="IL26" i="11"/>
  <c r="IK26" i="11"/>
  <c r="IJ26" i="11"/>
  <c r="II26" i="11"/>
  <c r="IH26" i="11"/>
  <c r="IG26" i="11"/>
  <c r="IF26" i="11"/>
  <c r="IE26" i="11"/>
  <c r="ID26" i="11"/>
  <c r="IC26" i="11"/>
  <c r="IB26" i="11"/>
  <c r="IA26" i="11"/>
  <c r="HZ26" i="11"/>
  <c r="HY26" i="11"/>
  <c r="HX26" i="11"/>
  <c r="HW26" i="11"/>
  <c r="HV26" i="11"/>
  <c r="HU26" i="11"/>
  <c r="HT26" i="11"/>
  <c r="HS26" i="11"/>
  <c r="HR26" i="11"/>
  <c r="HQ26" i="11"/>
  <c r="HP26" i="11"/>
  <c r="HO26" i="11"/>
  <c r="HN26" i="11"/>
  <c r="HM26" i="11"/>
  <c r="HL26" i="11"/>
  <c r="HK26" i="11"/>
  <c r="HJ26" i="11"/>
  <c r="HI26" i="11"/>
  <c r="HH26" i="11"/>
  <c r="HG26" i="11"/>
  <c r="HF26" i="11"/>
  <c r="HE26" i="11"/>
  <c r="HD26" i="11"/>
  <c r="HC26" i="11"/>
  <c r="HB26" i="11"/>
  <c r="HA26" i="11"/>
  <c r="GZ26" i="11"/>
  <c r="GY26" i="11"/>
  <c r="GX26" i="11"/>
  <c r="GW26" i="11"/>
  <c r="GV26" i="11"/>
  <c r="GU26" i="11"/>
  <c r="GT26" i="11"/>
  <c r="GS26" i="11"/>
  <c r="GR26" i="11"/>
  <c r="GQ26" i="11"/>
  <c r="GP26" i="11"/>
  <c r="GO26" i="11"/>
  <c r="GN26" i="11"/>
  <c r="GM26" i="11"/>
  <c r="GL26" i="11"/>
  <c r="GK26" i="11"/>
  <c r="GJ26" i="11"/>
  <c r="GI26" i="11"/>
  <c r="GH26" i="11"/>
  <c r="GG26" i="11"/>
  <c r="GF26" i="11"/>
  <c r="GE26" i="11"/>
  <c r="GD26" i="11"/>
  <c r="GC26" i="11"/>
  <c r="GB26" i="11"/>
  <c r="GA26" i="11"/>
  <c r="FZ26" i="11"/>
  <c r="FY26" i="11"/>
  <c r="FX26" i="11"/>
  <c r="FW26" i="11"/>
  <c r="FV26" i="11"/>
  <c r="FU26" i="11"/>
  <c r="FT26" i="11"/>
  <c r="FS26" i="11"/>
  <c r="FR26" i="11"/>
  <c r="FQ26" i="11"/>
  <c r="FP26" i="11"/>
  <c r="FO26" i="11"/>
  <c r="FN26" i="11"/>
  <c r="FM26" i="11"/>
  <c r="FL26" i="11"/>
  <c r="FK26" i="11"/>
  <c r="FJ26" i="11"/>
  <c r="FI26" i="11"/>
  <c r="FH26" i="11"/>
  <c r="FG26" i="11"/>
  <c r="FF26" i="11"/>
  <c r="FE26" i="11"/>
  <c r="FD26" i="11"/>
  <c r="FC26" i="11"/>
  <c r="FB26" i="11"/>
  <c r="FA26" i="11"/>
  <c r="EZ26" i="11"/>
  <c r="EY26" i="11"/>
  <c r="EX26" i="11"/>
  <c r="EW26" i="11"/>
  <c r="EV26" i="11"/>
  <c r="EU26" i="11"/>
  <c r="ET26" i="11"/>
  <c r="ES26" i="11"/>
  <c r="ER26" i="11"/>
  <c r="EQ26" i="11"/>
  <c r="EP26" i="11"/>
  <c r="EO26" i="11"/>
  <c r="EN26" i="11"/>
  <c r="EM26" i="11"/>
  <c r="EL26" i="11"/>
  <c r="EK26" i="11"/>
  <c r="EJ26" i="11"/>
  <c r="EI26" i="11"/>
  <c r="EH26" i="11"/>
  <c r="EG26" i="11"/>
  <c r="EF26" i="11"/>
  <c r="EE26" i="11"/>
  <c r="ED26" i="11"/>
  <c r="EC26" i="11"/>
  <c r="EB26" i="11"/>
  <c r="EA26" i="11"/>
  <c r="DZ26" i="11"/>
  <c r="DY26" i="11"/>
  <c r="DX26" i="11"/>
  <c r="DW26" i="11"/>
  <c r="DV26" i="11"/>
  <c r="DU26" i="11"/>
  <c r="DT26" i="11"/>
  <c r="DS26" i="11"/>
  <c r="DR26" i="11"/>
  <c r="DQ26" i="11"/>
  <c r="DP26" i="11"/>
  <c r="DO26" i="11"/>
  <c r="DN26" i="11"/>
  <c r="DM26" i="11"/>
  <c r="DL26" i="11"/>
  <c r="DK26" i="11"/>
  <c r="DJ26" i="11"/>
  <c r="DI26" i="11"/>
  <c r="DH26" i="11"/>
  <c r="DG26" i="11"/>
  <c r="DF26" i="11"/>
  <c r="DE26" i="11"/>
  <c r="DD26" i="11"/>
  <c r="DC26" i="11"/>
  <c r="DB26" i="11"/>
  <c r="DA26" i="11"/>
  <c r="CZ26" i="11"/>
  <c r="CY26" i="11"/>
  <c r="CX26" i="11"/>
  <c r="CW26" i="11"/>
  <c r="CV26" i="11"/>
  <c r="CU26" i="11"/>
  <c r="CT26" i="11"/>
  <c r="CS26" i="11"/>
  <c r="CR26" i="11"/>
  <c r="CQ26" i="11"/>
  <c r="CP26" i="11"/>
  <c r="CO26" i="11"/>
  <c r="CN26" i="11"/>
  <c r="CM26" i="11"/>
  <c r="CL26" i="11"/>
  <c r="CK26" i="11"/>
  <c r="CJ26" i="11"/>
  <c r="CI26" i="11"/>
  <c r="CH26" i="11"/>
  <c r="CG26" i="11"/>
  <c r="CF26" i="11"/>
  <c r="CE26" i="11"/>
  <c r="CD26" i="11"/>
  <c r="CC26" i="11"/>
  <c r="CB26" i="11"/>
  <c r="CA26" i="11"/>
  <c r="BZ26" i="11"/>
  <c r="BY26" i="11"/>
  <c r="BX26" i="11"/>
  <c r="BW26" i="11"/>
  <c r="BV26" i="11"/>
  <c r="BU26" i="11"/>
  <c r="BT26" i="11"/>
  <c r="BS26" i="11"/>
  <c r="BR26" i="11"/>
  <c r="BQ26" i="11"/>
  <c r="BP26" i="11"/>
  <c r="BO26" i="11"/>
  <c r="BN26" i="11"/>
  <c r="BM26" i="11"/>
  <c r="BL26" i="11"/>
  <c r="BK26" i="11"/>
  <c r="BJ26" i="11"/>
  <c r="BI26" i="11"/>
  <c r="BH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26" i="11"/>
  <c r="MQ25" i="11"/>
  <c r="MP25" i="11"/>
  <c r="MO25" i="11"/>
  <c r="MN25" i="11"/>
  <c r="MM25" i="11"/>
  <c r="ML25" i="11"/>
  <c r="MK25" i="11"/>
  <c r="MJ25" i="11"/>
  <c r="MI25" i="11"/>
  <c r="MH25" i="11"/>
  <c r="MG25" i="11"/>
  <c r="MF25" i="11"/>
  <c r="ME25" i="11"/>
  <c r="MD25" i="11"/>
  <c r="MC25" i="11"/>
  <c r="MB25" i="11"/>
  <c r="MA25" i="11"/>
  <c r="LZ25" i="11"/>
  <c r="LY25" i="11"/>
  <c r="LX25" i="11"/>
  <c r="LW25" i="11"/>
  <c r="LV25" i="11"/>
  <c r="LU25" i="11"/>
  <c r="LT25" i="11"/>
  <c r="LS25" i="11"/>
  <c r="LR25" i="11"/>
  <c r="LQ25" i="11"/>
  <c r="LP25" i="11"/>
  <c r="LO25" i="11"/>
  <c r="LN25" i="11"/>
  <c r="LM25" i="11"/>
  <c r="LL25" i="11"/>
  <c r="LK25" i="11"/>
  <c r="LJ25" i="11"/>
  <c r="LI25" i="11"/>
  <c r="LH25" i="11"/>
  <c r="LG25" i="11"/>
  <c r="LF25" i="11"/>
  <c r="LE25" i="11"/>
  <c r="LD25" i="11"/>
  <c r="LC25" i="11"/>
  <c r="LB25" i="11"/>
  <c r="LA25" i="11"/>
  <c r="KZ25" i="11"/>
  <c r="KY25" i="11"/>
  <c r="KX25" i="11"/>
  <c r="KW25" i="11"/>
  <c r="KV25" i="11"/>
  <c r="KU25" i="11"/>
  <c r="KT25" i="11"/>
  <c r="KS25" i="11"/>
  <c r="KR25" i="11"/>
  <c r="KQ25" i="11"/>
  <c r="KP25" i="11"/>
  <c r="KO25" i="11"/>
  <c r="KN25" i="11"/>
  <c r="KM25" i="11"/>
  <c r="KL25" i="11"/>
  <c r="KK25" i="11"/>
  <c r="KJ25" i="11"/>
  <c r="KI25" i="11"/>
  <c r="KH25" i="11"/>
  <c r="KG25" i="11"/>
  <c r="KF25" i="11"/>
  <c r="KE25" i="11"/>
  <c r="KD25" i="11"/>
  <c r="KC25" i="11"/>
  <c r="KB25" i="11"/>
  <c r="KA25" i="11"/>
  <c r="JZ25" i="11"/>
  <c r="JY25" i="11"/>
  <c r="JX25" i="11"/>
  <c r="JW25" i="11"/>
  <c r="JV25" i="11"/>
  <c r="JU25" i="11"/>
  <c r="JT25" i="11"/>
  <c r="JS25" i="11"/>
  <c r="JR25" i="11"/>
  <c r="JQ25" i="11"/>
  <c r="JP25" i="11"/>
  <c r="JO25" i="11"/>
  <c r="JN25" i="11"/>
  <c r="JM25" i="11"/>
  <c r="JL25" i="11"/>
  <c r="JK25" i="11"/>
  <c r="JJ25" i="11"/>
  <c r="JI25" i="11"/>
  <c r="JH25" i="11"/>
  <c r="JG25" i="11"/>
  <c r="JF25" i="11"/>
  <c r="JE25" i="11"/>
  <c r="JD25" i="11"/>
  <c r="JC25" i="11"/>
  <c r="JB25" i="11"/>
  <c r="JA25" i="11"/>
  <c r="IZ25" i="11"/>
  <c r="IY25" i="11"/>
  <c r="IX25" i="11"/>
  <c r="IW25" i="11"/>
  <c r="IV25" i="11"/>
  <c r="IU25" i="11"/>
  <c r="IT25" i="11"/>
  <c r="IS25" i="11"/>
  <c r="IR25" i="11"/>
  <c r="IQ25" i="11"/>
  <c r="IP25" i="11"/>
  <c r="IO25" i="11"/>
  <c r="IN25" i="11"/>
  <c r="IM25" i="11"/>
  <c r="IL25" i="11"/>
  <c r="IK25" i="11"/>
  <c r="IJ25" i="11"/>
  <c r="II25" i="11"/>
  <c r="IH25" i="11"/>
  <c r="IG25" i="11"/>
  <c r="IF25" i="11"/>
  <c r="IE25" i="11"/>
  <c r="ID25" i="11"/>
  <c r="IC25" i="11"/>
  <c r="IB25" i="11"/>
  <c r="IA25" i="11"/>
  <c r="HZ25" i="11"/>
  <c r="HY25" i="11"/>
  <c r="HX25" i="11"/>
  <c r="HW25" i="11"/>
  <c r="HV25" i="11"/>
  <c r="HU25" i="11"/>
  <c r="HT25" i="11"/>
  <c r="HS25" i="11"/>
  <c r="HR25" i="11"/>
  <c r="HQ25" i="11"/>
  <c r="HP25" i="11"/>
  <c r="HO25" i="11"/>
  <c r="HN25" i="11"/>
  <c r="HM25" i="11"/>
  <c r="HL25" i="11"/>
  <c r="HK25" i="11"/>
  <c r="HJ25" i="11"/>
  <c r="HI25" i="11"/>
  <c r="HH25" i="11"/>
  <c r="HG25" i="11"/>
  <c r="HF25" i="11"/>
  <c r="HE25" i="11"/>
  <c r="HD25" i="11"/>
  <c r="HC25" i="11"/>
  <c r="HB25" i="11"/>
  <c r="HA25" i="11"/>
  <c r="GZ25" i="11"/>
  <c r="GY25" i="11"/>
  <c r="GX25" i="11"/>
  <c r="GW25" i="11"/>
  <c r="GV25" i="11"/>
  <c r="GU25" i="11"/>
  <c r="GT25" i="11"/>
  <c r="GS25" i="11"/>
  <c r="GR25" i="11"/>
  <c r="GQ25" i="11"/>
  <c r="GP25" i="11"/>
  <c r="GO25" i="11"/>
  <c r="GN25" i="11"/>
  <c r="GM25" i="11"/>
  <c r="GL25" i="11"/>
  <c r="GK25" i="11"/>
  <c r="GJ25" i="11"/>
  <c r="GI25" i="11"/>
  <c r="GH25" i="11"/>
  <c r="GG25" i="11"/>
  <c r="GF25" i="11"/>
  <c r="GE25" i="11"/>
  <c r="GD25" i="11"/>
  <c r="GC25" i="11"/>
  <c r="GB25" i="11"/>
  <c r="GA25" i="11"/>
  <c r="FZ25" i="11"/>
  <c r="FY25" i="11"/>
  <c r="FX25" i="11"/>
  <c r="FW25" i="11"/>
  <c r="FV25" i="11"/>
  <c r="FU25" i="11"/>
  <c r="FT25" i="11"/>
  <c r="FS25" i="11"/>
  <c r="FR25" i="11"/>
  <c r="FQ25" i="11"/>
  <c r="FP25" i="11"/>
  <c r="FO25" i="11"/>
  <c r="FN25" i="11"/>
  <c r="FM25" i="11"/>
  <c r="FL25" i="11"/>
  <c r="FK25" i="11"/>
  <c r="FJ25" i="11"/>
  <c r="FI25" i="11"/>
  <c r="FH25" i="11"/>
  <c r="FG25" i="11"/>
  <c r="FF25" i="11"/>
  <c r="FE25" i="11"/>
  <c r="FD25" i="11"/>
  <c r="FC25" i="11"/>
  <c r="FB25" i="11"/>
  <c r="FA25" i="11"/>
  <c r="EZ25" i="11"/>
  <c r="EY25" i="11"/>
  <c r="EX25" i="11"/>
  <c r="EW25" i="11"/>
  <c r="EV25" i="11"/>
  <c r="EU25" i="11"/>
  <c r="ET25" i="11"/>
  <c r="ES25"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25" i="11"/>
  <c r="MQ24" i="11"/>
  <c r="MP24" i="11"/>
  <c r="MO24" i="11"/>
  <c r="MN24" i="11"/>
  <c r="MM24" i="11"/>
  <c r="ML24" i="11"/>
  <c r="MK24" i="11"/>
  <c r="MJ24" i="11"/>
  <c r="MI24" i="11"/>
  <c r="MH24" i="11"/>
  <c r="MG24" i="11"/>
  <c r="MF24" i="11"/>
  <c r="ME24" i="11"/>
  <c r="MD24" i="11"/>
  <c r="MC24" i="11"/>
  <c r="MB24" i="11"/>
  <c r="MA24" i="11"/>
  <c r="LZ24" i="11"/>
  <c r="LY24" i="11"/>
  <c r="LX24" i="11"/>
  <c r="LW24" i="11"/>
  <c r="LV24" i="11"/>
  <c r="LU24" i="11"/>
  <c r="LT24" i="11"/>
  <c r="LS24" i="11"/>
  <c r="LR24" i="11"/>
  <c r="LQ24" i="11"/>
  <c r="LP24" i="11"/>
  <c r="LO24" i="11"/>
  <c r="LN24" i="11"/>
  <c r="LM24" i="11"/>
  <c r="LL24" i="11"/>
  <c r="LK24" i="11"/>
  <c r="LJ24" i="11"/>
  <c r="LI24" i="11"/>
  <c r="LH24" i="11"/>
  <c r="LG24" i="11"/>
  <c r="LF24" i="11"/>
  <c r="LE24" i="11"/>
  <c r="LD24" i="11"/>
  <c r="LC24" i="11"/>
  <c r="LB24" i="11"/>
  <c r="LA24" i="11"/>
  <c r="KZ24" i="11"/>
  <c r="KY24" i="11"/>
  <c r="KX24" i="11"/>
  <c r="KW24" i="11"/>
  <c r="KV24" i="11"/>
  <c r="KU24" i="11"/>
  <c r="KT24" i="11"/>
  <c r="KS24" i="11"/>
  <c r="KR24" i="11"/>
  <c r="KQ24" i="11"/>
  <c r="KP24" i="11"/>
  <c r="KO24" i="11"/>
  <c r="KN24" i="11"/>
  <c r="KM24" i="11"/>
  <c r="KL24" i="11"/>
  <c r="KK24" i="11"/>
  <c r="KJ24" i="11"/>
  <c r="KI24" i="11"/>
  <c r="KH24" i="11"/>
  <c r="KG24" i="11"/>
  <c r="KF24" i="11"/>
  <c r="KE24" i="11"/>
  <c r="KD24" i="11"/>
  <c r="KC24" i="11"/>
  <c r="KB24" i="11"/>
  <c r="KA24" i="11"/>
  <c r="JZ24" i="11"/>
  <c r="JY24" i="11"/>
  <c r="JX24" i="11"/>
  <c r="JW24" i="11"/>
  <c r="JV24" i="11"/>
  <c r="JU24" i="11"/>
  <c r="JT24" i="11"/>
  <c r="JS24" i="11"/>
  <c r="JR24" i="11"/>
  <c r="JQ24" i="11"/>
  <c r="JP24" i="11"/>
  <c r="JO24" i="11"/>
  <c r="JN24" i="11"/>
  <c r="JM24" i="11"/>
  <c r="JL24" i="11"/>
  <c r="JK24" i="11"/>
  <c r="JJ24" i="11"/>
  <c r="JI24" i="11"/>
  <c r="JH24" i="11"/>
  <c r="JG24" i="11"/>
  <c r="JF24" i="11"/>
  <c r="JE24" i="11"/>
  <c r="JD24" i="11"/>
  <c r="JC24" i="11"/>
  <c r="JB24" i="11"/>
  <c r="JA24" i="11"/>
  <c r="IZ24" i="11"/>
  <c r="IY24" i="11"/>
  <c r="IX24" i="11"/>
  <c r="IW24" i="11"/>
  <c r="IV24" i="11"/>
  <c r="IU24" i="11"/>
  <c r="IT24" i="11"/>
  <c r="IS24" i="11"/>
  <c r="IR24" i="11"/>
  <c r="IQ24" i="11"/>
  <c r="IP24" i="11"/>
  <c r="IO24" i="11"/>
  <c r="IN24" i="11"/>
  <c r="IM24" i="11"/>
  <c r="IL24" i="11"/>
  <c r="IK24" i="11"/>
  <c r="IJ24" i="11"/>
  <c r="II24" i="11"/>
  <c r="IH24" i="11"/>
  <c r="IG24" i="11"/>
  <c r="IF24" i="11"/>
  <c r="IE24" i="11"/>
  <c r="ID24" i="11"/>
  <c r="IC24" i="11"/>
  <c r="IB24" i="11"/>
  <c r="IA24" i="11"/>
  <c r="HZ24" i="11"/>
  <c r="HY24" i="11"/>
  <c r="HX24" i="11"/>
  <c r="HW24" i="11"/>
  <c r="HV24" i="11"/>
  <c r="HU24" i="11"/>
  <c r="HT24" i="11"/>
  <c r="HS24" i="11"/>
  <c r="HR24" i="11"/>
  <c r="HQ24" i="11"/>
  <c r="HP24" i="11"/>
  <c r="HO24" i="11"/>
  <c r="HN24" i="11"/>
  <c r="HM24" i="11"/>
  <c r="HL24" i="11"/>
  <c r="HK24" i="11"/>
  <c r="HJ24" i="11"/>
  <c r="HI24" i="11"/>
  <c r="HH24" i="11"/>
  <c r="HG24" i="11"/>
  <c r="HF24" i="11"/>
  <c r="HE24" i="11"/>
  <c r="HD24" i="11"/>
  <c r="HC24" i="11"/>
  <c r="HB24" i="11"/>
  <c r="HA24" i="11"/>
  <c r="GZ24" i="11"/>
  <c r="GY24" i="11"/>
  <c r="GX24" i="11"/>
  <c r="GW24" i="11"/>
  <c r="GV24" i="11"/>
  <c r="GU24" i="11"/>
  <c r="GT24" i="11"/>
  <c r="GS24" i="11"/>
  <c r="GR24" i="11"/>
  <c r="GQ24" i="11"/>
  <c r="GP24" i="11"/>
  <c r="GO24" i="11"/>
  <c r="GN24" i="11"/>
  <c r="GM24" i="11"/>
  <c r="GL24" i="11"/>
  <c r="GK24" i="11"/>
  <c r="GJ24" i="11"/>
  <c r="GI24" i="11"/>
  <c r="GH24" i="11"/>
  <c r="GG24" i="11"/>
  <c r="GF24" i="11"/>
  <c r="GE24" i="11"/>
  <c r="GD24" i="11"/>
  <c r="GC24" i="11"/>
  <c r="GB24" i="11"/>
  <c r="GA24" i="11"/>
  <c r="FZ24" i="11"/>
  <c r="FY24" i="11"/>
  <c r="FX24" i="11"/>
  <c r="FW24" i="11"/>
  <c r="FV24" i="11"/>
  <c r="FU24" i="11"/>
  <c r="FT24" i="11"/>
  <c r="FS24" i="11"/>
  <c r="FR24" i="11"/>
  <c r="FQ24" i="11"/>
  <c r="FP24" i="11"/>
  <c r="FO24" i="11"/>
  <c r="FN24" i="11"/>
  <c r="FM24" i="11"/>
  <c r="FL24" i="11"/>
  <c r="FK24" i="11"/>
  <c r="FJ24" i="11"/>
  <c r="FI24" i="11"/>
  <c r="FH24" i="11"/>
  <c r="FG24" i="11"/>
  <c r="FF24" i="11"/>
  <c r="FE24" i="11"/>
  <c r="FD24" i="11"/>
  <c r="FC24" i="11"/>
  <c r="FB24" i="11"/>
  <c r="FA24" i="11"/>
  <c r="EZ24" i="11"/>
  <c r="EY24" i="11"/>
  <c r="EX24" i="11"/>
  <c r="EW24" i="11"/>
  <c r="EV24" i="11"/>
  <c r="EU24" i="11"/>
  <c r="ET24" i="11"/>
  <c r="ES24" i="11"/>
  <c r="ER24" i="11"/>
  <c r="EQ24" i="11"/>
  <c r="EP24" i="11"/>
  <c r="EO24" i="11"/>
  <c r="EN24" i="11"/>
  <c r="EM24" i="11"/>
  <c r="EL24" i="11"/>
  <c r="EK24" i="11"/>
  <c r="EJ24" i="11"/>
  <c r="EI24" i="11"/>
  <c r="EH24" i="11"/>
  <c r="EG24" i="11"/>
  <c r="EF24" i="11"/>
  <c r="EE24" i="11"/>
  <c r="ED24" i="11"/>
  <c r="EC24" i="11"/>
  <c r="EB24" i="11"/>
  <c r="EA24" i="11"/>
  <c r="DZ24" i="11"/>
  <c r="DY24" i="11"/>
  <c r="DX24" i="11"/>
  <c r="DW24" i="11"/>
  <c r="DV24" i="11"/>
  <c r="DU24" i="11"/>
  <c r="DT24" i="11"/>
  <c r="DS24" i="11"/>
  <c r="DR24" i="11"/>
  <c r="DQ24" i="11"/>
  <c r="DP24" i="11"/>
  <c r="DO24" i="11"/>
  <c r="DN24" i="11"/>
  <c r="DM24" i="11"/>
  <c r="DL24" i="11"/>
  <c r="DK24" i="11"/>
  <c r="DJ24" i="11"/>
  <c r="DI24" i="11"/>
  <c r="DH24" i="11"/>
  <c r="DG24" i="11"/>
  <c r="DF24" i="11"/>
  <c r="DE24" i="11"/>
  <c r="DD24" i="1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A24" i="11"/>
  <c r="MQ23" i="11"/>
  <c r="MP23" i="11"/>
  <c r="MO23" i="11"/>
  <c r="MN23" i="11"/>
  <c r="MM23" i="11"/>
  <c r="ML23" i="11"/>
  <c r="MK23" i="11"/>
  <c r="MJ23" i="11"/>
  <c r="MI23" i="11"/>
  <c r="MH23" i="11"/>
  <c r="MG23" i="11"/>
  <c r="MF23" i="11"/>
  <c r="ME23" i="11"/>
  <c r="MD23" i="11"/>
  <c r="MC23" i="11"/>
  <c r="MB23" i="11"/>
  <c r="MA23" i="11"/>
  <c r="LZ23" i="11"/>
  <c r="LY23" i="11"/>
  <c r="LX23" i="11"/>
  <c r="LW23" i="11"/>
  <c r="LV23" i="11"/>
  <c r="LU23" i="11"/>
  <c r="LT23" i="11"/>
  <c r="LS23" i="11"/>
  <c r="LR23" i="11"/>
  <c r="LQ23" i="11"/>
  <c r="LP23" i="11"/>
  <c r="LO23" i="11"/>
  <c r="LN23" i="11"/>
  <c r="LM23" i="11"/>
  <c r="LL23" i="11"/>
  <c r="LK23" i="11"/>
  <c r="LJ23" i="11"/>
  <c r="LI23" i="11"/>
  <c r="LH23" i="11"/>
  <c r="LG23" i="11"/>
  <c r="LF23" i="11"/>
  <c r="LE23" i="11"/>
  <c r="LD23" i="11"/>
  <c r="LC23" i="11"/>
  <c r="LB23" i="11"/>
  <c r="LA23" i="11"/>
  <c r="KZ23" i="11"/>
  <c r="KY23" i="11"/>
  <c r="KX23" i="11"/>
  <c r="KW23" i="11"/>
  <c r="KV23" i="11"/>
  <c r="KU23" i="11"/>
  <c r="KT23" i="11"/>
  <c r="KS23" i="11"/>
  <c r="KR23" i="11"/>
  <c r="KQ23" i="11"/>
  <c r="KP23" i="11"/>
  <c r="KO23" i="11"/>
  <c r="KN23" i="11"/>
  <c r="KM23" i="11"/>
  <c r="KL23" i="11"/>
  <c r="KK23" i="11"/>
  <c r="KJ23" i="11"/>
  <c r="KI23" i="11"/>
  <c r="KH23" i="11"/>
  <c r="KG23" i="11"/>
  <c r="KF23" i="11"/>
  <c r="KE23" i="11"/>
  <c r="KD23" i="11"/>
  <c r="KC23" i="11"/>
  <c r="KB23" i="11"/>
  <c r="KA23" i="11"/>
  <c r="JZ23" i="11"/>
  <c r="JY23" i="11"/>
  <c r="JX23" i="11"/>
  <c r="JW23" i="11"/>
  <c r="JV23" i="11"/>
  <c r="JU23" i="11"/>
  <c r="JT23" i="11"/>
  <c r="JS23" i="11"/>
  <c r="JR23" i="11"/>
  <c r="JQ23" i="11"/>
  <c r="JP23" i="11"/>
  <c r="JO23" i="11"/>
  <c r="JN23" i="11"/>
  <c r="JM23" i="11"/>
  <c r="JL23" i="11"/>
  <c r="JK23" i="11"/>
  <c r="JJ23" i="11"/>
  <c r="JI23" i="11"/>
  <c r="JH23" i="11"/>
  <c r="JG23" i="11"/>
  <c r="JF23" i="11"/>
  <c r="JE23" i="11"/>
  <c r="JD23" i="11"/>
  <c r="JC23" i="11"/>
  <c r="JB23" i="11"/>
  <c r="JA23" i="11"/>
  <c r="IZ23" i="11"/>
  <c r="IY23" i="11"/>
  <c r="IX23" i="11"/>
  <c r="IW23" i="11"/>
  <c r="IV23" i="11"/>
  <c r="IU23" i="11"/>
  <c r="IT23" i="11"/>
  <c r="IS23" i="11"/>
  <c r="IR23" i="11"/>
  <c r="IQ23" i="11"/>
  <c r="IP23" i="11"/>
  <c r="IO23" i="11"/>
  <c r="IN23" i="11"/>
  <c r="IM23" i="11"/>
  <c r="IL23" i="11"/>
  <c r="IK23" i="11"/>
  <c r="IJ23" i="11"/>
  <c r="II23" i="11"/>
  <c r="IH23" i="11"/>
  <c r="IG23" i="11"/>
  <c r="IF23" i="11"/>
  <c r="IE23" i="11"/>
  <c r="ID23" i="11"/>
  <c r="IC23" i="11"/>
  <c r="IB23" i="11"/>
  <c r="IA23" i="11"/>
  <c r="HZ23" i="11"/>
  <c r="HY23" i="11"/>
  <c r="HX23" i="11"/>
  <c r="HW23" i="11"/>
  <c r="HV23" i="11"/>
  <c r="HU23" i="11"/>
  <c r="HT23" i="11"/>
  <c r="HS23" i="11"/>
  <c r="HR23" i="11"/>
  <c r="HQ23" i="11"/>
  <c r="HP23" i="11"/>
  <c r="HO23" i="11"/>
  <c r="HN23" i="11"/>
  <c r="HM23" i="11"/>
  <c r="HL23" i="11"/>
  <c r="HK23" i="11"/>
  <c r="HJ23" i="11"/>
  <c r="HI23" i="11"/>
  <c r="HH23" i="11"/>
  <c r="HG23" i="11"/>
  <c r="HF23" i="11"/>
  <c r="HE23" i="11"/>
  <c r="HD23" i="11"/>
  <c r="HC23" i="11"/>
  <c r="HB23" i="11"/>
  <c r="HA23" i="11"/>
  <c r="GZ23" i="11"/>
  <c r="GY23" i="11"/>
  <c r="GX23" i="11"/>
  <c r="GW23" i="11"/>
  <c r="GV23" i="11"/>
  <c r="GU23" i="11"/>
  <c r="GT23" i="11"/>
  <c r="GS23" i="11"/>
  <c r="GR23" i="11"/>
  <c r="GQ23" i="11"/>
  <c r="GP23" i="11"/>
  <c r="GO23" i="11"/>
  <c r="GN23" i="11"/>
  <c r="GM23" i="11"/>
  <c r="GL23" i="11"/>
  <c r="GK23" i="11"/>
  <c r="GJ23" i="11"/>
  <c r="GI23" i="11"/>
  <c r="GH23" i="11"/>
  <c r="GG23" i="11"/>
  <c r="GF23" i="11"/>
  <c r="GE23" i="11"/>
  <c r="GD23" i="11"/>
  <c r="GC23" i="11"/>
  <c r="GB23" i="11"/>
  <c r="GA23" i="11"/>
  <c r="FZ23" i="11"/>
  <c r="FY23" i="11"/>
  <c r="FX23" i="11"/>
  <c r="FW23" i="11"/>
  <c r="FV23" i="11"/>
  <c r="FU23" i="11"/>
  <c r="FT23" i="11"/>
  <c r="FS23" i="11"/>
  <c r="FR23" i="11"/>
  <c r="FQ23" i="11"/>
  <c r="FP23" i="11"/>
  <c r="FO23" i="11"/>
  <c r="FN23" i="11"/>
  <c r="FM23" i="11"/>
  <c r="FL23" i="11"/>
  <c r="FK23" i="11"/>
  <c r="FJ23" i="11"/>
  <c r="FI23" i="11"/>
  <c r="FH23" i="11"/>
  <c r="FG23" i="11"/>
  <c r="FF23" i="11"/>
  <c r="FE23" i="11"/>
  <c r="FD23" i="11"/>
  <c r="FC23" i="11"/>
  <c r="FB23" i="11"/>
  <c r="FA23" i="11"/>
  <c r="EZ23" i="11"/>
  <c r="EY23" i="11"/>
  <c r="EX23" i="11"/>
  <c r="EW23" i="11"/>
  <c r="EV23" i="11"/>
  <c r="EU23" i="11"/>
  <c r="ET23" i="11"/>
  <c r="ES23" i="11"/>
  <c r="ER23" i="11"/>
  <c r="EQ23" i="11"/>
  <c r="EP23" i="11"/>
  <c r="EO23" i="11"/>
  <c r="EN23" i="11"/>
  <c r="EM23" i="11"/>
  <c r="EL23" i="11"/>
  <c r="EK23" i="11"/>
  <c r="EJ23" i="11"/>
  <c r="EI23" i="11"/>
  <c r="EH23" i="11"/>
  <c r="EG23" i="11"/>
  <c r="EF23" i="11"/>
  <c r="EE23" i="11"/>
  <c r="ED23" i="11"/>
  <c r="EC23" i="11"/>
  <c r="EB23" i="11"/>
  <c r="EA23" i="11"/>
  <c r="DZ23" i="11"/>
  <c r="DY23" i="11"/>
  <c r="DX23" i="11"/>
  <c r="DW23" i="11"/>
  <c r="DV23" i="11"/>
  <c r="DU23" i="11"/>
  <c r="DT23" i="11"/>
  <c r="DS23" i="11"/>
  <c r="DR23" i="11"/>
  <c r="DQ23" i="11"/>
  <c r="DP23" i="11"/>
  <c r="DO23" i="11"/>
  <c r="DN23" i="11"/>
  <c r="DM23" i="11"/>
  <c r="DL23" i="11"/>
  <c r="DK23" i="11"/>
  <c r="DJ23" i="11"/>
  <c r="DI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A23" i="11"/>
  <c r="MQ22" i="11"/>
  <c r="MP22" i="11"/>
  <c r="MO22" i="11"/>
  <c r="MN22" i="11"/>
  <c r="MM22" i="11"/>
  <c r="ML22" i="11"/>
  <c r="MK22" i="11"/>
  <c r="MJ22" i="11"/>
  <c r="MI22" i="11"/>
  <c r="MH22" i="11"/>
  <c r="MG22" i="11"/>
  <c r="MF22" i="11"/>
  <c r="ME22" i="11"/>
  <c r="MD22" i="11"/>
  <c r="MC22" i="11"/>
  <c r="MB22" i="11"/>
  <c r="MA22" i="11"/>
  <c r="LZ22" i="11"/>
  <c r="LY22" i="11"/>
  <c r="LX22" i="11"/>
  <c r="LW22" i="11"/>
  <c r="LV22" i="11"/>
  <c r="LU22" i="11"/>
  <c r="LT22" i="11"/>
  <c r="LS22" i="11"/>
  <c r="LR22" i="11"/>
  <c r="LQ22" i="11"/>
  <c r="LP22" i="11"/>
  <c r="LO22" i="11"/>
  <c r="LN22" i="11"/>
  <c r="LM22" i="11"/>
  <c r="LL22" i="11"/>
  <c r="LK22" i="11"/>
  <c r="LJ22" i="11"/>
  <c r="LI22" i="11"/>
  <c r="LH22" i="11"/>
  <c r="LG22" i="11"/>
  <c r="LF22" i="11"/>
  <c r="LE22" i="11"/>
  <c r="LD22" i="11"/>
  <c r="LC22" i="11"/>
  <c r="LB22" i="11"/>
  <c r="LA22" i="11"/>
  <c r="KZ22" i="11"/>
  <c r="KY22" i="11"/>
  <c r="KX22" i="11"/>
  <c r="KW22" i="11"/>
  <c r="KV22" i="11"/>
  <c r="KU22" i="11"/>
  <c r="KT22" i="11"/>
  <c r="KS22" i="11"/>
  <c r="KR22" i="11"/>
  <c r="KQ22" i="11"/>
  <c r="KP22" i="11"/>
  <c r="KO22" i="11"/>
  <c r="KN22" i="11"/>
  <c r="KM22" i="11"/>
  <c r="KL22" i="11"/>
  <c r="KK22" i="11"/>
  <c r="KJ22" i="11"/>
  <c r="KI22" i="11"/>
  <c r="KH22" i="11"/>
  <c r="KG22" i="11"/>
  <c r="KF22" i="11"/>
  <c r="KE22" i="11"/>
  <c r="KD22" i="11"/>
  <c r="KC22" i="11"/>
  <c r="KB22" i="11"/>
  <c r="KA22" i="11"/>
  <c r="JZ22" i="11"/>
  <c r="JY22" i="11"/>
  <c r="JX22" i="11"/>
  <c r="JW22" i="11"/>
  <c r="JV22" i="11"/>
  <c r="JU22" i="11"/>
  <c r="JT22" i="11"/>
  <c r="JS22" i="11"/>
  <c r="JR22" i="11"/>
  <c r="JQ22" i="11"/>
  <c r="JP22" i="11"/>
  <c r="JO22" i="11"/>
  <c r="JN22" i="11"/>
  <c r="JM22" i="11"/>
  <c r="JL22" i="11"/>
  <c r="JK22" i="11"/>
  <c r="JJ22" i="11"/>
  <c r="JI22" i="11"/>
  <c r="JH22" i="11"/>
  <c r="JG22" i="11"/>
  <c r="JF22" i="11"/>
  <c r="JE22" i="11"/>
  <c r="JD22" i="11"/>
  <c r="JC22" i="11"/>
  <c r="JB22" i="11"/>
  <c r="JA22" i="11"/>
  <c r="IZ22" i="11"/>
  <c r="IY22" i="11"/>
  <c r="IX22" i="11"/>
  <c r="IW22" i="11"/>
  <c r="IV22" i="11"/>
  <c r="IU22" i="11"/>
  <c r="IT22" i="11"/>
  <c r="IS22" i="11"/>
  <c r="IR22" i="11"/>
  <c r="IQ22" i="11"/>
  <c r="IP22" i="11"/>
  <c r="IO22" i="11"/>
  <c r="IN22" i="11"/>
  <c r="IM22" i="11"/>
  <c r="IL22" i="11"/>
  <c r="IK22" i="11"/>
  <c r="IJ22" i="11"/>
  <c r="II22" i="11"/>
  <c r="IH22" i="11"/>
  <c r="IG22" i="11"/>
  <c r="IF22" i="11"/>
  <c r="IE22" i="11"/>
  <c r="ID22" i="11"/>
  <c r="IC22" i="11"/>
  <c r="IB22" i="11"/>
  <c r="IA22" i="11"/>
  <c r="HZ22" i="11"/>
  <c r="HY22" i="11"/>
  <c r="HX22" i="11"/>
  <c r="HW22" i="11"/>
  <c r="HV22" i="11"/>
  <c r="HU22" i="11"/>
  <c r="HT22" i="11"/>
  <c r="HS22" i="11"/>
  <c r="HR22" i="11"/>
  <c r="HQ22" i="11"/>
  <c r="HP22" i="11"/>
  <c r="HO22" i="11"/>
  <c r="HN22" i="11"/>
  <c r="HM22" i="11"/>
  <c r="HL22" i="11"/>
  <c r="HK22" i="11"/>
  <c r="HJ22" i="11"/>
  <c r="HI22" i="11"/>
  <c r="HH22" i="11"/>
  <c r="HG22" i="11"/>
  <c r="HF22" i="11"/>
  <c r="HE22" i="11"/>
  <c r="HD22" i="11"/>
  <c r="HC22" i="11"/>
  <c r="HB22" i="11"/>
  <c r="HA22" i="11"/>
  <c r="GZ22" i="11"/>
  <c r="GY22" i="11"/>
  <c r="GX22" i="11"/>
  <c r="GW22" i="11"/>
  <c r="GV22" i="11"/>
  <c r="GU22" i="11"/>
  <c r="GT22" i="11"/>
  <c r="GS22" i="11"/>
  <c r="GR22" i="11"/>
  <c r="GQ22" i="11"/>
  <c r="GP22" i="11"/>
  <c r="GO22" i="11"/>
  <c r="GN22" i="11"/>
  <c r="GM22" i="11"/>
  <c r="GL22" i="11"/>
  <c r="GK22" i="11"/>
  <c r="GJ22" i="11"/>
  <c r="GI22" i="11"/>
  <c r="GH22" i="11"/>
  <c r="GG22" i="11"/>
  <c r="GF22" i="11"/>
  <c r="GE22" i="11"/>
  <c r="GD22" i="11"/>
  <c r="GC22" i="11"/>
  <c r="GB22" i="11"/>
  <c r="GA22" i="11"/>
  <c r="FZ22" i="11"/>
  <c r="FY22" i="11"/>
  <c r="FX22" i="11"/>
  <c r="FW22" i="11"/>
  <c r="FV22" i="11"/>
  <c r="FU22" i="11"/>
  <c r="FT22" i="11"/>
  <c r="FS22" i="11"/>
  <c r="FR22" i="11"/>
  <c r="FQ22" i="11"/>
  <c r="FP22" i="11"/>
  <c r="FO22" i="11"/>
  <c r="FN22" i="11"/>
  <c r="FM22" i="11"/>
  <c r="FL22" i="11"/>
  <c r="FK22" i="11"/>
  <c r="FJ22" i="11"/>
  <c r="FI22" i="11"/>
  <c r="FH22" i="11"/>
  <c r="FG22" i="11"/>
  <c r="FF22" i="11"/>
  <c r="FE22" i="11"/>
  <c r="FD22" i="11"/>
  <c r="FC22" i="11"/>
  <c r="FB22" i="11"/>
  <c r="FA22" i="11"/>
  <c r="EZ22" i="11"/>
  <c r="EY22" i="11"/>
  <c r="EX22" i="11"/>
  <c r="EW22" i="11"/>
  <c r="EV22" i="11"/>
  <c r="EU22" i="11"/>
  <c r="ET22" i="11"/>
  <c r="ES22" i="11"/>
  <c r="ER22" i="11"/>
  <c r="EQ22" i="11"/>
  <c r="EP22" i="11"/>
  <c r="EO22" i="11"/>
  <c r="EN22" i="11"/>
  <c r="EM22" i="11"/>
  <c r="EL22" i="11"/>
  <c r="EK22" i="11"/>
  <c r="EJ22" i="11"/>
  <c r="EI22" i="11"/>
  <c r="EH22" i="11"/>
  <c r="EG22" i="11"/>
  <c r="EF22" i="11"/>
  <c r="EE22" i="11"/>
  <c r="ED22" i="11"/>
  <c r="EC22" i="11"/>
  <c r="EB22" i="11"/>
  <c r="EA22" i="11"/>
  <c r="DZ22" i="11"/>
  <c r="DY22" i="11"/>
  <c r="DX22" i="11"/>
  <c r="DW22" i="11"/>
  <c r="DV22" i="11"/>
  <c r="DU22" i="11"/>
  <c r="DT22" i="11"/>
  <c r="DS22" i="11"/>
  <c r="DR22" i="11"/>
  <c r="DQ22" i="11"/>
  <c r="DP22" i="11"/>
  <c r="DO22" i="11"/>
  <c r="DN22" i="11"/>
  <c r="DM22" i="11"/>
  <c r="DL22" i="11"/>
  <c r="DK22" i="11"/>
  <c r="DJ22" i="11"/>
  <c r="DI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J22" i="11"/>
  <c r="CI22" i="11"/>
  <c r="CH22" i="11"/>
  <c r="CG22" i="11"/>
  <c r="CF22" i="11"/>
  <c r="CE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A22" i="11"/>
  <c r="MQ21" i="11"/>
  <c r="MP21" i="11"/>
  <c r="MO21" i="11"/>
  <c r="MN21" i="11"/>
  <c r="MM21" i="11"/>
  <c r="ML21" i="11"/>
  <c r="MK21" i="11"/>
  <c r="MJ21" i="11"/>
  <c r="MI21" i="11"/>
  <c r="MH21" i="11"/>
  <c r="MG21" i="11"/>
  <c r="MF21" i="11"/>
  <c r="ME21" i="11"/>
  <c r="MD21" i="11"/>
  <c r="MC21" i="11"/>
  <c r="MB21" i="11"/>
  <c r="MA21" i="11"/>
  <c r="LZ21" i="11"/>
  <c r="LY21" i="11"/>
  <c r="LX21" i="11"/>
  <c r="LW21" i="11"/>
  <c r="LV21" i="11"/>
  <c r="LU21" i="11"/>
  <c r="LT21" i="11"/>
  <c r="LS21" i="11"/>
  <c r="LR21" i="11"/>
  <c r="LQ21" i="11"/>
  <c r="LP21" i="11"/>
  <c r="LO21" i="11"/>
  <c r="LN21" i="11"/>
  <c r="LM21" i="11"/>
  <c r="LL21" i="11"/>
  <c r="LK21" i="11"/>
  <c r="LJ21" i="11"/>
  <c r="LI21" i="11"/>
  <c r="LH21" i="11"/>
  <c r="LG21" i="11"/>
  <c r="LF21" i="11"/>
  <c r="LE21" i="11"/>
  <c r="LD21" i="11"/>
  <c r="LC21" i="11"/>
  <c r="LB21" i="11"/>
  <c r="LA21" i="11"/>
  <c r="KZ21" i="11"/>
  <c r="KY21" i="11"/>
  <c r="KX21" i="11"/>
  <c r="KW21" i="11"/>
  <c r="KV21" i="11"/>
  <c r="KU21" i="11"/>
  <c r="KT21" i="11"/>
  <c r="KS21" i="11"/>
  <c r="KR21" i="11"/>
  <c r="KQ21" i="11"/>
  <c r="KP21" i="11"/>
  <c r="KO21" i="11"/>
  <c r="KN21" i="11"/>
  <c r="KM21" i="11"/>
  <c r="KL21" i="11"/>
  <c r="KK21" i="11"/>
  <c r="KJ21" i="11"/>
  <c r="KI21" i="11"/>
  <c r="KH21" i="11"/>
  <c r="KG21" i="11"/>
  <c r="KF21" i="11"/>
  <c r="KE21" i="11"/>
  <c r="KD21" i="11"/>
  <c r="KC21" i="11"/>
  <c r="KB21" i="11"/>
  <c r="KA21" i="11"/>
  <c r="JZ21" i="11"/>
  <c r="JY21" i="11"/>
  <c r="JX21" i="11"/>
  <c r="JW21" i="11"/>
  <c r="JV21" i="11"/>
  <c r="JU21" i="11"/>
  <c r="JT21" i="11"/>
  <c r="JS21" i="11"/>
  <c r="JR21" i="11"/>
  <c r="JQ21" i="11"/>
  <c r="JP21" i="11"/>
  <c r="JO21" i="11"/>
  <c r="JN21" i="11"/>
  <c r="JM21" i="11"/>
  <c r="JL21" i="11"/>
  <c r="JK21" i="11"/>
  <c r="JJ21" i="11"/>
  <c r="JI21" i="11"/>
  <c r="JH21" i="11"/>
  <c r="JG21" i="11"/>
  <c r="JF21" i="11"/>
  <c r="JE21" i="11"/>
  <c r="JD21" i="11"/>
  <c r="JC21" i="11"/>
  <c r="JB21" i="11"/>
  <c r="JA21" i="11"/>
  <c r="IZ21" i="11"/>
  <c r="IY21" i="11"/>
  <c r="IX21" i="11"/>
  <c r="IW21" i="11"/>
  <c r="IV21" i="11"/>
  <c r="IU21" i="11"/>
  <c r="IT21" i="11"/>
  <c r="IS21" i="11"/>
  <c r="IR21" i="11"/>
  <c r="IQ21" i="11"/>
  <c r="IP21" i="11"/>
  <c r="IO21" i="11"/>
  <c r="IN21" i="11"/>
  <c r="IM21" i="11"/>
  <c r="IL21" i="11"/>
  <c r="IK21" i="11"/>
  <c r="IJ21" i="11"/>
  <c r="II21" i="11"/>
  <c r="IH21" i="11"/>
  <c r="IG21" i="11"/>
  <c r="IF21" i="11"/>
  <c r="IE21" i="11"/>
  <c r="ID21" i="11"/>
  <c r="IC21" i="11"/>
  <c r="IB21" i="11"/>
  <c r="IA21" i="11"/>
  <c r="HZ21" i="11"/>
  <c r="HY21" i="11"/>
  <c r="HX21" i="11"/>
  <c r="HW21" i="11"/>
  <c r="HV21" i="11"/>
  <c r="HU21" i="11"/>
  <c r="HT21" i="11"/>
  <c r="HS21" i="11"/>
  <c r="HR21" i="11"/>
  <c r="HQ21" i="11"/>
  <c r="HP21" i="11"/>
  <c r="HO21" i="11"/>
  <c r="HN21" i="11"/>
  <c r="HM21" i="11"/>
  <c r="HL21" i="11"/>
  <c r="HK21" i="11"/>
  <c r="HJ21" i="11"/>
  <c r="HI21" i="11"/>
  <c r="HH21" i="11"/>
  <c r="HG21" i="11"/>
  <c r="HF21" i="11"/>
  <c r="HE21" i="11"/>
  <c r="HD21" i="11"/>
  <c r="HC21" i="11"/>
  <c r="HB21" i="11"/>
  <c r="HA21" i="11"/>
  <c r="GZ21" i="11"/>
  <c r="GY21" i="11"/>
  <c r="GX21" i="11"/>
  <c r="GW21" i="11"/>
  <c r="GV21" i="11"/>
  <c r="GU21" i="11"/>
  <c r="GT21" i="11"/>
  <c r="GS21" i="11"/>
  <c r="GR21" i="11"/>
  <c r="GQ21" i="11"/>
  <c r="GP21" i="11"/>
  <c r="GO21" i="11"/>
  <c r="GN21" i="11"/>
  <c r="GM21" i="11"/>
  <c r="GL21" i="11"/>
  <c r="GK21" i="11"/>
  <c r="GJ21" i="11"/>
  <c r="GI21" i="11"/>
  <c r="GH21" i="11"/>
  <c r="GG21" i="11"/>
  <c r="GF21" i="11"/>
  <c r="GE21" i="11"/>
  <c r="GD21" i="11"/>
  <c r="GC21" i="11"/>
  <c r="GB21" i="11"/>
  <c r="GA21" i="11"/>
  <c r="FZ21" i="11"/>
  <c r="FY21" i="11"/>
  <c r="FX21" i="11"/>
  <c r="FW21" i="11"/>
  <c r="FV21" i="11"/>
  <c r="FU21" i="11"/>
  <c r="FT21" i="11"/>
  <c r="FS21" i="11"/>
  <c r="FR21" i="11"/>
  <c r="FQ21" i="11"/>
  <c r="FP21" i="11"/>
  <c r="FO21" i="11"/>
  <c r="FN21" i="11"/>
  <c r="FM21" i="11"/>
  <c r="FL21" i="11"/>
  <c r="FK21" i="11"/>
  <c r="FJ21" i="11"/>
  <c r="FI21" i="11"/>
  <c r="FH21" i="11"/>
  <c r="FG21" i="11"/>
  <c r="FF21" i="11"/>
  <c r="FE21" i="11"/>
  <c r="FD21" i="11"/>
  <c r="FC21" i="11"/>
  <c r="FB21" i="11"/>
  <c r="FA21" i="11"/>
  <c r="EZ21" i="11"/>
  <c r="EY21" i="11"/>
  <c r="EX21" i="11"/>
  <c r="EW21" i="11"/>
  <c r="EV21" i="11"/>
  <c r="EU21" i="11"/>
  <c r="ET21" i="11"/>
  <c r="ES21" i="11"/>
  <c r="ER21" i="11"/>
  <c r="EQ21" i="11"/>
  <c r="EP21" i="11"/>
  <c r="EO21" i="11"/>
  <c r="EN21" i="11"/>
  <c r="EM21" i="11"/>
  <c r="EL21" i="11"/>
  <c r="EK21" i="11"/>
  <c r="EJ21" i="11"/>
  <c r="EI21" i="11"/>
  <c r="EH21" i="11"/>
  <c r="EG21" i="11"/>
  <c r="EF21" i="11"/>
  <c r="EE21" i="11"/>
  <c r="ED21" i="11"/>
  <c r="EC21" i="11"/>
  <c r="EB21" i="11"/>
  <c r="EA21" i="11"/>
  <c r="DZ21" i="11"/>
  <c r="DY21" i="11"/>
  <c r="DX21" i="11"/>
  <c r="DW21" i="11"/>
  <c r="DV21" i="11"/>
  <c r="DU21" i="11"/>
  <c r="DT21" i="11"/>
  <c r="DS21" i="11"/>
  <c r="DR21" i="11"/>
  <c r="DQ21" i="11"/>
  <c r="DP21" i="11"/>
  <c r="DO21" i="11"/>
  <c r="DN21" i="11"/>
  <c r="DM21" i="11"/>
  <c r="DL21" i="11"/>
  <c r="DK21" i="11"/>
  <c r="DJ21" i="11"/>
  <c r="DI21" i="11"/>
  <c r="DH21" i="11"/>
  <c r="DG21" i="11"/>
  <c r="DF21" i="11"/>
  <c r="DE21" i="11"/>
  <c r="DD21" i="11"/>
  <c r="DC21" i="11"/>
  <c r="DB21" i="11"/>
  <c r="DA21" i="11"/>
  <c r="CZ21" i="11"/>
  <c r="CY21" i="11"/>
  <c r="CX21" i="11"/>
  <c r="CW21" i="11"/>
  <c r="CV21" i="11"/>
  <c r="CU21" i="11"/>
  <c r="CT21" i="11"/>
  <c r="CS21" i="11"/>
  <c r="CR21" i="11"/>
  <c r="CQ21" i="11"/>
  <c r="CP21" i="11"/>
  <c r="CO21" i="11"/>
  <c r="CN21" i="11"/>
  <c r="CM21" i="11"/>
  <c r="CL21" i="11"/>
  <c r="CK21" i="11"/>
  <c r="CJ21" i="11"/>
  <c r="CI21" i="11"/>
  <c r="CH21" i="11"/>
  <c r="CG21" i="11"/>
  <c r="CF21" i="11"/>
  <c r="CE21" i="11"/>
  <c r="CD21" i="11"/>
  <c r="CC21" i="11"/>
  <c r="CB21" i="11"/>
  <c r="CA21" i="11"/>
  <c r="BZ21" i="11"/>
  <c r="BY21" i="11"/>
  <c r="BX21" i="11"/>
  <c r="BW21" i="11"/>
  <c r="BV21" i="11"/>
  <c r="BU21" i="11"/>
  <c r="BT21" i="11"/>
  <c r="BS21" i="11"/>
  <c r="BR21" i="11"/>
  <c r="BQ21" i="11"/>
  <c r="BP21" i="11"/>
  <c r="BO21" i="11"/>
  <c r="BN21" i="11"/>
  <c r="BM21" i="11"/>
  <c r="BL21" i="11"/>
  <c r="BK21" i="11"/>
  <c r="BJ21" i="11"/>
  <c r="BI21" i="11"/>
  <c r="BH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AA21" i="11"/>
  <c r="Z21" i="11"/>
  <c r="Y21" i="11"/>
  <c r="X21" i="11"/>
  <c r="W21" i="11"/>
  <c r="V21" i="11"/>
  <c r="U21" i="11"/>
  <c r="A21" i="11"/>
  <c r="MQ20" i="11"/>
  <c r="MP20" i="11"/>
  <c r="MO20" i="11"/>
  <c r="MN20" i="11"/>
  <c r="MM20" i="11"/>
  <c r="ML20" i="11"/>
  <c r="MK20" i="11"/>
  <c r="MJ20" i="11"/>
  <c r="MI20" i="11"/>
  <c r="MH20" i="11"/>
  <c r="MG20" i="11"/>
  <c r="MF20" i="11"/>
  <c r="ME20" i="11"/>
  <c r="MD20" i="11"/>
  <c r="MC20" i="11"/>
  <c r="MB20" i="11"/>
  <c r="MA20" i="11"/>
  <c r="LZ20" i="11"/>
  <c r="LY20" i="11"/>
  <c r="LX20" i="11"/>
  <c r="LW20" i="11"/>
  <c r="LV20" i="11"/>
  <c r="LU20" i="11"/>
  <c r="LT20" i="11"/>
  <c r="LS20" i="11"/>
  <c r="LR20" i="11"/>
  <c r="LQ20" i="11"/>
  <c r="LP20" i="11"/>
  <c r="LO20" i="11"/>
  <c r="LN20" i="11"/>
  <c r="LM20" i="11"/>
  <c r="LL20" i="11"/>
  <c r="LK20" i="11"/>
  <c r="LJ20" i="11"/>
  <c r="LI20" i="11"/>
  <c r="LH20" i="11"/>
  <c r="LG20" i="11"/>
  <c r="LF20" i="11"/>
  <c r="LE20" i="11"/>
  <c r="LD20" i="11"/>
  <c r="LC20" i="11"/>
  <c r="LB20" i="11"/>
  <c r="LA20" i="11"/>
  <c r="KZ20" i="11"/>
  <c r="KY20" i="11"/>
  <c r="KX20" i="11"/>
  <c r="KW20" i="11"/>
  <c r="KV20" i="11"/>
  <c r="KU20" i="11"/>
  <c r="KT20" i="11"/>
  <c r="KS20" i="11"/>
  <c r="KR20" i="11"/>
  <c r="KQ20" i="11"/>
  <c r="KP20" i="11"/>
  <c r="KO20" i="11"/>
  <c r="KN20" i="11"/>
  <c r="KM20" i="11"/>
  <c r="KL20" i="11"/>
  <c r="KK20" i="11"/>
  <c r="KJ20" i="11"/>
  <c r="KI20" i="11"/>
  <c r="KH20" i="11"/>
  <c r="KG20" i="11"/>
  <c r="KF20" i="11"/>
  <c r="KE20" i="11"/>
  <c r="KD20" i="11"/>
  <c r="KC20" i="11"/>
  <c r="KB20" i="11"/>
  <c r="KA20" i="11"/>
  <c r="JZ20" i="11"/>
  <c r="JY20" i="11"/>
  <c r="JX20" i="11"/>
  <c r="JW20" i="11"/>
  <c r="JV20" i="11"/>
  <c r="JU20" i="11"/>
  <c r="JT20" i="11"/>
  <c r="JS20" i="11"/>
  <c r="JR20" i="11"/>
  <c r="JQ20" i="11"/>
  <c r="JP20" i="11"/>
  <c r="JO20" i="11"/>
  <c r="JN20" i="11"/>
  <c r="JM20" i="11"/>
  <c r="JL20" i="11"/>
  <c r="JK20" i="11"/>
  <c r="JJ20" i="11"/>
  <c r="JI20" i="11"/>
  <c r="JH20" i="11"/>
  <c r="JG20" i="11"/>
  <c r="JF20" i="11"/>
  <c r="JE20" i="11"/>
  <c r="JD20" i="11"/>
  <c r="JC20" i="11"/>
  <c r="JB20" i="11"/>
  <c r="JA20" i="11"/>
  <c r="IZ20" i="11"/>
  <c r="IY20" i="11"/>
  <c r="IX20" i="11"/>
  <c r="IW20" i="11"/>
  <c r="IV20" i="11"/>
  <c r="IU20" i="11"/>
  <c r="IT20" i="11"/>
  <c r="IS20" i="11"/>
  <c r="IR20" i="11"/>
  <c r="IQ20" i="11"/>
  <c r="IP20" i="11"/>
  <c r="IO20" i="11"/>
  <c r="IN20" i="11"/>
  <c r="IM20" i="11"/>
  <c r="IL20" i="11"/>
  <c r="IK20" i="11"/>
  <c r="IJ20" i="11"/>
  <c r="II20" i="11"/>
  <c r="IH20" i="11"/>
  <c r="IG20" i="11"/>
  <c r="IF20" i="11"/>
  <c r="IE20" i="11"/>
  <c r="ID20" i="11"/>
  <c r="IC20" i="11"/>
  <c r="IB20" i="11"/>
  <c r="IA20" i="11"/>
  <c r="HZ20" i="11"/>
  <c r="HY20" i="11"/>
  <c r="HX20" i="11"/>
  <c r="HW20" i="11"/>
  <c r="HV20" i="11"/>
  <c r="HU20" i="11"/>
  <c r="HT20" i="11"/>
  <c r="HS20" i="11"/>
  <c r="HR20" i="11"/>
  <c r="HQ20" i="11"/>
  <c r="HP20" i="11"/>
  <c r="HO20" i="11"/>
  <c r="HN20" i="11"/>
  <c r="HM20" i="11"/>
  <c r="HL20" i="11"/>
  <c r="HK20" i="11"/>
  <c r="HJ20" i="11"/>
  <c r="HI20" i="11"/>
  <c r="HH20" i="11"/>
  <c r="HG20" i="11"/>
  <c r="HF20" i="11"/>
  <c r="HE20" i="11"/>
  <c r="HD20" i="11"/>
  <c r="HC20" i="11"/>
  <c r="HB20" i="11"/>
  <c r="HA20" i="11"/>
  <c r="GZ20" i="11"/>
  <c r="GY20" i="11"/>
  <c r="GX20" i="11"/>
  <c r="GW20" i="11"/>
  <c r="GV20" i="11"/>
  <c r="GU20" i="11"/>
  <c r="GT20" i="11"/>
  <c r="GS20" i="11"/>
  <c r="GR20" i="11"/>
  <c r="GQ20" i="11"/>
  <c r="GP20" i="11"/>
  <c r="GO20" i="11"/>
  <c r="GN20" i="11"/>
  <c r="GM20" i="11"/>
  <c r="GL20" i="11"/>
  <c r="GK20" i="11"/>
  <c r="GJ20" i="11"/>
  <c r="GI20" i="11"/>
  <c r="GH20" i="11"/>
  <c r="GG20" i="11"/>
  <c r="GF20" i="11"/>
  <c r="GE20" i="11"/>
  <c r="GD20" i="11"/>
  <c r="GC20" i="11"/>
  <c r="GB20" i="11"/>
  <c r="GA20" i="11"/>
  <c r="FZ20" i="11"/>
  <c r="FY20" i="11"/>
  <c r="FX20" i="11"/>
  <c r="FW20" i="11"/>
  <c r="FV20" i="11"/>
  <c r="FU20" i="11"/>
  <c r="FT20" i="11"/>
  <c r="FS20" i="11"/>
  <c r="FR20" i="11"/>
  <c r="FQ20" i="11"/>
  <c r="FP20" i="11"/>
  <c r="FO20" i="11"/>
  <c r="FN20" i="11"/>
  <c r="FM20" i="11"/>
  <c r="FL20" i="11"/>
  <c r="FK20" i="11"/>
  <c r="FJ20" i="11"/>
  <c r="FI20" i="11"/>
  <c r="FH20" i="11"/>
  <c r="FG20" i="11"/>
  <c r="FF20" i="11"/>
  <c r="FE20" i="11"/>
  <c r="FD20" i="11"/>
  <c r="FC20" i="11"/>
  <c r="FB20" i="11"/>
  <c r="FA20" i="11"/>
  <c r="EZ20" i="11"/>
  <c r="EY20" i="11"/>
  <c r="EX20" i="11"/>
  <c r="EW20" i="11"/>
  <c r="EV20" i="11"/>
  <c r="EU20" i="11"/>
  <c r="ET20" i="11"/>
  <c r="ES20" i="11"/>
  <c r="ER20" i="11"/>
  <c r="EQ20" i="11"/>
  <c r="EP20" i="11"/>
  <c r="EO20" i="11"/>
  <c r="EN20" i="11"/>
  <c r="EM20" i="11"/>
  <c r="EL20" i="11"/>
  <c r="EK20" i="11"/>
  <c r="EJ20" i="11"/>
  <c r="EI20" i="11"/>
  <c r="EH20" i="11"/>
  <c r="EG20" i="11"/>
  <c r="EF20" i="11"/>
  <c r="EE20" i="11"/>
  <c r="ED20" i="11"/>
  <c r="EC20" i="11"/>
  <c r="EB20" i="11"/>
  <c r="EA20" i="11"/>
  <c r="DZ20" i="11"/>
  <c r="DY20" i="11"/>
  <c r="DX20" i="11"/>
  <c r="DW20" i="11"/>
  <c r="DV20" i="11"/>
  <c r="DU20" i="11"/>
  <c r="DT20" i="11"/>
  <c r="DS20" i="11"/>
  <c r="DR20" i="11"/>
  <c r="DQ20" i="11"/>
  <c r="DP20" i="11"/>
  <c r="DO20" i="11"/>
  <c r="DN20" i="11"/>
  <c r="DM20" i="11"/>
  <c r="DL20" i="11"/>
  <c r="DK20" i="11"/>
  <c r="DJ20" i="11"/>
  <c r="DI20" i="11"/>
  <c r="DH20" i="11"/>
  <c r="DG20" i="11"/>
  <c r="DF20" i="11"/>
  <c r="DE20" i="11"/>
  <c r="DD20" i="11"/>
  <c r="DC20" i="11"/>
  <c r="DB20" i="11"/>
  <c r="DA20" i="11"/>
  <c r="CZ20" i="11"/>
  <c r="CY20" i="11"/>
  <c r="CX20" i="11"/>
  <c r="CW20" i="11"/>
  <c r="CV20" i="11"/>
  <c r="CU20" i="11"/>
  <c r="CT20" i="11"/>
  <c r="CS20" i="11"/>
  <c r="CR20" i="11"/>
  <c r="CQ20" i="11"/>
  <c r="CP20" i="11"/>
  <c r="CO20" i="11"/>
  <c r="CN20" i="11"/>
  <c r="CM20" i="11"/>
  <c r="CL20" i="11"/>
  <c r="CK20" i="11"/>
  <c r="CJ20" i="11"/>
  <c r="CI20" i="11"/>
  <c r="CH20" i="11"/>
  <c r="CG20" i="11"/>
  <c r="CF20" i="11"/>
  <c r="CE20" i="11"/>
  <c r="CD20" i="11"/>
  <c r="CC20" i="11"/>
  <c r="CB20" i="11"/>
  <c r="CA20" i="11"/>
  <c r="BZ20" i="11"/>
  <c r="BY20" i="11"/>
  <c r="BX20" i="11"/>
  <c r="BW20" i="11"/>
  <c r="BV20" i="11"/>
  <c r="BU20" i="11"/>
  <c r="BT20" i="11"/>
  <c r="BS20" i="11"/>
  <c r="BR20" i="11"/>
  <c r="BQ20" i="11"/>
  <c r="BP20" i="11"/>
  <c r="BO20" i="11"/>
  <c r="BN20" i="11"/>
  <c r="BM20" i="11"/>
  <c r="BL20" i="11"/>
  <c r="BK20" i="11"/>
  <c r="BJ20" i="11"/>
  <c r="BI20" i="11"/>
  <c r="BH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20" i="11"/>
  <c r="MQ19" i="11"/>
  <c r="MP19" i="11"/>
  <c r="MO19" i="11"/>
  <c r="MN19" i="11"/>
  <c r="MM19" i="11"/>
  <c r="ML19" i="11"/>
  <c r="MK19" i="11"/>
  <c r="MJ19" i="11"/>
  <c r="MI19" i="11"/>
  <c r="MH19" i="11"/>
  <c r="MG19" i="11"/>
  <c r="MF19" i="11"/>
  <c r="ME19" i="11"/>
  <c r="MD19" i="11"/>
  <c r="MC19" i="11"/>
  <c r="MB19" i="11"/>
  <c r="MA19" i="11"/>
  <c r="LZ19" i="11"/>
  <c r="LY19" i="11"/>
  <c r="LX19" i="11"/>
  <c r="LW19" i="11"/>
  <c r="LV19" i="11"/>
  <c r="LU19" i="11"/>
  <c r="LT19" i="11"/>
  <c r="LS19" i="11"/>
  <c r="LR19" i="11"/>
  <c r="LQ19" i="11"/>
  <c r="LP19" i="11"/>
  <c r="LO19" i="11"/>
  <c r="LN19" i="11"/>
  <c r="LM19" i="11"/>
  <c r="LL19" i="11"/>
  <c r="LK19" i="11"/>
  <c r="LJ19" i="11"/>
  <c r="LI19" i="11"/>
  <c r="LH19" i="11"/>
  <c r="LG19" i="11"/>
  <c r="LF19" i="11"/>
  <c r="LE19" i="11"/>
  <c r="LD19" i="11"/>
  <c r="LC19" i="11"/>
  <c r="LB19" i="11"/>
  <c r="LA19" i="11"/>
  <c r="KZ19" i="11"/>
  <c r="KY19" i="11"/>
  <c r="KX19" i="11"/>
  <c r="KW19" i="11"/>
  <c r="KV19" i="11"/>
  <c r="KU19" i="11"/>
  <c r="KT19" i="11"/>
  <c r="KS19" i="11"/>
  <c r="KR19" i="11"/>
  <c r="KQ19" i="11"/>
  <c r="KP19" i="11"/>
  <c r="KO19" i="11"/>
  <c r="KN19" i="11"/>
  <c r="KM19" i="11"/>
  <c r="KL19" i="11"/>
  <c r="KK19" i="11"/>
  <c r="KJ19" i="11"/>
  <c r="KI19" i="11"/>
  <c r="KH19" i="11"/>
  <c r="KG19" i="11"/>
  <c r="KF19" i="11"/>
  <c r="KE19" i="11"/>
  <c r="KD19" i="11"/>
  <c r="KC19" i="11"/>
  <c r="KB19" i="11"/>
  <c r="KA19" i="11"/>
  <c r="JZ19" i="11"/>
  <c r="JY19" i="11"/>
  <c r="JX19" i="11"/>
  <c r="JW19" i="11"/>
  <c r="JV19" i="11"/>
  <c r="JU19" i="11"/>
  <c r="JT19" i="11"/>
  <c r="JS19" i="11"/>
  <c r="JR19" i="11"/>
  <c r="JQ19" i="11"/>
  <c r="JP19" i="11"/>
  <c r="JO19" i="11"/>
  <c r="JN19" i="11"/>
  <c r="JM19" i="11"/>
  <c r="JL19" i="11"/>
  <c r="JK19" i="11"/>
  <c r="JJ19" i="11"/>
  <c r="JI19" i="11"/>
  <c r="JH19" i="11"/>
  <c r="JG19" i="11"/>
  <c r="JF19" i="11"/>
  <c r="JE19" i="11"/>
  <c r="JD19" i="11"/>
  <c r="JC19" i="11"/>
  <c r="JB19" i="11"/>
  <c r="JA19" i="11"/>
  <c r="IZ19" i="11"/>
  <c r="IY19" i="11"/>
  <c r="IX19" i="11"/>
  <c r="IW19" i="11"/>
  <c r="IV19" i="11"/>
  <c r="IU19" i="11"/>
  <c r="IT19" i="11"/>
  <c r="IS19" i="11"/>
  <c r="IR19" i="11"/>
  <c r="IQ19" i="11"/>
  <c r="IP19" i="11"/>
  <c r="IO19" i="11"/>
  <c r="IN19" i="11"/>
  <c r="IM19" i="11"/>
  <c r="IL19" i="11"/>
  <c r="IK19" i="11"/>
  <c r="IJ19" i="11"/>
  <c r="II19" i="11"/>
  <c r="IH19" i="11"/>
  <c r="IG19" i="11"/>
  <c r="IF19" i="11"/>
  <c r="IE19" i="11"/>
  <c r="ID19" i="11"/>
  <c r="IC19" i="11"/>
  <c r="IB19" i="11"/>
  <c r="IA19" i="11"/>
  <c r="HZ19" i="11"/>
  <c r="HY19" i="11"/>
  <c r="HX19" i="11"/>
  <c r="HW19" i="11"/>
  <c r="HV19" i="11"/>
  <c r="HU19" i="11"/>
  <c r="HT19" i="11"/>
  <c r="HS19" i="11"/>
  <c r="HR19" i="11"/>
  <c r="HQ19" i="11"/>
  <c r="HP19" i="11"/>
  <c r="HO19" i="11"/>
  <c r="HN19" i="11"/>
  <c r="HM19" i="11"/>
  <c r="HL19" i="11"/>
  <c r="HK19" i="11"/>
  <c r="HJ19" i="11"/>
  <c r="HI19" i="11"/>
  <c r="HH19" i="11"/>
  <c r="HG19" i="11"/>
  <c r="HF19" i="11"/>
  <c r="HE19" i="11"/>
  <c r="HD19" i="11"/>
  <c r="HC19" i="11"/>
  <c r="HB19" i="11"/>
  <c r="HA19" i="11"/>
  <c r="GZ19" i="11"/>
  <c r="GY19" i="11"/>
  <c r="GX19" i="11"/>
  <c r="GW19" i="11"/>
  <c r="GV19" i="11"/>
  <c r="GU19" i="11"/>
  <c r="GT19" i="11"/>
  <c r="GS19" i="11"/>
  <c r="GR19" i="11"/>
  <c r="GQ19" i="11"/>
  <c r="GP19" i="11"/>
  <c r="GO19" i="11"/>
  <c r="GN19" i="11"/>
  <c r="GM19" i="11"/>
  <c r="GL19" i="11"/>
  <c r="GK19" i="11"/>
  <c r="GJ19" i="11"/>
  <c r="GI19" i="11"/>
  <c r="GH19" i="11"/>
  <c r="GG19" i="11"/>
  <c r="GF19" i="11"/>
  <c r="GE19" i="11"/>
  <c r="GD19" i="11"/>
  <c r="GC19" i="11"/>
  <c r="GB19" i="11"/>
  <c r="GA19" i="11"/>
  <c r="FZ19" i="11"/>
  <c r="FY19" i="11"/>
  <c r="FX19" i="11"/>
  <c r="FW19" i="11"/>
  <c r="FV19" i="11"/>
  <c r="FU19" i="11"/>
  <c r="FT19" i="11"/>
  <c r="FS19" i="11"/>
  <c r="FR19" i="11"/>
  <c r="FQ19" i="11"/>
  <c r="FP19" i="11"/>
  <c r="FO19" i="11"/>
  <c r="FN19" i="11"/>
  <c r="FM19" i="11"/>
  <c r="FL19" i="11"/>
  <c r="FK19" i="11"/>
  <c r="FJ19" i="11"/>
  <c r="FI19" i="11"/>
  <c r="FH19" i="11"/>
  <c r="FG19" i="11"/>
  <c r="FF19" i="11"/>
  <c r="FE19" i="11"/>
  <c r="FD19" i="11"/>
  <c r="FC19" i="11"/>
  <c r="FB19" i="11"/>
  <c r="FA19" i="11"/>
  <c r="EZ19" i="11"/>
  <c r="EY19" i="11"/>
  <c r="EX19" i="11"/>
  <c r="EW19" i="11"/>
  <c r="EV19" i="11"/>
  <c r="EU19" i="11"/>
  <c r="ET19" i="11"/>
  <c r="ES19" i="11"/>
  <c r="ER19" i="11"/>
  <c r="EQ19" i="11"/>
  <c r="EP19" i="11"/>
  <c r="EO19" i="11"/>
  <c r="EN19" i="11"/>
  <c r="EM19" i="11"/>
  <c r="EL19" i="11"/>
  <c r="EK19" i="11"/>
  <c r="EJ19" i="11"/>
  <c r="EI19" i="11"/>
  <c r="EH19" i="11"/>
  <c r="EG19" i="11"/>
  <c r="EF19" i="11"/>
  <c r="EE19" i="11"/>
  <c r="ED19" i="11"/>
  <c r="EC19" i="11"/>
  <c r="EB19" i="11"/>
  <c r="EA19" i="11"/>
  <c r="DZ19" i="11"/>
  <c r="DY19" i="11"/>
  <c r="DX19" i="11"/>
  <c r="DW19" i="11"/>
  <c r="DV19" i="11"/>
  <c r="DU19" i="11"/>
  <c r="DT19" i="11"/>
  <c r="DS19" i="11"/>
  <c r="DR19" i="11"/>
  <c r="DQ19" i="11"/>
  <c r="DP19" i="11"/>
  <c r="DO19" i="11"/>
  <c r="DN19" i="11"/>
  <c r="DM19" i="11"/>
  <c r="DL19" i="11"/>
  <c r="DK19" i="11"/>
  <c r="DJ19" i="11"/>
  <c r="DI19" i="11"/>
  <c r="DH19" i="11"/>
  <c r="DG19" i="11"/>
  <c r="DF19" i="11"/>
  <c r="DE19" i="11"/>
  <c r="DD19" i="11"/>
  <c r="DC19" i="11"/>
  <c r="DB19" i="11"/>
  <c r="DA19" i="11"/>
  <c r="CZ19" i="11"/>
  <c r="CY19" i="11"/>
  <c r="CX19" i="11"/>
  <c r="CW19" i="11"/>
  <c r="CV19" i="11"/>
  <c r="CU19" i="11"/>
  <c r="CT19" i="11"/>
  <c r="CS19" i="11"/>
  <c r="CR19" i="11"/>
  <c r="CQ19" i="11"/>
  <c r="CP19" i="11"/>
  <c r="CO19" i="11"/>
  <c r="CN19" i="11"/>
  <c r="CM19" i="11"/>
  <c r="CL19" i="11"/>
  <c r="CK19" i="11"/>
  <c r="CJ19" i="11"/>
  <c r="CI19" i="11"/>
  <c r="CH19" i="11"/>
  <c r="CG19" i="11"/>
  <c r="CF19" i="11"/>
  <c r="CE19" i="11"/>
  <c r="CD19" i="11"/>
  <c r="CC19" i="11"/>
  <c r="CB19" i="11"/>
  <c r="CA19" i="11"/>
  <c r="BZ19" i="11"/>
  <c r="BY19" i="11"/>
  <c r="BX19" i="11"/>
  <c r="BW19" i="11"/>
  <c r="BV19" i="11"/>
  <c r="BU19" i="11"/>
  <c r="BT19" i="11"/>
  <c r="BS19" i="11"/>
  <c r="BR19" i="11"/>
  <c r="BQ19" i="11"/>
  <c r="BP19" i="11"/>
  <c r="BO19" i="11"/>
  <c r="BN19" i="11"/>
  <c r="BM19" i="11"/>
  <c r="BL19" i="11"/>
  <c r="BK19" i="11"/>
  <c r="BJ19" i="11"/>
  <c r="BI19" i="11"/>
  <c r="BH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19" i="11"/>
  <c r="MQ18" i="11"/>
  <c r="MP18" i="11"/>
  <c r="MO18" i="11"/>
  <c r="MN18" i="11"/>
  <c r="MM18" i="11"/>
  <c r="ML18" i="11"/>
  <c r="MK18" i="11"/>
  <c r="MJ18" i="11"/>
  <c r="MI18" i="11"/>
  <c r="MH18" i="11"/>
  <c r="MG18" i="11"/>
  <c r="MF18" i="11"/>
  <c r="ME18" i="11"/>
  <c r="MD18" i="11"/>
  <c r="MC18" i="11"/>
  <c r="MB18" i="11"/>
  <c r="MA18" i="11"/>
  <c r="LZ18" i="11"/>
  <c r="LY18" i="11"/>
  <c r="LX18" i="11"/>
  <c r="LW18" i="11"/>
  <c r="LV18" i="11"/>
  <c r="LU18" i="11"/>
  <c r="LT18" i="11"/>
  <c r="LS18" i="11"/>
  <c r="LR18" i="11"/>
  <c r="LQ18" i="11"/>
  <c r="LP18" i="11"/>
  <c r="LO18" i="11"/>
  <c r="LN18" i="11"/>
  <c r="LM18" i="11"/>
  <c r="LL18" i="11"/>
  <c r="LK18" i="11"/>
  <c r="LJ18" i="11"/>
  <c r="LI18" i="11"/>
  <c r="LH18" i="11"/>
  <c r="LG18" i="11"/>
  <c r="LF18" i="11"/>
  <c r="LE18" i="11"/>
  <c r="LD18" i="11"/>
  <c r="LC18" i="11"/>
  <c r="LB18" i="11"/>
  <c r="LA18" i="11"/>
  <c r="KZ18" i="11"/>
  <c r="KY18" i="11"/>
  <c r="KX18" i="11"/>
  <c r="KW18" i="11"/>
  <c r="KV18" i="11"/>
  <c r="KU18" i="11"/>
  <c r="KT18" i="11"/>
  <c r="KS18" i="11"/>
  <c r="KR18" i="11"/>
  <c r="KQ18" i="11"/>
  <c r="KP18" i="11"/>
  <c r="KO18" i="11"/>
  <c r="KN18" i="11"/>
  <c r="KM18" i="11"/>
  <c r="KL18" i="11"/>
  <c r="KK18" i="11"/>
  <c r="KJ18" i="11"/>
  <c r="KI18" i="11"/>
  <c r="KH18" i="11"/>
  <c r="KG18" i="11"/>
  <c r="KF18" i="11"/>
  <c r="KE18" i="11"/>
  <c r="KD18" i="11"/>
  <c r="KC18" i="11"/>
  <c r="KB18" i="11"/>
  <c r="KA18" i="11"/>
  <c r="JZ18" i="11"/>
  <c r="JY18" i="11"/>
  <c r="JX18" i="11"/>
  <c r="JW18" i="11"/>
  <c r="JV18" i="11"/>
  <c r="JU18" i="11"/>
  <c r="JT18" i="11"/>
  <c r="JS18" i="11"/>
  <c r="JR18" i="11"/>
  <c r="JQ18" i="11"/>
  <c r="JP18" i="11"/>
  <c r="JO18" i="11"/>
  <c r="JN18" i="11"/>
  <c r="JM18" i="11"/>
  <c r="JL18" i="11"/>
  <c r="JK18" i="11"/>
  <c r="JJ18" i="11"/>
  <c r="JI18" i="11"/>
  <c r="JH18" i="11"/>
  <c r="JG18" i="11"/>
  <c r="JF18" i="11"/>
  <c r="JE18" i="11"/>
  <c r="JD18" i="11"/>
  <c r="JC18" i="11"/>
  <c r="JB18" i="11"/>
  <c r="JA18" i="11"/>
  <c r="IZ18" i="11"/>
  <c r="IY18" i="11"/>
  <c r="IX18" i="11"/>
  <c r="IW18" i="11"/>
  <c r="IV18" i="11"/>
  <c r="IU18" i="11"/>
  <c r="IT18" i="11"/>
  <c r="IS18" i="11"/>
  <c r="IR18" i="11"/>
  <c r="IQ18" i="11"/>
  <c r="IP18" i="11"/>
  <c r="IO18" i="11"/>
  <c r="IN18" i="11"/>
  <c r="IM18" i="11"/>
  <c r="IL18" i="11"/>
  <c r="IK18" i="11"/>
  <c r="IJ18" i="11"/>
  <c r="II18" i="11"/>
  <c r="IH18" i="11"/>
  <c r="IG18" i="11"/>
  <c r="IF18" i="11"/>
  <c r="IE18" i="11"/>
  <c r="ID18" i="11"/>
  <c r="IC18" i="11"/>
  <c r="IB18" i="11"/>
  <c r="IA18" i="11"/>
  <c r="HZ18" i="11"/>
  <c r="HY18" i="11"/>
  <c r="HX18" i="11"/>
  <c r="HW18" i="11"/>
  <c r="HV18" i="11"/>
  <c r="HU18" i="11"/>
  <c r="HT18" i="11"/>
  <c r="HS18" i="11"/>
  <c r="HR18" i="11"/>
  <c r="HQ18" i="11"/>
  <c r="HP18" i="11"/>
  <c r="HO18" i="11"/>
  <c r="HN18" i="11"/>
  <c r="HM18" i="11"/>
  <c r="HL18" i="11"/>
  <c r="HK18" i="11"/>
  <c r="HJ18" i="11"/>
  <c r="HI18" i="11"/>
  <c r="HH18" i="11"/>
  <c r="HG18" i="11"/>
  <c r="HF18" i="11"/>
  <c r="HE18" i="11"/>
  <c r="HD18" i="11"/>
  <c r="HC18" i="11"/>
  <c r="HB18" i="11"/>
  <c r="HA18" i="11"/>
  <c r="GZ18" i="11"/>
  <c r="GY18" i="11"/>
  <c r="GX18" i="11"/>
  <c r="GW18" i="11"/>
  <c r="GV18" i="11"/>
  <c r="GU18" i="11"/>
  <c r="GT18" i="11"/>
  <c r="GS18" i="11"/>
  <c r="GR18" i="11"/>
  <c r="GQ18" i="11"/>
  <c r="GP18" i="11"/>
  <c r="GO18" i="11"/>
  <c r="GN18" i="11"/>
  <c r="GM18" i="11"/>
  <c r="GL18" i="11"/>
  <c r="GK18" i="11"/>
  <c r="GJ18" i="11"/>
  <c r="GI18" i="11"/>
  <c r="GH18" i="11"/>
  <c r="GG18" i="11"/>
  <c r="GF18" i="11"/>
  <c r="GE18" i="11"/>
  <c r="GD18" i="11"/>
  <c r="GC18" i="11"/>
  <c r="GB18" i="11"/>
  <c r="GA18" i="11"/>
  <c r="FZ18" i="11"/>
  <c r="FY18" i="11"/>
  <c r="FX18" i="11"/>
  <c r="FW18" i="11"/>
  <c r="FV18" i="11"/>
  <c r="FU18" i="11"/>
  <c r="FT18" i="11"/>
  <c r="FS18" i="11"/>
  <c r="FR18" i="11"/>
  <c r="FQ18" i="11"/>
  <c r="FP18" i="11"/>
  <c r="FO18" i="11"/>
  <c r="FN18" i="11"/>
  <c r="FM18" i="11"/>
  <c r="FL18" i="11"/>
  <c r="FK18" i="11"/>
  <c r="FJ18" i="11"/>
  <c r="FI18" i="11"/>
  <c r="FH18" i="11"/>
  <c r="FG18" i="11"/>
  <c r="FF18" i="11"/>
  <c r="FE18" i="11"/>
  <c r="FD18" i="11"/>
  <c r="FC18" i="11"/>
  <c r="FB18" i="11"/>
  <c r="FA18" i="11"/>
  <c r="EZ18" i="11"/>
  <c r="EY18" i="11"/>
  <c r="EX18" i="11"/>
  <c r="EW18" i="11"/>
  <c r="EV18" i="11"/>
  <c r="EU18" i="11"/>
  <c r="ET18" i="11"/>
  <c r="ES18" i="11"/>
  <c r="ER18" i="11"/>
  <c r="EQ18" i="11"/>
  <c r="EP18" i="11"/>
  <c r="EO18" i="11"/>
  <c r="EN18" i="11"/>
  <c r="EM18" i="11"/>
  <c r="EL18" i="11"/>
  <c r="EK18" i="11"/>
  <c r="EJ18" i="11"/>
  <c r="EI18" i="11"/>
  <c r="EH18" i="11"/>
  <c r="EG18" i="11"/>
  <c r="EF18" i="11"/>
  <c r="EE18" i="11"/>
  <c r="ED18" i="11"/>
  <c r="EC18" i="11"/>
  <c r="EB18" i="11"/>
  <c r="EA18" i="11"/>
  <c r="DZ18" i="11"/>
  <c r="DY18" i="11"/>
  <c r="DX18" i="11"/>
  <c r="DW18" i="11"/>
  <c r="DV18" i="11"/>
  <c r="DU18" i="11"/>
  <c r="DT18" i="11"/>
  <c r="DS18" i="11"/>
  <c r="DR18" i="11"/>
  <c r="DQ18" i="11"/>
  <c r="DP18" i="11"/>
  <c r="DO18" i="11"/>
  <c r="DN18" i="11"/>
  <c r="DM18" i="11"/>
  <c r="DL18" i="11"/>
  <c r="DK18" i="11"/>
  <c r="DJ18" i="11"/>
  <c r="DI18" i="11"/>
  <c r="DH18" i="11"/>
  <c r="DG18" i="11"/>
  <c r="DF18" i="11"/>
  <c r="DE18" i="11"/>
  <c r="DD18" i="11"/>
  <c r="DC18" i="11"/>
  <c r="DB18" i="11"/>
  <c r="DA18" i="11"/>
  <c r="CZ18" i="11"/>
  <c r="CY18" i="11"/>
  <c r="CX18" i="11"/>
  <c r="CW18" i="11"/>
  <c r="CV18" i="11"/>
  <c r="CU18" i="11"/>
  <c r="CT18" i="11"/>
  <c r="CS18" i="11"/>
  <c r="CR18" i="11"/>
  <c r="CQ18" i="11"/>
  <c r="CP18" i="11"/>
  <c r="CO18" i="11"/>
  <c r="CN18" i="11"/>
  <c r="CM18" i="11"/>
  <c r="CL18" i="11"/>
  <c r="CK18" i="11"/>
  <c r="CJ18" i="11"/>
  <c r="CI18" i="11"/>
  <c r="CH18" i="11"/>
  <c r="CG18" i="11"/>
  <c r="CF18" i="11"/>
  <c r="CE18" i="11"/>
  <c r="CD18" i="11"/>
  <c r="CC18" i="11"/>
  <c r="CB18" i="11"/>
  <c r="CA18" i="11"/>
  <c r="BZ18"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V18" i="11"/>
  <c r="U18" i="11"/>
  <c r="A18" i="11"/>
  <c r="MQ17" i="11"/>
  <c r="MP17" i="11"/>
  <c r="MO17" i="11"/>
  <c r="MN17" i="11"/>
  <c r="MM17" i="11"/>
  <c r="ML17" i="11"/>
  <c r="MK17" i="11"/>
  <c r="MJ17" i="11"/>
  <c r="MI17" i="11"/>
  <c r="MH17" i="11"/>
  <c r="MG17" i="11"/>
  <c r="MF17" i="11"/>
  <c r="ME17" i="11"/>
  <c r="MD17" i="11"/>
  <c r="MC17" i="11"/>
  <c r="MB17" i="11"/>
  <c r="MA17" i="11"/>
  <c r="LZ17" i="11"/>
  <c r="LY17" i="11"/>
  <c r="LX17" i="11"/>
  <c r="LW17" i="11"/>
  <c r="LV17" i="11"/>
  <c r="LU17" i="11"/>
  <c r="LT17" i="11"/>
  <c r="LS17" i="11"/>
  <c r="LR17" i="11"/>
  <c r="LQ17" i="11"/>
  <c r="LP17" i="11"/>
  <c r="LO17" i="11"/>
  <c r="LN17" i="11"/>
  <c r="LM17" i="11"/>
  <c r="LL17" i="11"/>
  <c r="LK17" i="11"/>
  <c r="LJ17" i="11"/>
  <c r="LI17" i="11"/>
  <c r="LH17" i="11"/>
  <c r="LG17" i="11"/>
  <c r="LF17" i="11"/>
  <c r="LE17" i="11"/>
  <c r="LD17" i="11"/>
  <c r="LC17" i="11"/>
  <c r="LB17" i="11"/>
  <c r="LA17" i="11"/>
  <c r="KZ17" i="11"/>
  <c r="KY17" i="11"/>
  <c r="KX17" i="11"/>
  <c r="KW17" i="11"/>
  <c r="KV17" i="11"/>
  <c r="KU17" i="11"/>
  <c r="KT17" i="11"/>
  <c r="KS17" i="11"/>
  <c r="KR17" i="11"/>
  <c r="KQ17" i="11"/>
  <c r="KP17" i="11"/>
  <c r="KO17" i="11"/>
  <c r="KN17" i="11"/>
  <c r="KM17" i="11"/>
  <c r="KL17" i="11"/>
  <c r="KK17" i="11"/>
  <c r="KJ17" i="11"/>
  <c r="KI17" i="11"/>
  <c r="KH17" i="11"/>
  <c r="KG17" i="11"/>
  <c r="KF17" i="11"/>
  <c r="KE17" i="11"/>
  <c r="KD17" i="11"/>
  <c r="KC17" i="11"/>
  <c r="KB17" i="11"/>
  <c r="KA17" i="11"/>
  <c r="JZ17" i="11"/>
  <c r="JY17" i="11"/>
  <c r="JX17" i="11"/>
  <c r="JW17" i="11"/>
  <c r="JV17" i="11"/>
  <c r="JU17" i="11"/>
  <c r="JT17" i="11"/>
  <c r="JS17" i="11"/>
  <c r="JR17" i="11"/>
  <c r="JQ17" i="11"/>
  <c r="JP17" i="11"/>
  <c r="JO17" i="11"/>
  <c r="JN17" i="11"/>
  <c r="JM17" i="11"/>
  <c r="JL17" i="11"/>
  <c r="JK17" i="11"/>
  <c r="JJ17" i="11"/>
  <c r="JI17" i="11"/>
  <c r="JH17" i="11"/>
  <c r="JG17" i="11"/>
  <c r="JF17" i="11"/>
  <c r="JE17" i="11"/>
  <c r="JD17" i="11"/>
  <c r="JC17" i="11"/>
  <c r="JB17" i="11"/>
  <c r="JA17" i="11"/>
  <c r="IZ17" i="11"/>
  <c r="IY17" i="11"/>
  <c r="IX17" i="11"/>
  <c r="IW17" i="11"/>
  <c r="IV17" i="11"/>
  <c r="IU17" i="11"/>
  <c r="IT17" i="11"/>
  <c r="IS17" i="11"/>
  <c r="IR17" i="11"/>
  <c r="IQ17" i="11"/>
  <c r="IP17" i="11"/>
  <c r="IO17" i="11"/>
  <c r="IN17" i="11"/>
  <c r="IM17" i="11"/>
  <c r="IL17" i="11"/>
  <c r="IK17" i="11"/>
  <c r="IJ17" i="11"/>
  <c r="II17" i="11"/>
  <c r="IH17" i="11"/>
  <c r="IG17" i="11"/>
  <c r="IF17" i="11"/>
  <c r="IE17" i="11"/>
  <c r="ID17" i="11"/>
  <c r="IC17" i="11"/>
  <c r="IB17" i="11"/>
  <c r="IA17" i="11"/>
  <c r="HZ17" i="11"/>
  <c r="HY17" i="11"/>
  <c r="HX17" i="11"/>
  <c r="HW17" i="11"/>
  <c r="HV17" i="11"/>
  <c r="HU17" i="11"/>
  <c r="HT17" i="11"/>
  <c r="HS17" i="11"/>
  <c r="HR17" i="11"/>
  <c r="HQ17" i="11"/>
  <c r="HP17" i="11"/>
  <c r="HO17" i="11"/>
  <c r="HN17" i="11"/>
  <c r="HM17" i="11"/>
  <c r="HL17" i="11"/>
  <c r="HK17" i="11"/>
  <c r="HJ17" i="11"/>
  <c r="HI17" i="11"/>
  <c r="HH17" i="11"/>
  <c r="HG17" i="11"/>
  <c r="HF17" i="11"/>
  <c r="HE17" i="11"/>
  <c r="HD17" i="11"/>
  <c r="HC17" i="11"/>
  <c r="HB17" i="11"/>
  <c r="HA17" i="11"/>
  <c r="GZ17" i="11"/>
  <c r="GY17" i="11"/>
  <c r="GX17" i="11"/>
  <c r="GW17" i="11"/>
  <c r="GV17" i="11"/>
  <c r="GU17" i="11"/>
  <c r="GT17" i="11"/>
  <c r="GS17" i="11"/>
  <c r="GR17" i="11"/>
  <c r="GQ17" i="11"/>
  <c r="GP17" i="11"/>
  <c r="GO17" i="11"/>
  <c r="GN17" i="11"/>
  <c r="GM17" i="11"/>
  <c r="GL17" i="11"/>
  <c r="GK17" i="11"/>
  <c r="GJ17" i="11"/>
  <c r="GI17" i="11"/>
  <c r="GH17" i="11"/>
  <c r="GG17" i="11"/>
  <c r="GF17" i="11"/>
  <c r="GE17" i="11"/>
  <c r="GD17" i="11"/>
  <c r="GC17" i="11"/>
  <c r="GB17" i="11"/>
  <c r="GA17" i="11"/>
  <c r="FZ17" i="11"/>
  <c r="FY17" i="11"/>
  <c r="FX17" i="11"/>
  <c r="FW17" i="11"/>
  <c r="FV17" i="11"/>
  <c r="FU17" i="11"/>
  <c r="FT17" i="11"/>
  <c r="FS17" i="11"/>
  <c r="FR17" i="11"/>
  <c r="FQ17" i="11"/>
  <c r="FP17" i="11"/>
  <c r="FO17" i="11"/>
  <c r="FN17" i="11"/>
  <c r="FM17" i="11"/>
  <c r="FL17" i="11"/>
  <c r="FK17" i="11"/>
  <c r="FJ17" i="11"/>
  <c r="FI17" i="11"/>
  <c r="FH17" i="11"/>
  <c r="FG17" i="11"/>
  <c r="FF17" i="11"/>
  <c r="FE17" i="11"/>
  <c r="FD17" i="11"/>
  <c r="FC17" i="11"/>
  <c r="FB17" i="11"/>
  <c r="FA17" i="11"/>
  <c r="EZ17" i="11"/>
  <c r="EY17" i="11"/>
  <c r="EX17" i="11"/>
  <c r="EW17" i="11"/>
  <c r="EV17" i="11"/>
  <c r="EU17" i="11"/>
  <c r="ET17" i="11"/>
  <c r="ES17" i="11"/>
  <c r="ER17" i="11"/>
  <c r="EQ17" i="11"/>
  <c r="EP17" i="11"/>
  <c r="EO17" i="11"/>
  <c r="EN17" i="11"/>
  <c r="EM17" i="11"/>
  <c r="EL17" i="11"/>
  <c r="EK17" i="11"/>
  <c r="EJ17" i="11"/>
  <c r="EI17" i="11"/>
  <c r="EH17" i="11"/>
  <c r="EG17" i="11"/>
  <c r="EF17" i="11"/>
  <c r="EE17" i="11"/>
  <c r="ED17" i="11"/>
  <c r="EC17" i="11"/>
  <c r="EB17" i="11"/>
  <c r="EA17" i="11"/>
  <c r="DZ17" i="11"/>
  <c r="DY17" i="11"/>
  <c r="DX17" i="11"/>
  <c r="DW17" i="11"/>
  <c r="DV17" i="11"/>
  <c r="DU17" i="11"/>
  <c r="DT17" i="11"/>
  <c r="DS17" i="11"/>
  <c r="DR17" i="11"/>
  <c r="DQ17" i="11"/>
  <c r="DP17" i="11"/>
  <c r="DO17" i="11"/>
  <c r="DN17" i="11"/>
  <c r="DM17" i="11"/>
  <c r="DL17" i="11"/>
  <c r="DK17" i="11"/>
  <c r="DJ17" i="11"/>
  <c r="DI17" i="11"/>
  <c r="DH17" i="11"/>
  <c r="DG17" i="11"/>
  <c r="DF17" i="11"/>
  <c r="DE17" i="11"/>
  <c r="DD17" i="11"/>
  <c r="DC17" i="11"/>
  <c r="DB17" i="11"/>
  <c r="DA17" i="11"/>
  <c r="CZ17" i="11"/>
  <c r="CY17" i="11"/>
  <c r="CX17" i="11"/>
  <c r="CW17" i="11"/>
  <c r="CV17" i="11"/>
  <c r="CU17" i="11"/>
  <c r="CT17" i="11"/>
  <c r="CS17" i="11"/>
  <c r="CR17" i="11"/>
  <c r="CQ17" i="11"/>
  <c r="CP17" i="11"/>
  <c r="CO17" i="11"/>
  <c r="CN17" i="11"/>
  <c r="CM17" i="11"/>
  <c r="CL17" i="11"/>
  <c r="CK17" i="11"/>
  <c r="CJ17" i="11"/>
  <c r="CI17" i="11"/>
  <c r="CH17" i="11"/>
  <c r="CG17" i="11"/>
  <c r="CF17" i="11"/>
  <c r="CE17" i="11"/>
  <c r="CD17" i="11"/>
  <c r="CC17" i="11"/>
  <c r="CB17" i="11"/>
  <c r="CA17" i="11"/>
  <c r="BZ17" i="11"/>
  <c r="BY17" i="11"/>
  <c r="BX17" i="11"/>
  <c r="BW17" i="11"/>
  <c r="BV17" i="11"/>
  <c r="BU17" i="11"/>
  <c r="BT17" i="11"/>
  <c r="BS17" i="11"/>
  <c r="BR17" i="11"/>
  <c r="BQ17" i="11"/>
  <c r="BP17" i="11"/>
  <c r="BO17" i="11"/>
  <c r="BN17" i="11"/>
  <c r="BM17" i="11"/>
  <c r="BL17" i="11"/>
  <c r="BK17" i="11"/>
  <c r="BJ17" i="11"/>
  <c r="BI17" i="11"/>
  <c r="BH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AA17" i="11"/>
  <c r="Z17" i="11"/>
  <c r="Y17" i="11"/>
  <c r="X17" i="11"/>
  <c r="W17" i="11"/>
  <c r="V17" i="11"/>
  <c r="U17" i="11"/>
  <c r="A17" i="11"/>
  <c r="MQ16" i="11"/>
  <c r="MP16" i="11"/>
  <c r="MO16" i="11"/>
  <c r="MN16" i="11"/>
  <c r="MM16" i="11"/>
  <c r="ML16" i="11"/>
  <c r="MK16" i="11"/>
  <c r="MJ16" i="11"/>
  <c r="MI16" i="11"/>
  <c r="MH16" i="11"/>
  <c r="MG16" i="11"/>
  <c r="MF16" i="11"/>
  <c r="ME16" i="11"/>
  <c r="MD16" i="11"/>
  <c r="MC16" i="11"/>
  <c r="MB16" i="11"/>
  <c r="MA16" i="11"/>
  <c r="LZ16" i="11"/>
  <c r="LY16" i="11"/>
  <c r="LX16" i="11"/>
  <c r="LW16" i="11"/>
  <c r="LV16" i="11"/>
  <c r="LU16" i="11"/>
  <c r="LT16" i="11"/>
  <c r="LS16" i="11"/>
  <c r="LR16" i="11"/>
  <c r="LQ16" i="11"/>
  <c r="LP16" i="11"/>
  <c r="LO16" i="11"/>
  <c r="LN16" i="11"/>
  <c r="LM16" i="11"/>
  <c r="LL16" i="11"/>
  <c r="LK16" i="11"/>
  <c r="LJ16" i="11"/>
  <c r="LI16" i="11"/>
  <c r="LH16" i="11"/>
  <c r="LG16" i="11"/>
  <c r="LF16" i="11"/>
  <c r="LE16" i="11"/>
  <c r="LD16" i="11"/>
  <c r="LC16" i="11"/>
  <c r="LB16" i="11"/>
  <c r="LA16" i="11"/>
  <c r="KZ16" i="11"/>
  <c r="KY16" i="11"/>
  <c r="KX16" i="11"/>
  <c r="KW16" i="11"/>
  <c r="KV16" i="11"/>
  <c r="KU16" i="11"/>
  <c r="KT16" i="11"/>
  <c r="KS16" i="11"/>
  <c r="KR16" i="11"/>
  <c r="KQ16" i="11"/>
  <c r="KP16" i="11"/>
  <c r="KO16" i="11"/>
  <c r="KN16" i="11"/>
  <c r="KM16" i="11"/>
  <c r="KL16" i="11"/>
  <c r="KK16" i="11"/>
  <c r="KJ16" i="11"/>
  <c r="KI16" i="11"/>
  <c r="KH16" i="11"/>
  <c r="KG16" i="11"/>
  <c r="KF16" i="11"/>
  <c r="KE16" i="11"/>
  <c r="KD16" i="11"/>
  <c r="KC16" i="11"/>
  <c r="KB16" i="11"/>
  <c r="KA16" i="11"/>
  <c r="JZ16" i="11"/>
  <c r="JY16" i="11"/>
  <c r="JX16" i="11"/>
  <c r="JW16" i="11"/>
  <c r="JV16" i="11"/>
  <c r="JU16" i="11"/>
  <c r="JT16" i="11"/>
  <c r="JS16" i="11"/>
  <c r="JR16" i="11"/>
  <c r="JQ16" i="11"/>
  <c r="JP16" i="11"/>
  <c r="JO16" i="11"/>
  <c r="JN16" i="11"/>
  <c r="JM16" i="11"/>
  <c r="JL16" i="11"/>
  <c r="JK16" i="11"/>
  <c r="JJ16" i="11"/>
  <c r="JI16" i="11"/>
  <c r="JH16" i="11"/>
  <c r="JG16" i="11"/>
  <c r="JF16" i="11"/>
  <c r="JE16" i="11"/>
  <c r="JD16" i="11"/>
  <c r="JC16" i="11"/>
  <c r="JB16" i="11"/>
  <c r="JA16" i="11"/>
  <c r="IZ16" i="11"/>
  <c r="IY16" i="11"/>
  <c r="IX16" i="11"/>
  <c r="IW16" i="11"/>
  <c r="IV16" i="11"/>
  <c r="IU16" i="11"/>
  <c r="IT16" i="11"/>
  <c r="IS16" i="11"/>
  <c r="IR16" i="11"/>
  <c r="IQ16" i="11"/>
  <c r="IP16" i="11"/>
  <c r="IO16" i="11"/>
  <c r="IN16" i="11"/>
  <c r="IM16" i="11"/>
  <c r="IL16" i="11"/>
  <c r="IK16" i="11"/>
  <c r="IJ16" i="11"/>
  <c r="II16" i="11"/>
  <c r="IH16" i="11"/>
  <c r="IG16" i="11"/>
  <c r="IF16" i="11"/>
  <c r="IE16" i="11"/>
  <c r="ID16" i="11"/>
  <c r="IC16" i="11"/>
  <c r="IB16" i="11"/>
  <c r="IA16" i="11"/>
  <c r="HZ16" i="11"/>
  <c r="HY16" i="11"/>
  <c r="HX16" i="11"/>
  <c r="HW16" i="11"/>
  <c r="HV16" i="11"/>
  <c r="HU16" i="11"/>
  <c r="HT16" i="11"/>
  <c r="HS16" i="11"/>
  <c r="HR16" i="11"/>
  <c r="HQ16" i="11"/>
  <c r="HP16" i="11"/>
  <c r="HO16" i="11"/>
  <c r="HN16" i="11"/>
  <c r="HM16" i="11"/>
  <c r="HL16" i="11"/>
  <c r="HK16" i="11"/>
  <c r="HJ16" i="11"/>
  <c r="HI16" i="11"/>
  <c r="HH16" i="11"/>
  <c r="HG16" i="11"/>
  <c r="HF16" i="11"/>
  <c r="HE16" i="11"/>
  <c r="HD16" i="11"/>
  <c r="HC16" i="11"/>
  <c r="HB16" i="11"/>
  <c r="HA16" i="11"/>
  <c r="GZ16" i="11"/>
  <c r="GY16" i="11"/>
  <c r="GX16" i="11"/>
  <c r="GW16" i="11"/>
  <c r="GV16" i="11"/>
  <c r="GU16" i="11"/>
  <c r="GT16" i="11"/>
  <c r="GS16" i="11"/>
  <c r="GR16" i="11"/>
  <c r="GQ16" i="11"/>
  <c r="GP16" i="11"/>
  <c r="GO16" i="11"/>
  <c r="GN16" i="11"/>
  <c r="GM16" i="11"/>
  <c r="GL16" i="11"/>
  <c r="GK16" i="11"/>
  <c r="GJ16" i="11"/>
  <c r="GI16" i="11"/>
  <c r="GH16" i="11"/>
  <c r="GG16" i="11"/>
  <c r="GF16" i="11"/>
  <c r="GE16" i="11"/>
  <c r="GD16" i="11"/>
  <c r="GC16" i="11"/>
  <c r="GB16" i="11"/>
  <c r="GA16" i="11"/>
  <c r="FZ16" i="11"/>
  <c r="FY16" i="11"/>
  <c r="FX16" i="11"/>
  <c r="FW16" i="11"/>
  <c r="FV16" i="11"/>
  <c r="FU16" i="11"/>
  <c r="FT16" i="11"/>
  <c r="FS16" i="11"/>
  <c r="FR16" i="11"/>
  <c r="FQ16" i="11"/>
  <c r="FP16" i="11"/>
  <c r="FO16" i="11"/>
  <c r="FN16" i="11"/>
  <c r="FM16" i="11"/>
  <c r="FL16" i="11"/>
  <c r="FK16" i="11"/>
  <c r="FJ16" i="11"/>
  <c r="FI16" i="11"/>
  <c r="FH16" i="11"/>
  <c r="FG16" i="11"/>
  <c r="FF16" i="11"/>
  <c r="FE16" i="11"/>
  <c r="FD16" i="11"/>
  <c r="FC16" i="11"/>
  <c r="FB16" i="11"/>
  <c r="FA16" i="11"/>
  <c r="EZ16" i="11"/>
  <c r="EY16" i="11"/>
  <c r="EX16" i="11"/>
  <c r="EW16" i="11"/>
  <c r="EV16" i="11"/>
  <c r="EU16" i="11"/>
  <c r="ET16" i="11"/>
  <c r="ES16" i="11"/>
  <c r="ER16" i="11"/>
  <c r="EQ16" i="11"/>
  <c r="EP16" i="11"/>
  <c r="EO16" i="11"/>
  <c r="EN16" i="11"/>
  <c r="EM16" i="11"/>
  <c r="EL16" i="11"/>
  <c r="EK16" i="11"/>
  <c r="EJ16" i="11"/>
  <c r="EI16" i="11"/>
  <c r="EH16" i="11"/>
  <c r="EG16" i="11"/>
  <c r="EF16" i="11"/>
  <c r="EE16" i="11"/>
  <c r="ED16" i="11"/>
  <c r="EC16" i="11"/>
  <c r="EB16" i="11"/>
  <c r="EA16" i="11"/>
  <c r="DZ16" i="11"/>
  <c r="DY16" i="11"/>
  <c r="DX16" i="11"/>
  <c r="DW16" i="11"/>
  <c r="DV16" i="11"/>
  <c r="DU16" i="11"/>
  <c r="DT16" i="11"/>
  <c r="DS16" i="11"/>
  <c r="DR16" i="11"/>
  <c r="DQ16" i="11"/>
  <c r="DP16" i="11"/>
  <c r="DO16" i="11"/>
  <c r="DN16" i="11"/>
  <c r="DM16" i="11"/>
  <c r="DL16" i="11"/>
  <c r="DK16" i="11"/>
  <c r="DJ16" i="11"/>
  <c r="DI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I16" i="11"/>
  <c r="CH16" i="11"/>
  <c r="CG16" i="11"/>
  <c r="CF16" i="11"/>
  <c r="CE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V16" i="11"/>
  <c r="U16" i="11"/>
  <c r="A16" i="11"/>
  <c r="MQ15" i="11"/>
  <c r="MP15" i="11"/>
  <c r="MO15" i="11"/>
  <c r="MN15" i="11"/>
  <c r="MM15" i="11"/>
  <c r="ML15" i="11"/>
  <c r="MK15" i="11"/>
  <c r="MJ15" i="11"/>
  <c r="MI15" i="11"/>
  <c r="MH15" i="11"/>
  <c r="MG15" i="11"/>
  <c r="MF15" i="11"/>
  <c r="ME15" i="11"/>
  <c r="MD15" i="11"/>
  <c r="MC15" i="11"/>
  <c r="MB15" i="11"/>
  <c r="MA15" i="11"/>
  <c r="LZ15" i="11"/>
  <c r="LY15" i="11"/>
  <c r="LX15" i="11"/>
  <c r="LW15" i="11"/>
  <c r="LV15" i="11"/>
  <c r="LU15" i="11"/>
  <c r="LT15" i="11"/>
  <c r="LS15" i="11"/>
  <c r="LR15" i="11"/>
  <c r="LQ15" i="11"/>
  <c r="LP15" i="11"/>
  <c r="LO15" i="11"/>
  <c r="LN15" i="11"/>
  <c r="LM15" i="11"/>
  <c r="LL15" i="11"/>
  <c r="LK15" i="11"/>
  <c r="LJ15" i="11"/>
  <c r="LI15" i="11"/>
  <c r="LH15" i="11"/>
  <c r="LG15" i="11"/>
  <c r="LF15" i="11"/>
  <c r="LE15" i="11"/>
  <c r="LD15" i="11"/>
  <c r="LC15" i="11"/>
  <c r="LB15" i="11"/>
  <c r="LA15" i="11"/>
  <c r="KZ15" i="11"/>
  <c r="KY15" i="11"/>
  <c r="KX15" i="11"/>
  <c r="KW15" i="11"/>
  <c r="KV15" i="11"/>
  <c r="KU15" i="11"/>
  <c r="KT15" i="11"/>
  <c r="KS15" i="11"/>
  <c r="KR15" i="11"/>
  <c r="KQ15" i="11"/>
  <c r="KP15" i="11"/>
  <c r="KO15" i="11"/>
  <c r="KN15" i="11"/>
  <c r="KM15" i="11"/>
  <c r="KL15" i="11"/>
  <c r="KK15" i="11"/>
  <c r="KJ15" i="11"/>
  <c r="KI15" i="11"/>
  <c r="KH15" i="11"/>
  <c r="KG15" i="11"/>
  <c r="KF15" i="11"/>
  <c r="KE15" i="11"/>
  <c r="KD15" i="11"/>
  <c r="KC15" i="11"/>
  <c r="KB15" i="11"/>
  <c r="KA15" i="11"/>
  <c r="JZ15" i="11"/>
  <c r="JY15" i="11"/>
  <c r="JX15" i="11"/>
  <c r="JW15" i="11"/>
  <c r="JV15" i="11"/>
  <c r="JU15" i="11"/>
  <c r="JT15" i="11"/>
  <c r="JS15" i="11"/>
  <c r="JR15" i="11"/>
  <c r="JQ15" i="11"/>
  <c r="JP15" i="11"/>
  <c r="JO15" i="11"/>
  <c r="JN15" i="11"/>
  <c r="JM15" i="11"/>
  <c r="JL15" i="11"/>
  <c r="JK15" i="11"/>
  <c r="JJ15" i="11"/>
  <c r="JI15" i="11"/>
  <c r="JH15" i="11"/>
  <c r="JG15" i="11"/>
  <c r="JF15" i="11"/>
  <c r="JE15" i="11"/>
  <c r="JD15" i="11"/>
  <c r="JC15" i="11"/>
  <c r="JB15" i="11"/>
  <c r="JA15" i="11"/>
  <c r="IZ15" i="11"/>
  <c r="IY15" i="11"/>
  <c r="IX15" i="11"/>
  <c r="IW15" i="11"/>
  <c r="IV15" i="11"/>
  <c r="IU15" i="11"/>
  <c r="IT15" i="11"/>
  <c r="IS15" i="11"/>
  <c r="IR15" i="11"/>
  <c r="IQ15" i="11"/>
  <c r="IP15" i="11"/>
  <c r="IO15" i="11"/>
  <c r="IN15" i="11"/>
  <c r="IM15" i="11"/>
  <c r="IL15" i="11"/>
  <c r="IK15" i="11"/>
  <c r="IJ15" i="11"/>
  <c r="II15" i="11"/>
  <c r="IH15" i="11"/>
  <c r="IG15" i="11"/>
  <c r="IF15" i="11"/>
  <c r="IE15" i="11"/>
  <c r="ID15" i="11"/>
  <c r="IC15" i="11"/>
  <c r="IB15" i="11"/>
  <c r="IA15" i="11"/>
  <c r="HZ15" i="11"/>
  <c r="HY15" i="11"/>
  <c r="HX15" i="11"/>
  <c r="HW15" i="11"/>
  <c r="HV15" i="11"/>
  <c r="HU15" i="11"/>
  <c r="HT15" i="11"/>
  <c r="HS15" i="11"/>
  <c r="HR15" i="11"/>
  <c r="HQ15" i="11"/>
  <c r="HP15" i="11"/>
  <c r="HO15" i="11"/>
  <c r="HN15" i="11"/>
  <c r="HM15" i="11"/>
  <c r="HL15" i="11"/>
  <c r="HK15" i="11"/>
  <c r="HJ15" i="11"/>
  <c r="HI15" i="11"/>
  <c r="HH15" i="11"/>
  <c r="HG15" i="11"/>
  <c r="HF15" i="11"/>
  <c r="HE15" i="11"/>
  <c r="HD15" i="11"/>
  <c r="HC15" i="11"/>
  <c r="HB15" i="11"/>
  <c r="HA15" i="11"/>
  <c r="GZ15" i="11"/>
  <c r="GY15" i="11"/>
  <c r="GX15" i="11"/>
  <c r="GW15" i="11"/>
  <c r="GV15" i="11"/>
  <c r="GU15" i="11"/>
  <c r="GT15" i="11"/>
  <c r="GS15" i="11"/>
  <c r="GR15" i="11"/>
  <c r="GQ15" i="11"/>
  <c r="GP15" i="11"/>
  <c r="GO15" i="11"/>
  <c r="GN15" i="11"/>
  <c r="GM15" i="11"/>
  <c r="GL15" i="11"/>
  <c r="GK15" i="11"/>
  <c r="GJ15" i="11"/>
  <c r="GI15" i="11"/>
  <c r="GH15" i="11"/>
  <c r="GG15" i="11"/>
  <c r="GF15" i="11"/>
  <c r="GE15" i="11"/>
  <c r="GD15" i="11"/>
  <c r="GC15" i="11"/>
  <c r="GB15" i="11"/>
  <c r="GA15" i="11"/>
  <c r="FZ15" i="11"/>
  <c r="FY15" i="11"/>
  <c r="FX15" i="11"/>
  <c r="FW15" i="11"/>
  <c r="FV15" i="11"/>
  <c r="FU15" i="11"/>
  <c r="FT15" i="11"/>
  <c r="FS15" i="11"/>
  <c r="FR15" i="11"/>
  <c r="FQ15" i="11"/>
  <c r="FP15" i="11"/>
  <c r="FO15" i="11"/>
  <c r="FN15" i="11"/>
  <c r="FM15" i="11"/>
  <c r="FL15" i="11"/>
  <c r="FK15" i="11"/>
  <c r="FJ15" i="11"/>
  <c r="FI15" i="11"/>
  <c r="FH15" i="11"/>
  <c r="FG15" i="11"/>
  <c r="FF15" i="11"/>
  <c r="FE15" i="11"/>
  <c r="FD15" i="11"/>
  <c r="FC15" i="11"/>
  <c r="FB15" i="11"/>
  <c r="FA15" i="11"/>
  <c r="EZ15" i="11"/>
  <c r="EY15" i="11"/>
  <c r="EX15" i="11"/>
  <c r="EW15" i="11"/>
  <c r="EV15" i="11"/>
  <c r="EU15" i="11"/>
  <c r="ET15" i="11"/>
  <c r="ES15" i="11"/>
  <c r="ER15" i="11"/>
  <c r="EQ15" i="11"/>
  <c r="EP15" i="11"/>
  <c r="EO15" i="11"/>
  <c r="EN15" i="11"/>
  <c r="EM15" i="11"/>
  <c r="EL15" i="11"/>
  <c r="EK15" i="11"/>
  <c r="EJ15" i="11"/>
  <c r="EI15" i="11"/>
  <c r="EH15" i="11"/>
  <c r="EG15" i="11"/>
  <c r="EF15" i="11"/>
  <c r="EE15" i="11"/>
  <c r="ED15" i="11"/>
  <c r="EC15" i="11"/>
  <c r="EB15" i="11"/>
  <c r="EA15" i="11"/>
  <c r="DZ15" i="11"/>
  <c r="DY15" i="11"/>
  <c r="DX15" i="11"/>
  <c r="DW15" i="11"/>
  <c r="DV15" i="11"/>
  <c r="DU15" i="11"/>
  <c r="DT15" i="11"/>
  <c r="DS15" i="11"/>
  <c r="DR15" i="11"/>
  <c r="DQ15" i="11"/>
  <c r="DP15" i="11"/>
  <c r="DO15" i="11"/>
  <c r="DN15" i="11"/>
  <c r="DM15" i="11"/>
  <c r="DL15" i="11"/>
  <c r="DK15" i="11"/>
  <c r="DJ15" i="11"/>
  <c r="DI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I15" i="11"/>
  <c r="CH15" i="11"/>
  <c r="CG15" i="11"/>
  <c r="CF15" i="11"/>
  <c r="CE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AA15" i="11"/>
  <c r="Z15" i="11"/>
  <c r="Y15" i="11"/>
  <c r="X15" i="11"/>
  <c r="W15" i="11"/>
  <c r="V15" i="11"/>
  <c r="U15" i="11"/>
  <c r="A15" i="11"/>
  <c r="MQ14" i="11"/>
  <c r="MP14" i="11"/>
  <c r="MO14" i="11"/>
  <c r="MN14" i="11"/>
  <c r="MM14" i="11"/>
  <c r="ML14" i="11"/>
  <c r="MK14" i="11"/>
  <c r="MJ14" i="11"/>
  <c r="MI14" i="11"/>
  <c r="MH14" i="11"/>
  <c r="MG14" i="11"/>
  <c r="MF14" i="11"/>
  <c r="ME14" i="11"/>
  <c r="MD14" i="11"/>
  <c r="MC14" i="11"/>
  <c r="MB14" i="11"/>
  <c r="MA14" i="11"/>
  <c r="LZ14" i="11"/>
  <c r="LY14" i="11"/>
  <c r="LX14" i="11"/>
  <c r="LW14" i="11"/>
  <c r="LV14" i="11"/>
  <c r="LU14" i="11"/>
  <c r="LT14" i="11"/>
  <c r="LS14" i="11"/>
  <c r="LR14" i="11"/>
  <c r="LQ14" i="11"/>
  <c r="LP14" i="11"/>
  <c r="LO14" i="11"/>
  <c r="LN14" i="11"/>
  <c r="LM14" i="11"/>
  <c r="LL14" i="11"/>
  <c r="LK14" i="11"/>
  <c r="LJ14" i="11"/>
  <c r="LI14" i="11"/>
  <c r="LH14" i="11"/>
  <c r="LG14" i="11"/>
  <c r="LF14" i="11"/>
  <c r="LE14" i="11"/>
  <c r="LD14" i="11"/>
  <c r="LC14" i="11"/>
  <c r="LB14" i="11"/>
  <c r="LA14" i="11"/>
  <c r="KZ14" i="11"/>
  <c r="KY14" i="11"/>
  <c r="KX14" i="11"/>
  <c r="KW14" i="11"/>
  <c r="KV14" i="11"/>
  <c r="KU14" i="11"/>
  <c r="KT14" i="11"/>
  <c r="KS14" i="11"/>
  <c r="KR14" i="11"/>
  <c r="KQ14" i="11"/>
  <c r="KP14" i="11"/>
  <c r="KO14" i="11"/>
  <c r="KN14" i="11"/>
  <c r="KM14" i="11"/>
  <c r="KL14" i="11"/>
  <c r="KK14" i="11"/>
  <c r="KJ14" i="11"/>
  <c r="KI14" i="11"/>
  <c r="KH14" i="11"/>
  <c r="KG14" i="11"/>
  <c r="KF14" i="11"/>
  <c r="KE14" i="11"/>
  <c r="KD14" i="11"/>
  <c r="KC14" i="11"/>
  <c r="KB14" i="11"/>
  <c r="KA14" i="11"/>
  <c r="JZ14" i="11"/>
  <c r="JY14" i="11"/>
  <c r="JX14" i="11"/>
  <c r="JW14" i="11"/>
  <c r="JV14" i="11"/>
  <c r="JU14" i="11"/>
  <c r="JT14" i="11"/>
  <c r="JS14" i="11"/>
  <c r="JR14" i="11"/>
  <c r="JQ14" i="11"/>
  <c r="JP14" i="11"/>
  <c r="JO14" i="11"/>
  <c r="JN14" i="11"/>
  <c r="JM14" i="11"/>
  <c r="JL14" i="11"/>
  <c r="JK14" i="11"/>
  <c r="JJ14" i="11"/>
  <c r="JI14" i="11"/>
  <c r="JH14" i="11"/>
  <c r="JG14" i="11"/>
  <c r="JF14" i="11"/>
  <c r="JE14" i="11"/>
  <c r="JD14" i="11"/>
  <c r="JC14" i="11"/>
  <c r="JB14" i="11"/>
  <c r="JA14" i="11"/>
  <c r="IZ14" i="11"/>
  <c r="IY14" i="11"/>
  <c r="IX14" i="11"/>
  <c r="IW14" i="11"/>
  <c r="IV14" i="11"/>
  <c r="IU14" i="11"/>
  <c r="IT14" i="11"/>
  <c r="IS14" i="11"/>
  <c r="IR14" i="11"/>
  <c r="IQ14" i="11"/>
  <c r="IP14" i="11"/>
  <c r="IO14" i="11"/>
  <c r="IN14" i="11"/>
  <c r="IM14" i="11"/>
  <c r="IL14" i="11"/>
  <c r="IK14" i="11"/>
  <c r="IJ14" i="11"/>
  <c r="II14" i="11"/>
  <c r="IH14" i="11"/>
  <c r="IG14" i="11"/>
  <c r="IF14" i="11"/>
  <c r="IE14" i="11"/>
  <c r="ID14" i="11"/>
  <c r="IC14" i="11"/>
  <c r="IB14" i="11"/>
  <c r="IA14" i="11"/>
  <c r="HZ14" i="11"/>
  <c r="HY14" i="11"/>
  <c r="HX14" i="11"/>
  <c r="HW14" i="11"/>
  <c r="HV14" i="11"/>
  <c r="HU14" i="11"/>
  <c r="HT14" i="11"/>
  <c r="HS14" i="11"/>
  <c r="HR14" i="11"/>
  <c r="HQ14" i="11"/>
  <c r="HP14" i="11"/>
  <c r="HO14" i="11"/>
  <c r="HN14" i="11"/>
  <c r="HM14" i="11"/>
  <c r="HL14" i="11"/>
  <c r="HK14" i="11"/>
  <c r="HJ14" i="11"/>
  <c r="HI14" i="11"/>
  <c r="HH14" i="11"/>
  <c r="HG14" i="11"/>
  <c r="HF14" i="11"/>
  <c r="HE14" i="11"/>
  <c r="HD14" i="11"/>
  <c r="HC14" i="11"/>
  <c r="HB14" i="11"/>
  <c r="HA14" i="11"/>
  <c r="GZ14" i="11"/>
  <c r="GY14" i="11"/>
  <c r="GX14" i="11"/>
  <c r="GW14" i="11"/>
  <c r="GV14" i="11"/>
  <c r="GU14" i="11"/>
  <c r="GT14" i="11"/>
  <c r="GS14" i="11"/>
  <c r="GR14" i="11"/>
  <c r="GQ14" i="11"/>
  <c r="GP14" i="11"/>
  <c r="GO14" i="11"/>
  <c r="GN14" i="11"/>
  <c r="GM14" i="11"/>
  <c r="GL14" i="11"/>
  <c r="GK14" i="11"/>
  <c r="GJ14" i="11"/>
  <c r="GI14" i="11"/>
  <c r="GH14" i="11"/>
  <c r="GG14" i="11"/>
  <c r="GF14" i="11"/>
  <c r="GE14" i="11"/>
  <c r="GD14" i="11"/>
  <c r="GC14" i="11"/>
  <c r="GB14" i="11"/>
  <c r="GA14" i="11"/>
  <c r="FZ14" i="11"/>
  <c r="FY14" i="11"/>
  <c r="FX14" i="11"/>
  <c r="FW14" i="11"/>
  <c r="FV14" i="11"/>
  <c r="FU14" i="11"/>
  <c r="FT14" i="11"/>
  <c r="FS14" i="11"/>
  <c r="FR14" i="11"/>
  <c r="FQ14" i="11"/>
  <c r="FP14" i="11"/>
  <c r="FO14" i="11"/>
  <c r="FN14" i="11"/>
  <c r="FM14" i="11"/>
  <c r="FL14" i="11"/>
  <c r="FK14" i="11"/>
  <c r="FJ14" i="11"/>
  <c r="FI14" i="11"/>
  <c r="FH14" i="11"/>
  <c r="FG14" i="11"/>
  <c r="FF14" i="11"/>
  <c r="FE14" i="11"/>
  <c r="FD14" i="11"/>
  <c r="FC14" i="11"/>
  <c r="FB14" i="11"/>
  <c r="FA14" i="11"/>
  <c r="EZ14" i="11"/>
  <c r="EY14" i="11"/>
  <c r="EX14" i="11"/>
  <c r="EW14" i="11"/>
  <c r="EV14" i="11"/>
  <c r="EU14" i="11"/>
  <c r="ET14" i="11"/>
  <c r="ES14" i="11"/>
  <c r="ER14" i="11"/>
  <c r="EQ14" i="11"/>
  <c r="EP14" i="11"/>
  <c r="EO14" i="11"/>
  <c r="EN14" i="11"/>
  <c r="EM14" i="11"/>
  <c r="EL14" i="11"/>
  <c r="EK14" i="11"/>
  <c r="EJ14" i="11"/>
  <c r="EI14" i="11"/>
  <c r="EH14" i="11"/>
  <c r="EG14" i="11"/>
  <c r="EF14" i="11"/>
  <c r="EE14" i="11"/>
  <c r="ED14" i="11"/>
  <c r="EC14" i="11"/>
  <c r="EB14" i="11"/>
  <c r="EA14" i="11"/>
  <c r="DZ14" i="11"/>
  <c r="DY14" i="11"/>
  <c r="DX14" i="11"/>
  <c r="DW14" i="11"/>
  <c r="DV14" i="11"/>
  <c r="DU14" i="11"/>
  <c r="DT14" i="11"/>
  <c r="DS14" i="11"/>
  <c r="DR14" i="11"/>
  <c r="DQ14" i="11"/>
  <c r="DP14" i="11"/>
  <c r="DO14" i="11"/>
  <c r="DN14" i="11"/>
  <c r="DM14" i="11"/>
  <c r="DL14" i="11"/>
  <c r="DK14" i="11"/>
  <c r="DJ14" i="11"/>
  <c r="DI14" i="11"/>
  <c r="DH14" i="11"/>
  <c r="DG14" i="11"/>
  <c r="DF14" i="11"/>
  <c r="DE14" i="11"/>
  <c r="DD14"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A14" i="11"/>
  <c r="MQ13" i="11"/>
  <c r="MP13" i="11"/>
  <c r="MO13" i="11"/>
  <c r="MN13" i="11"/>
  <c r="MM13" i="11"/>
  <c r="ML13" i="11"/>
  <c r="MK13" i="11"/>
  <c r="MJ13" i="11"/>
  <c r="MI13" i="11"/>
  <c r="MH13" i="11"/>
  <c r="MG13" i="11"/>
  <c r="MF13" i="11"/>
  <c r="ME13" i="11"/>
  <c r="MD13" i="11"/>
  <c r="MC13" i="11"/>
  <c r="MB13" i="11"/>
  <c r="MA13" i="11"/>
  <c r="LZ13" i="11"/>
  <c r="LY13" i="11"/>
  <c r="LX13" i="11"/>
  <c r="LW13" i="11"/>
  <c r="LV13" i="11"/>
  <c r="LU13" i="11"/>
  <c r="LT13" i="11"/>
  <c r="LS13" i="11"/>
  <c r="LR13" i="11"/>
  <c r="LQ13" i="11"/>
  <c r="LP13" i="11"/>
  <c r="LO13" i="11"/>
  <c r="LN13" i="11"/>
  <c r="LM13" i="11"/>
  <c r="LL13" i="11"/>
  <c r="LK13" i="11"/>
  <c r="LJ13" i="11"/>
  <c r="LI13" i="11"/>
  <c r="LH13" i="11"/>
  <c r="LG13" i="11"/>
  <c r="LF13" i="11"/>
  <c r="LE13" i="11"/>
  <c r="LD13" i="11"/>
  <c r="LC13" i="11"/>
  <c r="LB13" i="11"/>
  <c r="LA13" i="11"/>
  <c r="KZ13" i="11"/>
  <c r="KY13" i="11"/>
  <c r="KX13" i="11"/>
  <c r="KW13" i="11"/>
  <c r="KV13" i="11"/>
  <c r="KU13" i="11"/>
  <c r="KT13" i="11"/>
  <c r="KS13" i="11"/>
  <c r="KR13" i="11"/>
  <c r="KQ13" i="11"/>
  <c r="KP13" i="11"/>
  <c r="KO13" i="11"/>
  <c r="KN13" i="11"/>
  <c r="KM13" i="11"/>
  <c r="KL13" i="11"/>
  <c r="KK13" i="11"/>
  <c r="KJ13" i="11"/>
  <c r="KI13" i="11"/>
  <c r="KH13" i="11"/>
  <c r="KG13" i="11"/>
  <c r="KF13" i="11"/>
  <c r="KE13" i="11"/>
  <c r="KD13" i="11"/>
  <c r="KC13" i="11"/>
  <c r="KB13" i="11"/>
  <c r="KA13" i="11"/>
  <c r="JZ13" i="11"/>
  <c r="JY13" i="11"/>
  <c r="JX13" i="11"/>
  <c r="JW13" i="11"/>
  <c r="JV13" i="11"/>
  <c r="JU13" i="11"/>
  <c r="JT13" i="11"/>
  <c r="JS13" i="11"/>
  <c r="JR13" i="11"/>
  <c r="JQ13" i="11"/>
  <c r="JP13" i="11"/>
  <c r="JO13" i="11"/>
  <c r="JN13" i="11"/>
  <c r="JM13" i="11"/>
  <c r="JL13" i="11"/>
  <c r="JK13" i="11"/>
  <c r="JJ13" i="11"/>
  <c r="JI13" i="11"/>
  <c r="JH13" i="11"/>
  <c r="JG13" i="11"/>
  <c r="JF13" i="11"/>
  <c r="JE13" i="11"/>
  <c r="JD13" i="11"/>
  <c r="JC13" i="11"/>
  <c r="JB13" i="11"/>
  <c r="JA13" i="11"/>
  <c r="IZ13" i="11"/>
  <c r="IY13" i="11"/>
  <c r="IX13" i="11"/>
  <c r="IW13" i="11"/>
  <c r="IV13" i="11"/>
  <c r="IU13" i="11"/>
  <c r="IT13" i="11"/>
  <c r="IS13" i="11"/>
  <c r="IR13" i="11"/>
  <c r="IQ13" i="11"/>
  <c r="IP13" i="11"/>
  <c r="IO13" i="11"/>
  <c r="IN13" i="11"/>
  <c r="IM13" i="11"/>
  <c r="IL13" i="11"/>
  <c r="IK13" i="11"/>
  <c r="IJ13" i="11"/>
  <c r="II13" i="11"/>
  <c r="IH13" i="11"/>
  <c r="IG13" i="11"/>
  <c r="IF13" i="11"/>
  <c r="IE13" i="11"/>
  <c r="ID13" i="11"/>
  <c r="IC13" i="11"/>
  <c r="IB13" i="11"/>
  <c r="IA13" i="11"/>
  <c r="HZ13" i="11"/>
  <c r="HY13" i="11"/>
  <c r="HX13" i="11"/>
  <c r="HW13" i="11"/>
  <c r="HV13" i="11"/>
  <c r="HU13" i="11"/>
  <c r="HT13" i="11"/>
  <c r="HS13" i="11"/>
  <c r="HR13" i="11"/>
  <c r="HQ13" i="11"/>
  <c r="HP13" i="11"/>
  <c r="HO13" i="11"/>
  <c r="HN13" i="11"/>
  <c r="HM13" i="11"/>
  <c r="HL13" i="11"/>
  <c r="HK13" i="11"/>
  <c r="HJ13" i="11"/>
  <c r="HI13" i="11"/>
  <c r="HH13" i="11"/>
  <c r="HG13" i="11"/>
  <c r="HF13" i="11"/>
  <c r="HE13" i="11"/>
  <c r="HD13" i="11"/>
  <c r="HC13" i="11"/>
  <c r="HB13" i="11"/>
  <c r="HA13" i="11"/>
  <c r="GZ13" i="11"/>
  <c r="GY13" i="11"/>
  <c r="GX13" i="11"/>
  <c r="GW13" i="11"/>
  <c r="GV13" i="11"/>
  <c r="GU13" i="11"/>
  <c r="GT13" i="11"/>
  <c r="GS13" i="11"/>
  <c r="GR13" i="11"/>
  <c r="GQ13" i="11"/>
  <c r="GP13" i="11"/>
  <c r="GO13" i="11"/>
  <c r="GN13" i="11"/>
  <c r="GM13" i="11"/>
  <c r="GL13" i="11"/>
  <c r="GK13" i="11"/>
  <c r="GJ13" i="11"/>
  <c r="GI13" i="11"/>
  <c r="GH13" i="11"/>
  <c r="GG13" i="11"/>
  <c r="GF13" i="11"/>
  <c r="GE13" i="11"/>
  <c r="GD13" i="11"/>
  <c r="GC13" i="11"/>
  <c r="GB13" i="11"/>
  <c r="GA13" i="11"/>
  <c r="FZ13" i="11"/>
  <c r="FY13" i="11"/>
  <c r="FX13" i="11"/>
  <c r="FW13" i="11"/>
  <c r="FV13" i="11"/>
  <c r="FU13" i="11"/>
  <c r="FT13" i="11"/>
  <c r="FS13" i="11"/>
  <c r="FR13" i="11"/>
  <c r="FQ13" i="11"/>
  <c r="FP13" i="11"/>
  <c r="FO13" i="11"/>
  <c r="FN13" i="11"/>
  <c r="FM13" i="11"/>
  <c r="FL13" i="11"/>
  <c r="FK13" i="11"/>
  <c r="FJ13" i="11"/>
  <c r="FI13" i="11"/>
  <c r="FH13" i="11"/>
  <c r="FG13" i="11"/>
  <c r="FF13" i="11"/>
  <c r="FE13" i="11"/>
  <c r="FD13" i="11"/>
  <c r="FC13" i="11"/>
  <c r="FB13" i="11"/>
  <c r="FA13" i="11"/>
  <c r="EZ13" i="11"/>
  <c r="EY13" i="11"/>
  <c r="EX13" i="11"/>
  <c r="EW13" i="11"/>
  <c r="EV13" i="11"/>
  <c r="EU13" i="11"/>
  <c r="ET13" i="11"/>
  <c r="ES13" i="11"/>
  <c r="ER13" i="11"/>
  <c r="EQ13" i="11"/>
  <c r="EP13" i="11"/>
  <c r="EO13" i="11"/>
  <c r="EN13" i="11"/>
  <c r="EM13" i="11"/>
  <c r="EL13" i="11"/>
  <c r="EK13" i="11"/>
  <c r="EJ13" i="11"/>
  <c r="EI13" i="11"/>
  <c r="EH13" i="11"/>
  <c r="EG13" i="11"/>
  <c r="EF13" i="11"/>
  <c r="EE13" i="11"/>
  <c r="ED13" i="11"/>
  <c r="EC13" i="11"/>
  <c r="EB13" i="11"/>
  <c r="EA13" i="11"/>
  <c r="DZ13" i="11"/>
  <c r="DY13" i="11"/>
  <c r="DX13" i="11"/>
  <c r="DW13" i="11"/>
  <c r="DV13" i="11"/>
  <c r="DU13" i="11"/>
  <c r="DT13" i="11"/>
  <c r="DS13" i="11"/>
  <c r="DR13" i="11"/>
  <c r="DQ13" i="11"/>
  <c r="DP13" i="11"/>
  <c r="DO13" i="11"/>
  <c r="DN13" i="11"/>
  <c r="DM13" i="11"/>
  <c r="DL13" i="11"/>
  <c r="DK13" i="11"/>
  <c r="DJ13" i="11"/>
  <c r="DI13" i="11"/>
  <c r="DH13" i="11"/>
  <c r="DG13" i="11"/>
  <c r="DF13" i="11"/>
  <c r="DE13" i="11"/>
  <c r="DD13"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A13" i="11"/>
  <c r="MQ12" i="11"/>
  <c r="MP12" i="11"/>
  <c r="MO12" i="11"/>
  <c r="MN12" i="11"/>
  <c r="MM12" i="11"/>
  <c r="ML12" i="11"/>
  <c r="MK12" i="11"/>
  <c r="MJ12" i="11"/>
  <c r="MI12" i="11"/>
  <c r="MH12" i="11"/>
  <c r="MG12" i="11"/>
  <c r="MF12" i="11"/>
  <c r="ME12" i="11"/>
  <c r="MD12" i="11"/>
  <c r="MC12" i="11"/>
  <c r="MB12" i="11"/>
  <c r="MA12" i="11"/>
  <c r="LZ12" i="11"/>
  <c r="LY12" i="11"/>
  <c r="LX12" i="11"/>
  <c r="LW12" i="11"/>
  <c r="LV12" i="11"/>
  <c r="LU12" i="11"/>
  <c r="LT12" i="11"/>
  <c r="LS12" i="11"/>
  <c r="LR12" i="11"/>
  <c r="LQ12" i="11"/>
  <c r="LP12" i="11"/>
  <c r="LO12" i="11"/>
  <c r="LN12" i="11"/>
  <c r="LM12" i="11"/>
  <c r="LL12" i="11"/>
  <c r="LK12" i="11"/>
  <c r="LJ12" i="11"/>
  <c r="LI12" i="11"/>
  <c r="LH12" i="11"/>
  <c r="LG12" i="11"/>
  <c r="LF12" i="11"/>
  <c r="LE12" i="11"/>
  <c r="LD12" i="11"/>
  <c r="LC12" i="11"/>
  <c r="LB12" i="11"/>
  <c r="LA12" i="11"/>
  <c r="KZ12" i="11"/>
  <c r="KY12" i="11"/>
  <c r="KX12" i="11"/>
  <c r="KW12" i="11"/>
  <c r="KV12" i="11"/>
  <c r="KU12" i="11"/>
  <c r="KT12" i="11"/>
  <c r="KS12" i="11"/>
  <c r="KR12" i="11"/>
  <c r="KQ12" i="11"/>
  <c r="KP12" i="11"/>
  <c r="KO12" i="11"/>
  <c r="KN12" i="11"/>
  <c r="KM12" i="11"/>
  <c r="KL12" i="11"/>
  <c r="KK12" i="11"/>
  <c r="KJ12" i="11"/>
  <c r="KI12" i="11"/>
  <c r="KH12" i="11"/>
  <c r="KG12" i="11"/>
  <c r="KF12" i="11"/>
  <c r="KE12" i="11"/>
  <c r="KD12" i="11"/>
  <c r="KC12" i="11"/>
  <c r="KB12" i="11"/>
  <c r="KA12" i="11"/>
  <c r="JZ12" i="11"/>
  <c r="JY12" i="11"/>
  <c r="JX12" i="11"/>
  <c r="JW12" i="11"/>
  <c r="JV12" i="11"/>
  <c r="JU12" i="11"/>
  <c r="JT12" i="11"/>
  <c r="JS12" i="11"/>
  <c r="JR12" i="11"/>
  <c r="JQ12" i="11"/>
  <c r="JP12" i="11"/>
  <c r="JO12" i="11"/>
  <c r="JN12" i="11"/>
  <c r="JM12" i="11"/>
  <c r="JL12" i="11"/>
  <c r="JK12" i="11"/>
  <c r="JJ12" i="11"/>
  <c r="JI12" i="11"/>
  <c r="JH12" i="11"/>
  <c r="JG12" i="11"/>
  <c r="JF12" i="11"/>
  <c r="JE12" i="11"/>
  <c r="JD12" i="11"/>
  <c r="JC12" i="11"/>
  <c r="JB12" i="11"/>
  <c r="JA12" i="11"/>
  <c r="IZ12" i="11"/>
  <c r="IY12" i="11"/>
  <c r="IX12" i="11"/>
  <c r="IW12" i="11"/>
  <c r="IV12" i="11"/>
  <c r="IU12" i="11"/>
  <c r="IT12" i="11"/>
  <c r="IS12" i="11"/>
  <c r="IR12" i="11"/>
  <c r="IQ12" i="11"/>
  <c r="IP12" i="11"/>
  <c r="IO12" i="11"/>
  <c r="IN12" i="11"/>
  <c r="IM12" i="11"/>
  <c r="IL12" i="11"/>
  <c r="IK12" i="11"/>
  <c r="IJ12" i="11"/>
  <c r="II12" i="11"/>
  <c r="IH12" i="11"/>
  <c r="IG12" i="11"/>
  <c r="IF12" i="11"/>
  <c r="IE12" i="11"/>
  <c r="ID12" i="11"/>
  <c r="IC12" i="11"/>
  <c r="IB12" i="11"/>
  <c r="IA12" i="11"/>
  <c r="HZ12" i="11"/>
  <c r="HY12" i="11"/>
  <c r="HX12" i="11"/>
  <c r="HW12" i="11"/>
  <c r="HV12" i="11"/>
  <c r="HU12" i="11"/>
  <c r="HT12" i="11"/>
  <c r="HS12" i="11"/>
  <c r="HR12" i="11"/>
  <c r="HQ12" i="11"/>
  <c r="HP12" i="11"/>
  <c r="HO12" i="11"/>
  <c r="HN12" i="11"/>
  <c r="HM12" i="11"/>
  <c r="HL12" i="11"/>
  <c r="HK12" i="11"/>
  <c r="HJ12" i="11"/>
  <c r="HI12" i="11"/>
  <c r="HH12" i="11"/>
  <c r="HG12" i="11"/>
  <c r="HF12" i="11"/>
  <c r="HE12" i="11"/>
  <c r="HD12" i="11"/>
  <c r="HC12" i="11"/>
  <c r="HB12" i="11"/>
  <c r="HA12" i="11"/>
  <c r="GZ12" i="11"/>
  <c r="GY12" i="11"/>
  <c r="GX12" i="11"/>
  <c r="GW12" i="11"/>
  <c r="GV12" i="11"/>
  <c r="GU12" i="11"/>
  <c r="GT12" i="11"/>
  <c r="GS12" i="11"/>
  <c r="GR12" i="11"/>
  <c r="GQ12" i="11"/>
  <c r="GP12" i="11"/>
  <c r="GO12" i="11"/>
  <c r="GN12" i="11"/>
  <c r="GM12" i="11"/>
  <c r="GL12" i="11"/>
  <c r="GK12" i="11"/>
  <c r="GJ12" i="11"/>
  <c r="GI12" i="11"/>
  <c r="GH12" i="11"/>
  <c r="GG12" i="11"/>
  <c r="GF12" i="11"/>
  <c r="GE12" i="11"/>
  <c r="GD12" i="11"/>
  <c r="GC12" i="11"/>
  <c r="GB12" i="11"/>
  <c r="GA12" i="11"/>
  <c r="FZ12" i="11"/>
  <c r="FY12" i="11"/>
  <c r="FX12" i="11"/>
  <c r="FW12" i="11"/>
  <c r="FV12" i="11"/>
  <c r="FU12" i="11"/>
  <c r="FT12" i="11"/>
  <c r="FS12" i="11"/>
  <c r="FR12" i="11"/>
  <c r="FQ12" i="11"/>
  <c r="FP12" i="11"/>
  <c r="FO12" i="11"/>
  <c r="FN12" i="11"/>
  <c r="FM12" i="11"/>
  <c r="FL12" i="11"/>
  <c r="FK12" i="11"/>
  <c r="FJ12" i="11"/>
  <c r="FI12" i="11"/>
  <c r="FH12" i="11"/>
  <c r="FG12" i="11"/>
  <c r="FF12" i="11"/>
  <c r="FE12" i="11"/>
  <c r="FD12" i="11"/>
  <c r="FC12" i="11"/>
  <c r="FB12" i="11"/>
  <c r="FA12" i="11"/>
  <c r="EZ12" i="11"/>
  <c r="EY12" i="11"/>
  <c r="EX12" i="11"/>
  <c r="EW12" i="11"/>
  <c r="EV12" i="11"/>
  <c r="EU12" i="11"/>
  <c r="ET12" i="11"/>
  <c r="ES12" i="11"/>
  <c r="ER12" i="11"/>
  <c r="EQ12" i="11"/>
  <c r="EP12" i="11"/>
  <c r="EO12" i="11"/>
  <c r="EN12" i="11"/>
  <c r="EM12" i="11"/>
  <c r="EL12" i="11"/>
  <c r="EK12" i="11"/>
  <c r="EJ12" i="11"/>
  <c r="EI12" i="11"/>
  <c r="EH12" i="11"/>
  <c r="EG12" i="11"/>
  <c r="EF12" i="11"/>
  <c r="EE12" i="11"/>
  <c r="ED12" i="11"/>
  <c r="EC12" i="11"/>
  <c r="EB12" i="11"/>
  <c r="EA12" i="11"/>
  <c r="DZ12" i="11"/>
  <c r="DY12" i="11"/>
  <c r="DX12" i="11"/>
  <c r="DW12" i="11"/>
  <c r="DV12" i="11"/>
  <c r="DU12" i="11"/>
  <c r="DT12" i="11"/>
  <c r="DS12" i="11"/>
  <c r="DR12" i="11"/>
  <c r="DQ12" i="11"/>
  <c r="DP12" i="11"/>
  <c r="DO12" i="11"/>
  <c r="DN12" i="11"/>
  <c r="DM12" i="11"/>
  <c r="DL12" i="11"/>
  <c r="DK12" i="11"/>
  <c r="DJ12" i="11"/>
  <c r="DI12" i="11"/>
  <c r="DH12" i="11"/>
  <c r="DG12" i="11"/>
  <c r="DF12" i="11"/>
  <c r="DE12" i="11"/>
  <c r="DD12"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A12" i="11"/>
  <c r="MQ11" i="11"/>
  <c r="MP11" i="11"/>
  <c r="MO11" i="11"/>
  <c r="MN11" i="11"/>
  <c r="MM11" i="11"/>
  <c r="ML11" i="11"/>
  <c r="MK11" i="11"/>
  <c r="MJ11" i="11"/>
  <c r="MI11" i="11"/>
  <c r="MH11" i="11"/>
  <c r="MG11" i="11"/>
  <c r="MF11" i="11"/>
  <c r="ME11" i="11"/>
  <c r="MD11" i="11"/>
  <c r="MC11" i="11"/>
  <c r="MB11" i="11"/>
  <c r="MA11" i="11"/>
  <c r="LZ11" i="11"/>
  <c r="LY11" i="11"/>
  <c r="LX11" i="11"/>
  <c r="LW11" i="11"/>
  <c r="LV11" i="11"/>
  <c r="LU11" i="11"/>
  <c r="LT11" i="11"/>
  <c r="LS11" i="11"/>
  <c r="LR11" i="11"/>
  <c r="LQ11" i="11"/>
  <c r="LP11" i="11"/>
  <c r="LO11" i="11"/>
  <c r="LN11" i="11"/>
  <c r="LM11" i="11"/>
  <c r="LL11" i="11"/>
  <c r="LK11" i="11"/>
  <c r="LJ11" i="11"/>
  <c r="LI11" i="11"/>
  <c r="LH11" i="11"/>
  <c r="LG11" i="11"/>
  <c r="LF11" i="11"/>
  <c r="LE11" i="11"/>
  <c r="LD11" i="11"/>
  <c r="LC11" i="11"/>
  <c r="LB11" i="11"/>
  <c r="LA11" i="11"/>
  <c r="KZ11" i="11"/>
  <c r="KY11" i="11"/>
  <c r="KX11" i="11"/>
  <c r="KW11" i="11"/>
  <c r="KV11" i="11"/>
  <c r="KU11" i="11"/>
  <c r="KT11" i="11"/>
  <c r="KS11" i="11"/>
  <c r="KR11" i="11"/>
  <c r="KQ11" i="11"/>
  <c r="KP11" i="11"/>
  <c r="KO11" i="11"/>
  <c r="KN11" i="11"/>
  <c r="KM11" i="11"/>
  <c r="KL11" i="11"/>
  <c r="KK11" i="11"/>
  <c r="KJ11" i="11"/>
  <c r="KI11" i="11"/>
  <c r="KH11" i="11"/>
  <c r="KG11" i="11"/>
  <c r="KF11" i="11"/>
  <c r="KE11" i="11"/>
  <c r="KD11" i="11"/>
  <c r="KC11" i="11"/>
  <c r="KB11" i="11"/>
  <c r="KA11" i="11"/>
  <c r="JZ11" i="11"/>
  <c r="JY11" i="11"/>
  <c r="JX11" i="11"/>
  <c r="JW11" i="11"/>
  <c r="JV11" i="11"/>
  <c r="JU11" i="11"/>
  <c r="JT11" i="11"/>
  <c r="JS11" i="11"/>
  <c r="JR11" i="11"/>
  <c r="JQ11" i="11"/>
  <c r="JP11" i="11"/>
  <c r="JO11" i="11"/>
  <c r="JN11" i="11"/>
  <c r="JM11" i="11"/>
  <c r="JL11" i="11"/>
  <c r="JK11" i="11"/>
  <c r="JJ11" i="11"/>
  <c r="JI11" i="11"/>
  <c r="JH11" i="11"/>
  <c r="JG11" i="11"/>
  <c r="JF11" i="11"/>
  <c r="JE11" i="11"/>
  <c r="JD11" i="11"/>
  <c r="JC11" i="11"/>
  <c r="JB11" i="11"/>
  <c r="JA11" i="11"/>
  <c r="IZ11" i="11"/>
  <c r="IY11" i="11"/>
  <c r="IX11" i="11"/>
  <c r="IW11" i="11"/>
  <c r="IV11" i="11"/>
  <c r="IU11" i="11"/>
  <c r="IT11" i="11"/>
  <c r="IS11" i="11"/>
  <c r="IR11" i="11"/>
  <c r="IQ11" i="11"/>
  <c r="IP11" i="11"/>
  <c r="IO11" i="11"/>
  <c r="IN11" i="11"/>
  <c r="IM11" i="11"/>
  <c r="IL11" i="11"/>
  <c r="IK11" i="11"/>
  <c r="IJ11" i="11"/>
  <c r="II11" i="11"/>
  <c r="IH11" i="11"/>
  <c r="IG11" i="11"/>
  <c r="IF11" i="11"/>
  <c r="IE11" i="11"/>
  <c r="ID11" i="11"/>
  <c r="IC11" i="11"/>
  <c r="IB11" i="11"/>
  <c r="IA11" i="11"/>
  <c r="HZ11" i="11"/>
  <c r="HY11" i="11"/>
  <c r="HX11" i="11"/>
  <c r="HW11" i="11"/>
  <c r="HV11" i="11"/>
  <c r="HU11" i="11"/>
  <c r="HT11" i="11"/>
  <c r="HS11" i="11"/>
  <c r="HR11" i="11"/>
  <c r="HQ11" i="11"/>
  <c r="HP11" i="11"/>
  <c r="HO11" i="11"/>
  <c r="HN11" i="11"/>
  <c r="HM11" i="11"/>
  <c r="HL11" i="11"/>
  <c r="HK11" i="11"/>
  <c r="HJ11" i="11"/>
  <c r="HI11" i="11"/>
  <c r="HH11" i="11"/>
  <c r="HG11" i="11"/>
  <c r="HF11" i="11"/>
  <c r="HE11" i="11"/>
  <c r="HD11" i="11"/>
  <c r="HC11" i="11"/>
  <c r="HB11" i="11"/>
  <c r="HA11" i="11"/>
  <c r="GZ11" i="11"/>
  <c r="GY11" i="11"/>
  <c r="GX11" i="11"/>
  <c r="GW11" i="11"/>
  <c r="GV11" i="11"/>
  <c r="GU11" i="11"/>
  <c r="GT11" i="11"/>
  <c r="GS11" i="11"/>
  <c r="GR11" i="11"/>
  <c r="GQ11" i="11"/>
  <c r="GP11" i="11"/>
  <c r="GO11" i="11"/>
  <c r="GN11" i="11"/>
  <c r="GM11" i="11"/>
  <c r="GL11" i="11"/>
  <c r="GK11" i="11"/>
  <c r="GJ11" i="11"/>
  <c r="GI11" i="11"/>
  <c r="GH11" i="11"/>
  <c r="GG11" i="11"/>
  <c r="GF11" i="11"/>
  <c r="GE11" i="11"/>
  <c r="GD11" i="11"/>
  <c r="GC11" i="11"/>
  <c r="GB11" i="11"/>
  <c r="GA11" i="11"/>
  <c r="FZ11" i="11"/>
  <c r="FY11" i="11"/>
  <c r="FX11" i="11"/>
  <c r="FW11" i="11"/>
  <c r="FV11" i="11"/>
  <c r="FU11" i="11"/>
  <c r="FT11" i="11"/>
  <c r="FS11" i="11"/>
  <c r="FR11" i="11"/>
  <c r="FQ11" i="11"/>
  <c r="FP11" i="11"/>
  <c r="FO11" i="11"/>
  <c r="FN11" i="11"/>
  <c r="FM11" i="11"/>
  <c r="FL11" i="11"/>
  <c r="FK11" i="11"/>
  <c r="FJ11" i="11"/>
  <c r="FI11" i="11"/>
  <c r="FH11" i="11"/>
  <c r="FG11" i="11"/>
  <c r="FF11" i="11"/>
  <c r="FE11" i="11"/>
  <c r="FD11" i="11"/>
  <c r="FC11" i="11"/>
  <c r="FB11" i="11"/>
  <c r="FA11" i="11"/>
  <c r="EZ11" i="11"/>
  <c r="EY11" i="11"/>
  <c r="EX11" i="11"/>
  <c r="EW11" i="11"/>
  <c r="EV11" i="11"/>
  <c r="EU11" i="11"/>
  <c r="ET11" i="11"/>
  <c r="ES11" i="11"/>
  <c r="ER11" i="11"/>
  <c r="EQ11" i="11"/>
  <c r="EP11" i="11"/>
  <c r="EO11" i="11"/>
  <c r="EN11" i="11"/>
  <c r="EM11" i="11"/>
  <c r="EL11" i="11"/>
  <c r="EK11" i="11"/>
  <c r="EJ11" i="11"/>
  <c r="EI11" i="11"/>
  <c r="EH11" i="11"/>
  <c r="EG11" i="11"/>
  <c r="EF11" i="11"/>
  <c r="EE11" i="11"/>
  <c r="ED11" i="11"/>
  <c r="EC11" i="11"/>
  <c r="EB11" i="11"/>
  <c r="EA11" i="11"/>
  <c r="DZ11" i="11"/>
  <c r="DY11" i="11"/>
  <c r="DX11" i="11"/>
  <c r="DW11" i="11"/>
  <c r="DV11" i="11"/>
  <c r="DU11" i="11"/>
  <c r="DT11" i="11"/>
  <c r="DS11" i="11"/>
  <c r="DR11" i="11"/>
  <c r="DQ11" i="11"/>
  <c r="DP11" i="11"/>
  <c r="DO11" i="11"/>
  <c r="DN11" i="11"/>
  <c r="DM11" i="11"/>
  <c r="DL11" i="11"/>
  <c r="DK11" i="11"/>
  <c r="DJ11" i="11"/>
  <c r="DI11" i="11"/>
  <c r="DH11" i="11"/>
  <c r="DG11" i="11"/>
  <c r="DF11" i="11"/>
  <c r="DE11" i="11"/>
  <c r="DD11"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A11" i="11"/>
  <c r="MQ10" i="11"/>
  <c r="MP10" i="11"/>
  <c r="MO10" i="11"/>
  <c r="MN10" i="11"/>
  <c r="MM10" i="11"/>
  <c r="ML10" i="11"/>
  <c r="MK10" i="11"/>
  <c r="MJ10" i="11"/>
  <c r="MI10" i="11"/>
  <c r="MH10" i="11"/>
  <c r="MG10" i="11"/>
  <c r="MF10" i="11"/>
  <c r="ME10" i="11"/>
  <c r="MD10" i="11"/>
  <c r="MC10" i="11"/>
  <c r="MB10" i="11"/>
  <c r="MA10" i="11"/>
  <c r="LZ10" i="11"/>
  <c r="LY10" i="11"/>
  <c r="LX10" i="11"/>
  <c r="LW10" i="11"/>
  <c r="LV10" i="11"/>
  <c r="LU10" i="11"/>
  <c r="LT10" i="11"/>
  <c r="LS10" i="11"/>
  <c r="LR10" i="11"/>
  <c r="LQ10" i="11"/>
  <c r="LP10" i="11"/>
  <c r="LO10" i="11"/>
  <c r="LN10" i="11"/>
  <c r="LM10" i="11"/>
  <c r="LL10" i="11"/>
  <c r="LK10" i="11"/>
  <c r="LJ10" i="11"/>
  <c r="LI10" i="11"/>
  <c r="LH10" i="11"/>
  <c r="LG10" i="11"/>
  <c r="LF10" i="11"/>
  <c r="LE10" i="11"/>
  <c r="LD10" i="11"/>
  <c r="LC10" i="11"/>
  <c r="LB10" i="11"/>
  <c r="LA10" i="11"/>
  <c r="KZ10" i="11"/>
  <c r="KY10" i="11"/>
  <c r="KX10" i="11"/>
  <c r="KW10" i="11"/>
  <c r="KV10" i="11"/>
  <c r="KU10" i="11"/>
  <c r="KT10" i="11"/>
  <c r="KS10" i="11"/>
  <c r="KR10" i="11"/>
  <c r="KQ10" i="11"/>
  <c r="KP10" i="11"/>
  <c r="KO10" i="11"/>
  <c r="KN10" i="11"/>
  <c r="KM10" i="11"/>
  <c r="KL10" i="11"/>
  <c r="KK10" i="11"/>
  <c r="KJ10" i="11"/>
  <c r="KI10" i="11"/>
  <c r="KH10" i="11"/>
  <c r="KG10" i="11"/>
  <c r="KF10" i="11"/>
  <c r="KE10" i="11"/>
  <c r="KD10" i="11"/>
  <c r="KC10" i="11"/>
  <c r="KB10" i="11"/>
  <c r="KA10" i="11"/>
  <c r="JZ10" i="11"/>
  <c r="JY10" i="11"/>
  <c r="JX10" i="11"/>
  <c r="JW10" i="11"/>
  <c r="JV10" i="11"/>
  <c r="JU10" i="11"/>
  <c r="JT10" i="11"/>
  <c r="JS10" i="11"/>
  <c r="JR10" i="11"/>
  <c r="JQ10" i="11"/>
  <c r="JP10" i="11"/>
  <c r="JO10" i="11"/>
  <c r="JN10" i="11"/>
  <c r="JM10" i="11"/>
  <c r="JL10" i="11"/>
  <c r="JK10" i="11"/>
  <c r="JJ10" i="11"/>
  <c r="JI10" i="11"/>
  <c r="JH10" i="11"/>
  <c r="JG10" i="11"/>
  <c r="JF10" i="11"/>
  <c r="JE10" i="11"/>
  <c r="JD10" i="11"/>
  <c r="JC10" i="11"/>
  <c r="JB10" i="11"/>
  <c r="JA10" i="11"/>
  <c r="IZ10" i="11"/>
  <c r="IY10" i="11"/>
  <c r="IX10" i="11"/>
  <c r="IW10" i="11"/>
  <c r="IV10" i="11"/>
  <c r="IU10" i="11"/>
  <c r="IT10" i="11"/>
  <c r="IS10" i="11"/>
  <c r="IR10" i="11"/>
  <c r="IQ10" i="11"/>
  <c r="IP10" i="11"/>
  <c r="IO10" i="11"/>
  <c r="IN10" i="11"/>
  <c r="IM10" i="11"/>
  <c r="IL10" i="11"/>
  <c r="IK10" i="11"/>
  <c r="IJ10" i="11"/>
  <c r="II10" i="11"/>
  <c r="IH10" i="11"/>
  <c r="IG10" i="11"/>
  <c r="IF10" i="11"/>
  <c r="IE10" i="11"/>
  <c r="ID10" i="11"/>
  <c r="IC10" i="11"/>
  <c r="IB10" i="11"/>
  <c r="IA10" i="11"/>
  <c r="HZ10" i="11"/>
  <c r="HY10" i="11"/>
  <c r="HX10" i="11"/>
  <c r="HW10" i="11"/>
  <c r="HV10" i="11"/>
  <c r="HU10" i="11"/>
  <c r="HT10" i="11"/>
  <c r="HS10" i="11"/>
  <c r="HR10" i="11"/>
  <c r="HQ10" i="11"/>
  <c r="HP10" i="11"/>
  <c r="HO10" i="11"/>
  <c r="HN10" i="11"/>
  <c r="HM10" i="11"/>
  <c r="HL10" i="11"/>
  <c r="HK10" i="11"/>
  <c r="HJ10" i="11"/>
  <c r="HI10" i="11"/>
  <c r="HH10" i="11"/>
  <c r="HG10" i="11"/>
  <c r="HF10" i="11"/>
  <c r="HE10" i="11"/>
  <c r="HD10" i="11"/>
  <c r="HC10" i="11"/>
  <c r="HB10" i="11"/>
  <c r="HA10" i="11"/>
  <c r="GZ10" i="11"/>
  <c r="GY10" i="11"/>
  <c r="GX10" i="11"/>
  <c r="GW10" i="11"/>
  <c r="GV10" i="11"/>
  <c r="GU10" i="11"/>
  <c r="GT10" i="11"/>
  <c r="GS10" i="11"/>
  <c r="GR10" i="11"/>
  <c r="GQ10" i="11"/>
  <c r="GP10" i="11"/>
  <c r="GO10" i="11"/>
  <c r="GN10" i="11"/>
  <c r="GM10" i="11"/>
  <c r="GL10" i="11"/>
  <c r="GK10" i="11"/>
  <c r="GJ10" i="11"/>
  <c r="GI10" i="11"/>
  <c r="GH10" i="11"/>
  <c r="GG10" i="11"/>
  <c r="GF10" i="11"/>
  <c r="GE10" i="11"/>
  <c r="GD10" i="11"/>
  <c r="GC10" i="11"/>
  <c r="GB10" i="11"/>
  <c r="GA10" i="11"/>
  <c r="FZ10" i="11"/>
  <c r="FY10" i="11"/>
  <c r="FX10" i="11"/>
  <c r="FW10" i="11"/>
  <c r="FV10" i="11"/>
  <c r="FU10" i="11"/>
  <c r="FT10" i="11"/>
  <c r="FS10" i="11"/>
  <c r="FR10" i="11"/>
  <c r="FQ10" i="11"/>
  <c r="FP10" i="11"/>
  <c r="FO10" i="11"/>
  <c r="FN10" i="11"/>
  <c r="FM10" i="11"/>
  <c r="FL10" i="11"/>
  <c r="FK10" i="11"/>
  <c r="FJ10" i="11"/>
  <c r="FI10" i="11"/>
  <c r="FH10" i="11"/>
  <c r="FG10" i="11"/>
  <c r="FF10" i="11"/>
  <c r="FE10" i="11"/>
  <c r="FD10" i="11"/>
  <c r="FC10" i="11"/>
  <c r="FB10" i="11"/>
  <c r="FA10" i="11"/>
  <c r="EZ10" i="11"/>
  <c r="EY10" i="11"/>
  <c r="EX10" i="11"/>
  <c r="EW10" i="11"/>
  <c r="EV10" i="11"/>
  <c r="EU10" i="11"/>
  <c r="ET10" i="11"/>
  <c r="ES10" i="11"/>
  <c r="ER10" i="11"/>
  <c r="EQ10" i="11"/>
  <c r="EP10" i="11"/>
  <c r="EO10" i="11"/>
  <c r="EN10" i="11"/>
  <c r="EM10" i="11"/>
  <c r="EL10" i="11"/>
  <c r="EK10" i="11"/>
  <c r="EJ10" i="11"/>
  <c r="EI10" i="11"/>
  <c r="EH10" i="11"/>
  <c r="EG10" i="11"/>
  <c r="EF10" i="11"/>
  <c r="EE10" i="11"/>
  <c r="ED10" i="11"/>
  <c r="EC10" i="11"/>
  <c r="EB10" i="11"/>
  <c r="EA10" i="11"/>
  <c r="DZ10" i="11"/>
  <c r="DY10" i="11"/>
  <c r="DX10" i="11"/>
  <c r="DW10" i="11"/>
  <c r="DV10" i="11"/>
  <c r="DU10" i="11"/>
  <c r="DT10" i="11"/>
  <c r="DS10" i="11"/>
  <c r="DR10" i="11"/>
  <c r="DQ10" i="11"/>
  <c r="DP10" i="11"/>
  <c r="DO10" i="11"/>
  <c r="DN10" i="11"/>
  <c r="DM10" i="11"/>
  <c r="DL10" i="11"/>
  <c r="DK10" i="11"/>
  <c r="DJ10" i="11"/>
  <c r="DI10" i="11"/>
  <c r="DH10" i="11"/>
  <c r="DG10" i="11"/>
  <c r="DF10" i="11"/>
  <c r="DE10" i="11"/>
  <c r="DD10"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A10" i="11"/>
  <c r="S3" i="11"/>
  <c r="S1" i="11"/>
  <c r="K45" i="11" l="1"/>
  <c r="L45" i="11" s="1"/>
  <c r="K13" i="11"/>
  <c r="L13" i="11" s="1"/>
  <c r="K17" i="11"/>
  <c r="L17" i="11" s="1"/>
  <c r="K21" i="11"/>
  <c r="L21" i="11" s="1"/>
  <c r="K25" i="11"/>
  <c r="L25" i="11" s="1"/>
  <c r="K29" i="11"/>
  <c r="L29" i="11" s="1"/>
  <c r="K33" i="11"/>
  <c r="L33" i="11" s="1"/>
  <c r="K37" i="11"/>
  <c r="L37" i="11" s="1"/>
  <c r="K10" i="11"/>
  <c r="L10" i="11" s="1"/>
  <c r="K14" i="11"/>
  <c r="L14" i="11" s="1"/>
  <c r="K18" i="11"/>
  <c r="L18" i="11" s="1"/>
  <c r="K22" i="11"/>
  <c r="L22" i="11" s="1"/>
  <c r="K26" i="11"/>
  <c r="L26" i="11" s="1"/>
  <c r="K30" i="11"/>
  <c r="L30" i="11" s="1"/>
  <c r="K34" i="11"/>
  <c r="L34" i="11" s="1"/>
  <c r="K38" i="11"/>
  <c r="L38" i="11" s="1"/>
  <c r="K42" i="11"/>
  <c r="L42" i="11" s="1"/>
  <c r="K46" i="11"/>
  <c r="L46" i="11" s="1"/>
  <c r="K11" i="11"/>
  <c r="L11" i="11" s="1"/>
  <c r="K15" i="11"/>
  <c r="L15" i="11" s="1"/>
  <c r="K19" i="11"/>
  <c r="L19" i="11" s="1"/>
  <c r="K23" i="11"/>
  <c r="L23" i="11" s="1"/>
  <c r="K27" i="11"/>
  <c r="L27" i="11" s="1"/>
  <c r="K31" i="11"/>
  <c r="L31" i="11" s="1"/>
  <c r="K35" i="11"/>
  <c r="L35" i="11" s="1"/>
  <c r="K39" i="11"/>
  <c r="L39" i="11" s="1"/>
  <c r="K43" i="11"/>
  <c r="L43" i="11" s="1"/>
  <c r="K47" i="11"/>
  <c r="L47" i="11" s="1"/>
  <c r="K12" i="11"/>
  <c r="L12" i="11" s="1"/>
  <c r="K16" i="11"/>
  <c r="L16" i="11" s="1"/>
  <c r="K20" i="11"/>
  <c r="L20" i="11" s="1"/>
  <c r="K24" i="11"/>
  <c r="L24" i="11" s="1"/>
  <c r="K28" i="11"/>
  <c r="L28" i="11" s="1"/>
  <c r="K32" i="11"/>
  <c r="L32" i="11" s="1"/>
  <c r="K36" i="11"/>
  <c r="L36" i="11" s="1"/>
  <c r="K40" i="11"/>
  <c r="L40" i="11" s="1"/>
  <c r="K44" i="11"/>
  <c r="L44" i="11" s="1"/>
  <c r="AF48" i="11"/>
  <c r="K58" i="11" s="1"/>
  <c r="AV48" i="11"/>
  <c r="L61" i="11" s="1"/>
  <c r="BL48" i="11"/>
  <c r="M86" i="11" s="1"/>
  <c r="CB48" i="11"/>
  <c r="N83" i="11" s="1"/>
  <c r="CJ48" i="11"/>
  <c r="L81" i="11" s="1"/>
  <c r="CR48" i="11"/>
  <c r="J95" i="11" s="1"/>
  <c r="CZ48" i="11"/>
  <c r="M94" i="11" s="1"/>
  <c r="DH48" i="11"/>
  <c r="K92" i="11" s="1"/>
  <c r="DP48" i="11"/>
  <c r="N91" i="11" s="1"/>
  <c r="DX48" i="11"/>
  <c r="L89" i="11" s="1"/>
  <c r="EF48" i="11"/>
  <c r="J144" i="11" s="1"/>
  <c r="EN48" i="11"/>
  <c r="M145" i="11" s="1"/>
  <c r="EV48" i="11"/>
  <c r="K147" i="11" s="1"/>
  <c r="FD48" i="11"/>
  <c r="N148" i="11" s="1"/>
  <c r="FL48" i="11"/>
  <c r="L150" i="11" s="1"/>
  <c r="FT48" i="11"/>
  <c r="GB48" i="11"/>
  <c r="M154" i="11" s="1"/>
  <c r="GJ48" i="11"/>
  <c r="K101" i="11" s="1"/>
  <c r="GR48" i="11"/>
  <c r="GZ48" i="11"/>
  <c r="L104" i="11" s="1"/>
  <c r="HH48" i="11"/>
  <c r="J106" i="11" s="1"/>
  <c r="HP48" i="11"/>
  <c r="M107" i="11" s="1"/>
  <c r="HX48" i="11"/>
  <c r="IF48" i="11"/>
  <c r="N123" i="11" s="1"/>
  <c r="IN48" i="11"/>
  <c r="L129" i="11" s="1"/>
  <c r="IV48" i="11"/>
  <c r="J127" i="11" s="1"/>
  <c r="JD48" i="11"/>
  <c r="M128" i="11" s="1"/>
  <c r="JL48" i="11"/>
  <c r="K126" i="11" s="1"/>
  <c r="JT48" i="11"/>
  <c r="N115" i="11" s="1"/>
  <c r="KB48" i="11"/>
  <c r="L117" i="11" s="1"/>
  <c r="KJ48" i="11"/>
  <c r="J119" i="11" s="1"/>
  <c r="J136" i="11" s="1"/>
  <c r="KR48" i="11"/>
  <c r="M120" i="11" s="1"/>
  <c r="M137" i="11" s="1"/>
  <c r="KZ48" i="11"/>
  <c r="K122" i="11" s="1"/>
  <c r="LH48" i="11"/>
  <c r="LP48" i="11"/>
  <c r="LX48" i="11"/>
  <c r="MF48" i="11"/>
  <c r="MN48" i="11"/>
  <c r="X48" i="11"/>
  <c r="M56" i="11" s="1"/>
  <c r="AN48" i="11"/>
  <c r="N59" i="11" s="1"/>
  <c r="BD48" i="11"/>
  <c r="J64" i="11" s="1"/>
  <c r="BT48" i="11"/>
  <c r="K84" i="11" s="1"/>
  <c r="AP48" i="11"/>
  <c r="K60" i="11" s="1"/>
  <c r="BN48" i="11"/>
  <c r="J85" i="11" s="1"/>
  <c r="CD48" i="11"/>
  <c r="K82" i="11" s="1"/>
  <c r="CT48" i="11"/>
  <c r="L95" i="11" s="1"/>
  <c r="DR48" i="11"/>
  <c r="K90" i="11" s="1"/>
  <c r="EH48" i="11"/>
  <c r="L144" i="11" s="1"/>
  <c r="FF48" i="11"/>
  <c r="K149" i="11" s="1"/>
  <c r="FV48" i="11"/>
  <c r="GL48" i="11"/>
  <c r="M101" i="11" s="1"/>
  <c r="HB48" i="11"/>
  <c r="N104" i="11" s="1"/>
  <c r="HR48" i="11"/>
  <c r="IH48" i="11"/>
  <c r="K124" i="11" s="1"/>
  <c r="JF48" i="11"/>
  <c r="J125" i="11" s="1"/>
  <c r="JV48" i="11"/>
  <c r="K116" i="11" s="1"/>
  <c r="KL48" i="11"/>
  <c r="L119" i="11" s="1"/>
  <c r="L136" i="11" s="1"/>
  <c r="LB48" i="11"/>
  <c r="M122" i="11" s="1"/>
  <c r="LZ48" i="11"/>
  <c r="MP48" i="11"/>
  <c r="Z48" i="11"/>
  <c r="J57" i="11" s="1"/>
  <c r="AH48" i="11"/>
  <c r="M58" i="11" s="1"/>
  <c r="AX48" i="11"/>
  <c r="N61" i="11" s="1"/>
  <c r="BF48" i="11"/>
  <c r="L64" i="11" s="1"/>
  <c r="BV48" i="11"/>
  <c r="M84" i="11" s="1"/>
  <c r="CL48" i="11"/>
  <c r="N81" i="11" s="1"/>
  <c r="DB48" i="11"/>
  <c r="J93" i="11" s="1"/>
  <c r="DJ48" i="11"/>
  <c r="M92" i="11" s="1"/>
  <c r="DZ48" i="11"/>
  <c r="N89" i="11" s="1"/>
  <c r="EP48" i="11"/>
  <c r="J146" i="11" s="1"/>
  <c r="EX48" i="11"/>
  <c r="M147" i="11" s="1"/>
  <c r="FN48" i="11"/>
  <c r="N150" i="11" s="1"/>
  <c r="GD48" i="11"/>
  <c r="J100" i="11" s="1"/>
  <c r="GT48" i="11"/>
  <c r="K103" i="11" s="1"/>
  <c r="HJ48" i="11"/>
  <c r="L106" i="11" s="1"/>
  <c r="HZ48" i="11"/>
  <c r="IP48" i="11"/>
  <c r="N129" i="11" s="1"/>
  <c r="IX48" i="11"/>
  <c r="L127" i="11" s="1"/>
  <c r="JN48" i="11"/>
  <c r="M126" i="11" s="1"/>
  <c r="KD48" i="11"/>
  <c r="N117" i="11" s="1"/>
  <c r="KT48" i="11"/>
  <c r="J121" i="11" s="1"/>
  <c r="LJ48" i="11"/>
  <c r="LR48" i="11"/>
  <c r="MH48" i="11"/>
  <c r="AA48" i="11"/>
  <c r="K57" i="11" s="1"/>
  <c r="AI48" i="11"/>
  <c r="N58" i="11" s="1"/>
  <c r="AQ48" i="11"/>
  <c r="L60" i="11" s="1"/>
  <c r="AY48" i="11"/>
  <c r="J62" i="11" s="1"/>
  <c r="BG48" i="11"/>
  <c r="M64" i="11" s="1"/>
  <c r="BO48" i="11"/>
  <c r="K85" i="11" s="1"/>
  <c r="BW48" i="11"/>
  <c r="N84" i="11" s="1"/>
  <c r="CE48" i="11"/>
  <c r="L82" i="11" s="1"/>
  <c r="CM48" i="11"/>
  <c r="J80" i="11" s="1"/>
  <c r="CU48" i="11"/>
  <c r="M95" i="11" s="1"/>
  <c r="DC48" i="11"/>
  <c r="K93" i="11" s="1"/>
  <c r="DK48" i="11"/>
  <c r="N92" i="11" s="1"/>
  <c r="DS48" i="11"/>
  <c r="L90" i="11" s="1"/>
  <c r="EA48" i="11"/>
  <c r="J66" i="11" s="1"/>
  <c r="EI48" i="11"/>
  <c r="M144" i="11" s="1"/>
  <c r="EQ48" i="11"/>
  <c r="K146" i="11" s="1"/>
  <c r="EY48" i="11"/>
  <c r="N147" i="11" s="1"/>
  <c r="FG48" i="11"/>
  <c r="L149" i="11" s="1"/>
  <c r="FO48" i="11"/>
  <c r="J152" i="11" s="1"/>
  <c r="FW48" i="11"/>
  <c r="GE48" i="11"/>
  <c r="K100" i="11" s="1"/>
  <c r="GM48" i="11"/>
  <c r="N101" i="11" s="1"/>
  <c r="GU48" i="11"/>
  <c r="L103" i="11" s="1"/>
  <c r="HC48" i="11"/>
  <c r="HK48" i="11"/>
  <c r="M106" i="11" s="1"/>
  <c r="HS48" i="11"/>
  <c r="IA48" i="11"/>
  <c r="II48" i="11"/>
  <c r="L124" i="11" s="1"/>
  <c r="IQ48" i="11"/>
  <c r="J130" i="11" s="1"/>
  <c r="IY48" i="11"/>
  <c r="M127" i="11" s="1"/>
  <c r="JG48" i="11"/>
  <c r="K125" i="11" s="1"/>
  <c r="JO48" i="11"/>
  <c r="N126" i="11" s="1"/>
  <c r="JW48" i="11"/>
  <c r="L116" i="11" s="1"/>
  <c r="KE48" i="11"/>
  <c r="J118" i="11" s="1"/>
  <c r="KM48" i="11"/>
  <c r="M119" i="11" s="1"/>
  <c r="M136" i="11" s="1"/>
  <c r="KU48" i="11"/>
  <c r="K121" i="11" s="1"/>
  <c r="LC48" i="11"/>
  <c r="N122" i="11" s="1"/>
  <c r="LK48" i="11"/>
  <c r="LS48" i="11"/>
  <c r="MA48" i="11"/>
  <c r="MI48" i="11"/>
  <c r="MQ48" i="11"/>
  <c r="AB48" i="11"/>
  <c r="L57" i="11" s="1"/>
  <c r="BP48" i="11"/>
  <c r="L85" i="11" s="1"/>
  <c r="CF48" i="11"/>
  <c r="M82" i="11" s="1"/>
  <c r="CV48" i="11"/>
  <c r="N95" i="11" s="1"/>
  <c r="DL48" i="11"/>
  <c r="J91" i="11" s="1"/>
  <c r="EJ48" i="11"/>
  <c r="N144" i="11" s="1"/>
  <c r="EZ48" i="11"/>
  <c r="J148" i="11" s="1"/>
  <c r="FP48" i="11"/>
  <c r="K152" i="11" s="1"/>
  <c r="GN48" i="11"/>
  <c r="IJ48" i="11"/>
  <c r="M124" i="11" s="1"/>
  <c r="IZ48" i="11"/>
  <c r="N127" i="11" s="1"/>
  <c r="JP48" i="11"/>
  <c r="J115" i="11" s="1"/>
  <c r="KN48" i="11"/>
  <c r="N119" i="11" s="1"/>
  <c r="N136" i="11" s="1"/>
  <c r="LD48" i="11"/>
  <c r="MB48" i="11"/>
  <c r="AJ48" i="11"/>
  <c r="J59" i="11" s="1"/>
  <c r="AR48" i="11"/>
  <c r="M60" i="11" s="1"/>
  <c r="AZ48" i="11"/>
  <c r="K62" i="11" s="1"/>
  <c r="BH48" i="11"/>
  <c r="N64" i="11" s="1"/>
  <c r="BX48" i="11"/>
  <c r="J83" i="11" s="1"/>
  <c r="CN48" i="11"/>
  <c r="K80" i="11" s="1"/>
  <c r="DD48" i="11"/>
  <c r="L93" i="11" s="1"/>
  <c r="DT48" i="11"/>
  <c r="M90" i="11" s="1"/>
  <c r="EB48" i="11"/>
  <c r="K66" i="11" s="1"/>
  <c r="ER48" i="11"/>
  <c r="L146" i="11" s="1"/>
  <c r="FH48" i="11"/>
  <c r="M149" i="11" s="1"/>
  <c r="FX48" i="11"/>
  <c r="GF48" i="11"/>
  <c r="L100" i="11" s="1"/>
  <c r="GV48" i="11"/>
  <c r="M103" i="11" s="1"/>
  <c r="HD48" i="11"/>
  <c r="HL48" i="11"/>
  <c r="N106" i="11" s="1"/>
  <c r="HT48" i="11"/>
  <c r="IB48" i="11"/>
  <c r="J123" i="11" s="1"/>
  <c r="IR48" i="11"/>
  <c r="K130" i="11" s="1"/>
  <c r="JH48" i="11"/>
  <c r="L125" i="11" s="1"/>
  <c r="JX48" i="11"/>
  <c r="M116" i="11" s="1"/>
  <c r="KF48" i="11"/>
  <c r="K118" i="11" s="1"/>
  <c r="KV48" i="11"/>
  <c r="L121" i="11" s="1"/>
  <c r="LL48" i="11"/>
  <c r="LT48" i="11"/>
  <c r="MJ48" i="11"/>
  <c r="V48" i="11"/>
  <c r="K56" i="11" s="1"/>
  <c r="AL48" i="11"/>
  <c r="L59" i="11" s="1"/>
  <c r="BJ48" i="11"/>
  <c r="K86" i="11" s="1"/>
  <c r="BZ48" i="11"/>
  <c r="L83" i="11" s="1"/>
  <c r="CP48" i="11"/>
  <c r="M80" i="11" s="1"/>
  <c r="DF48" i="11"/>
  <c r="N93" i="11" s="1"/>
  <c r="DV48" i="11"/>
  <c r="J89" i="11" s="1"/>
  <c r="ET48" i="11"/>
  <c r="N146" i="11" s="1"/>
  <c r="FJ48" i="11"/>
  <c r="J150" i="11" s="1"/>
  <c r="GH48" i="11"/>
  <c r="N100" i="11" s="1"/>
  <c r="GP48" i="11"/>
  <c r="HN48" i="11"/>
  <c r="K107" i="11" s="1"/>
  <c r="ID48" i="11"/>
  <c r="L123" i="11" s="1"/>
  <c r="IT48" i="11"/>
  <c r="M130" i="11" s="1"/>
  <c r="JJ48" i="11"/>
  <c r="N125" i="11" s="1"/>
  <c r="N134" i="11" s="1"/>
  <c r="JZ48" i="11"/>
  <c r="J117" i="11" s="1"/>
  <c r="KP48" i="11"/>
  <c r="K120" i="11" s="1"/>
  <c r="K137" i="11" s="1"/>
  <c r="LF48" i="11"/>
  <c r="LV48" i="11"/>
  <c r="MD48" i="11"/>
  <c r="A48" i="11"/>
  <c r="A5" i="11" s="1"/>
  <c r="W48" i="11"/>
  <c r="L56" i="11" s="1"/>
  <c r="AE48" i="11"/>
  <c r="J58" i="11" s="1"/>
  <c r="AM48" i="11"/>
  <c r="M59" i="11" s="1"/>
  <c r="AU48" i="11"/>
  <c r="K61" i="11" s="1"/>
  <c r="BC48" i="11"/>
  <c r="N62" i="11" s="1"/>
  <c r="BK48" i="11"/>
  <c r="L86" i="11" s="1"/>
  <c r="BS48" i="11"/>
  <c r="J84" i="11" s="1"/>
  <c r="CA48" i="11"/>
  <c r="M83" i="11" s="1"/>
  <c r="CI48" i="11"/>
  <c r="K81" i="11" s="1"/>
  <c r="CQ48" i="11"/>
  <c r="N80" i="11" s="1"/>
  <c r="CY48" i="11"/>
  <c r="L94" i="11" s="1"/>
  <c r="DG48" i="11"/>
  <c r="J92" i="11" s="1"/>
  <c r="DO48" i="11"/>
  <c r="M91" i="11" s="1"/>
  <c r="DW48" i="11"/>
  <c r="K89" i="11" s="1"/>
  <c r="EE48" i="11"/>
  <c r="N66" i="11" s="1"/>
  <c r="EM48" i="11"/>
  <c r="L145" i="11" s="1"/>
  <c r="EU48" i="11"/>
  <c r="J147" i="11" s="1"/>
  <c r="FC48" i="11"/>
  <c r="M148" i="11" s="1"/>
  <c r="FK48" i="11"/>
  <c r="K150" i="11" s="1"/>
  <c r="FS48" i="11"/>
  <c r="N152" i="11" s="1"/>
  <c r="GA48" i="11"/>
  <c r="L154" i="11" s="1"/>
  <c r="GI48" i="11"/>
  <c r="J101" i="11" s="1"/>
  <c r="GQ48" i="11"/>
  <c r="GY48" i="11"/>
  <c r="K104" i="11" s="1"/>
  <c r="HG48" i="11"/>
  <c r="HO48" i="11"/>
  <c r="L107" i="11" s="1"/>
  <c r="HW48" i="11"/>
  <c r="IE48" i="11"/>
  <c r="M123" i="11" s="1"/>
  <c r="IM48" i="11"/>
  <c r="K129" i="11" s="1"/>
  <c r="IU48" i="11"/>
  <c r="N130" i="11" s="1"/>
  <c r="JC48" i="11"/>
  <c r="L128" i="11" s="1"/>
  <c r="JK48" i="11"/>
  <c r="J126" i="11" s="1"/>
  <c r="JS48" i="11"/>
  <c r="M115" i="11" s="1"/>
  <c r="KA48" i="11"/>
  <c r="K117" i="11" s="1"/>
  <c r="KI48" i="11"/>
  <c r="N118" i="11" s="1"/>
  <c r="N139" i="11" s="1"/>
  <c r="KQ48" i="11"/>
  <c r="L120" i="11" s="1"/>
  <c r="L137" i="11" s="1"/>
  <c r="KY48" i="11"/>
  <c r="J122" i="11" s="1"/>
  <c r="LG48" i="11"/>
  <c r="LO48" i="11"/>
  <c r="LW48" i="11"/>
  <c r="ME48" i="11"/>
  <c r="MM48" i="11"/>
  <c r="Y48" i="11"/>
  <c r="N56" i="11" s="1"/>
  <c r="AG48" i="11"/>
  <c r="L58" i="11" s="1"/>
  <c r="AO48" i="11"/>
  <c r="J60" i="11" s="1"/>
  <c r="AW48" i="11"/>
  <c r="M61" i="11" s="1"/>
  <c r="BE48" i="11"/>
  <c r="K64" i="11" s="1"/>
  <c r="BM48" i="11"/>
  <c r="N86" i="11" s="1"/>
  <c r="BU48" i="11"/>
  <c r="L84" i="11" s="1"/>
  <c r="CC48" i="11"/>
  <c r="J82" i="11" s="1"/>
  <c r="CK48" i="11"/>
  <c r="M81" i="11" s="1"/>
  <c r="CS48" i="11"/>
  <c r="K95" i="11" s="1"/>
  <c r="DA48" i="11"/>
  <c r="N94" i="11" s="1"/>
  <c r="DI48" i="11"/>
  <c r="L92" i="11" s="1"/>
  <c r="DQ48" i="11"/>
  <c r="J90" i="11" s="1"/>
  <c r="DY48" i="11"/>
  <c r="M89" i="11" s="1"/>
  <c r="EG48" i="11"/>
  <c r="K144" i="11" s="1"/>
  <c r="EO48" i="11"/>
  <c r="N145" i="11" s="1"/>
  <c r="EW48" i="11"/>
  <c r="L147" i="11" s="1"/>
  <c r="FE48" i="11"/>
  <c r="J149" i="11" s="1"/>
  <c r="FM48" i="11"/>
  <c r="M150" i="11" s="1"/>
  <c r="FU48" i="11"/>
  <c r="GC48" i="11"/>
  <c r="N154" i="11" s="1"/>
  <c r="GK48" i="11"/>
  <c r="L101" i="11" s="1"/>
  <c r="GS48" i="11"/>
  <c r="J103" i="11" s="1"/>
  <c r="HA48" i="11"/>
  <c r="M104" i="11" s="1"/>
  <c r="HI48" i="11"/>
  <c r="K106" i="11" s="1"/>
  <c r="HQ48" i="11"/>
  <c r="N107" i="11" s="1"/>
  <c r="HY48" i="11"/>
  <c r="IG48" i="11"/>
  <c r="J124" i="11" s="1"/>
  <c r="IO48" i="11"/>
  <c r="M129" i="11" s="1"/>
  <c r="IW48" i="11"/>
  <c r="K127" i="11" s="1"/>
  <c r="JE48" i="11"/>
  <c r="N128" i="11" s="1"/>
  <c r="JM48" i="11"/>
  <c r="L126" i="11" s="1"/>
  <c r="U48" i="11"/>
  <c r="J56" i="11" s="1"/>
  <c r="AC48" i="11"/>
  <c r="M57" i="11" s="1"/>
  <c r="AK48" i="11"/>
  <c r="K59" i="11" s="1"/>
  <c r="AS48" i="11"/>
  <c r="N60" i="11" s="1"/>
  <c r="BA48" i="11"/>
  <c r="L62" i="11" s="1"/>
  <c r="BI48" i="11"/>
  <c r="J86" i="11" s="1"/>
  <c r="BQ48" i="11"/>
  <c r="M85" i="11" s="1"/>
  <c r="BY48" i="11"/>
  <c r="K83" i="11" s="1"/>
  <c r="CG48" i="11"/>
  <c r="N82" i="11" s="1"/>
  <c r="CO48" i="11"/>
  <c r="L80" i="11" s="1"/>
  <c r="CW48" i="11"/>
  <c r="J94" i="11" s="1"/>
  <c r="DE48" i="11"/>
  <c r="M93" i="11" s="1"/>
  <c r="DM48" i="11"/>
  <c r="K91" i="11" s="1"/>
  <c r="DU48" i="11"/>
  <c r="N90" i="11" s="1"/>
  <c r="EC48" i="11"/>
  <c r="L66" i="11" s="1"/>
  <c r="EK48" i="11"/>
  <c r="J145" i="11" s="1"/>
  <c r="ES48" i="11"/>
  <c r="M146" i="11" s="1"/>
  <c r="FA48" i="11"/>
  <c r="K148" i="11" s="1"/>
  <c r="FI48" i="11"/>
  <c r="N149" i="11" s="1"/>
  <c r="FQ48" i="11"/>
  <c r="L152" i="11" s="1"/>
  <c r="FY48" i="11"/>
  <c r="J154" i="11" s="1"/>
  <c r="GG48" i="11"/>
  <c r="M100" i="11" s="1"/>
  <c r="GO48" i="11"/>
  <c r="GW48" i="11"/>
  <c r="N103" i="11" s="1"/>
  <c r="HE48" i="11"/>
  <c r="HM48" i="11"/>
  <c r="J107" i="11" s="1"/>
  <c r="HU48" i="11"/>
  <c r="IC48" i="11"/>
  <c r="K123" i="11" s="1"/>
  <c r="IK48" i="11"/>
  <c r="N124" i="11" s="1"/>
  <c r="IS48" i="11"/>
  <c r="L130" i="11" s="1"/>
  <c r="JA48" i="11"/>
  <c r="J128" i="11" s="1"/>
  <c r="JI48" i="11"/>
  <c r="M125" i="11" s="1"/>
  <c r="JQ48" i="11"/>
  <c r="K115" i="11" s="1"/>
  <c r="JY48" i="11"/>
  <c r="N116" i="11" s="1"/>
  <c r="KG48" i="11"/>
  <c r="L118" i="11" s="1"/>
  <c r="KO48" i="11"/>
  <c r="J120" i="11" s="1"/>
  <c r="KW48" i="11"/>
  <c r="M121" i="11" s="1"/>
  <c r="LE48" i="11"/>
  <c r="LM48" i="11"/>
  <c r="LU48" i="11"/>
  <c r="MC48" i="11"/>
  <c r="MK48" i="11"/>
  <c r="AD48" i="11"/>
  <c r="N57" i="11" s="1"/>
  <c r="AT48" i="11"/>
  <c r="J61" i="11" s="1"/>
  <c r="BB48" i="11"/>
  <c r="M62" i="11" s="1"/>
  <c r="BR48" i="11"/>
  <c r="N85" i="11" s="1"/>
  <c r="CH48" i="11"/>
  <c r="J81" i="11" s="1"/>
  <c r="CX48" i="11"/>
  <c r="K94" i="11" s="1"/>
  <c r="DN48" i="11"/>
  <c r="L91" i="11" s="1"/>
  <c r="ED48" i="11"/>
  <c r="M66" i="11" s="1"/>
  <c r="EL48" i="11"/>
  <c r="K145" i="11" s="1"/>
  <c r="FB48" i="11"/>
  <c r="L148" i="11" s="1"/>
  <c r="FR48" i="11"/>
  <c r="M152" i="11" s="1"/>
  <c r="FZ48" i="11"/>
  <c r="K154" i="11" s="1"/>
  <c r="GX48" i="11"/>
  <c r="J104" i="11" s="1"/>
  <c r="HF48" i="11"/>
  <c r="HV48" i="11"/>
  <c r="IL48" i="11"/>
  <c r="J129" i="11" s="1"/>
  <c r="JB48" i="11"/>
  <c r="K128" i="11" s="1"/>
  <c r="JR48" i="11"/>
  <c r="L115" i="11" s="1"/>
  <c r="KH48" i="11"/>
  <c r="M118" i="11" s="1"/>
  <c r="M139" i="11" s="1"/>
  <c r="KX48" i="11"/>
  <c r="N121" i="11" s="1"/>
  <c r="N138" i="11" s="1"/>
  <c r="LN48" i="11"/>
  <c r="ML48" i="11"/>
  <c r="JU48" i="11"/>
  <c r="J116" i="11" s="1"/>
  <c r="KC48" i="11"/>
  <c r="M117" i="11" s="1"/>
  <c r="KK48" i="11"/>
  <c r="K119" i="11" s="1"/>
  <c r="K136" i="11" s="1"/>
  <c r="KS48" i="11"/>
  <c r="N120" i="11" s="1"/>
  <c r="N137" i="11" s="1"/>
  <c r="LA48" i="11"/>
  <c r="L122" i="11" s="1"/>
  <c r="LI48" i="11"/>
  <c r="LQ48" i="11"/>
  <c r="LY48" i="11"/>
  <c r="MG48" i="11"/>
  <c r="MO48" i="11"/>
  <c r="K135" i="11" l="1"/>
  <c r="M135" i="11"/>
  <c r="L48" i="11"/>
  <c r="L49" i="11" s="1"/>
  <c r="O66" i="11"/>
  <c r="P154" i="11" s="1"/>
  <c r="L138" i="11"/>
  <c r="N102" i="11"/>
  <c r="K105" i="11"/>
  <c r="J105" i="11"/>
  <c r="K102" i="11"/>
  <c r="O100" i="11"/>
  <c r="O64" i="11"/>
  <c r="P152" i="11" s="1"/>
  <c r="J102" i="11"/>
  <c r="O144" i="11"/>
  <c r="L105" i="11"/>
  <c r="L108" i="11"/>
  <c r="N96" i="11"/>
  <c r="J108" i="11"/>
  <c r="O148" i="11"/>
  <c r="O83" i="11"/>
  <c r="O80" i="11"/>
  <c r="M105" i="11"/>
  <c r="N132" i="11"/>
  <c r="K138" i="11"/>
  <c r="K139" i="11"/>
  <c r="L135" i="11"/>
  <c r="M108" i="11"/>
  <c r="O61" i="11"/>
  <c r="K133" i="11"/>
  <c r="K112" i="11"/>
  <c r="O95" i="11"/>
  <c r="N105" i="11"/>
  <c r="O147" i="11"/>
  <c r="K87" i="11"/>
  <c r="M133" i="11"/>
  <c r="K108" i="11"/>
  <c r="L132" i="11"/>
  <c r="O130" i="11"/>
  <c r="L96" i="11"/>
  <c r="L112" i="11"/>
  <c r="N151" i="11"/>
  <c r="N153" i="11" s="1"/>
  <c r="N155" i="11" s="1"/>
  <c r="O152" i="11"/>
  <c r="O125" i="11"/>
  <c r="J114" i="11"/>
  <c r="O123" i="11"/>
  <c r="M151" i="11"/>
  <c r="M153" i="11" s="1"/>
  <c r="M155" i="11" s="1"/>
  <c r="O127" i="11"/>
  <c r="J134" i="11"/>
  <c r="M138" i="11"/>
  <c r="O129" i="11"/>
  <c r="O128" i="11"/>
  <c r="O85" i="11"/>
  <c r="L133" i="11"/>
  <c r="M102" i="11"/>
  <c r="O84" i="11"/>
  <c r="O121" i="11"/>
  <c r="N133" i="11"/>
  <c r="O91" i="11"/>
  <c r="O62" i="11"/>
  <c r="P150" i="11" s="1"/>
  <c r="O122" i="11"/>
  <c r="O93" i="11"/>
  <c r="O106" i="11"/>
  <c r="L139" i="11"/>
  <c r="O59" i="11"/>
  <c r="P147" i="11" s="1"/>
  <c r="N114" i="11"/>
  <c r="O57" i="11"/>
  <c r="P145" i="11" s="1"/>
  <c r="M96" i="11"/>
  <c r="O119" i="11"/>
  <c r="K114" i="11"/>
  <c r="K134" i="11"/>
  <c r="O56" i="11"/>
  <c r="P144" i="11" s="1"/>
  <c r="J63" i="11"/>
  <c r="O146" i="11"/>
  <c r="O104" i="11"/>
  <c r="O81" i="11"/>
  <c r="O145" i="11"/>
  <c r="O115" i="11"/>
  <c r="L151" i="11"/>
  <c r="L153" i="11" s="1"/>
  <c r="L155" i="11" s="1"/>
  <c r="O60" i="11"/>
  <c r="P148" i="11" s="1"/>
  <c r="M132" i="11"/>
  <c r="O92" i="11"/>
  <c r="O150" i="11"/>
  <c r="K63" i="11"/>
  <c r="O149" i="11"/>
  <c r="P149" i="11" s="1"/>
  <c r="J151" i="11"/>
  <c r="O117" i="11"/>
  <c r="J138" i="11"/>
  <c r="M112" i="11"/>
  <c r="O86" i="11"/>
  <c r="N63" i="11"/>
  <c r="O136" i="11"/>
  <c r="N87" i="11"/>
  <c r="O58" i="11"/>
  <c r="J96" i="11"/>
  <c r="O89" i="11"/>
  <c r="L114" i="11"/>
  <c r="L134" i="11"/>
  <c r="M114" i="11"/>
  <c r="M134" i="11"/>
  <c r="O154" i="11"/>
  <c r="O82" i="11"/>
  <c r="L63" i="11"/>
  <c r="J87" i="11"/>
  <c r="O120" i="11"/>
  <c r="J137" i="11"/>
  <c r="O137" i="11" s="1"/>
  <c r="K132" i="11"/>
  <c r="O103" i="11"/>
  <c r="K151" i="11"/>
  <c r="K153" i="11" s="1"/>
  <c r="K155" i="11" s="1"/>
  <c r="M63" i="11"/>
  <c r="O126" i="11"/>
  <c r="M87" i="11"/>
  <c r="O94" i="11"/>
  <c r="O118" i="11"/>
  <c r="J135" i="11"/>
  <c r="O116" i="11"/>
  <c r="J112" i="11"/>
  <c r="N108" i="11"/>
  <c r="J132" i="11"/>
  <c r="N135" i="11"/>
  <c r="N112" i="11"/>
  <c r="O107" i="11"/>
  <c r="L87" i="11"/>
  <c r="O90" i="11"/>
  <c r="O101" i="11"/>
  <c r="K96" i="11"/>
  <c r="L102" i="11"/>
  <c r="J139" i="11"/>
  <c r="O124" i="11"/>
  <c r="J133" i="11"/>
  <c r="S21" i="9" l="1"/>
  <c r="Q20" i="9"/>
  <c r="R21" i="9"/>
  <c r="R20" i="9"/>
  <c r="S20" i="9"/>
  <c r="Q21" i="9"/>
  <c r="O102" i="11"/>
  <c r="O105" i="11"/>
  <c r="O108" i="11"/>
  <c r="O139" i="11"/>
  <c r="O134" i="11"/>
  <c r="O133" i="11"/>
  <c r="O138" i="11"/>
  <c r="O112" i="11"/>
  <c r="M76" i="11"/>
  <c r="M75" i="11"/>
  <c r="M74" i="11"/>
  <c r="M73" i="11"/>
  <c r="M72" i="11"/>
  <c r="M71" i="11"/>
  <c r="M70" i="11"/>
  <c r="M65" i="11"/>
  <c r="M67" i="11" s="1"/>
  <c r="L65" i="11"/>
  <c r="L67" i="11" s="1"/>
  <c r="L75" i="11"/>
  <c r="L73" i="11"/>
  <c r="L71" i="11"/>
  <c r="L76" i="11"/>
  <c r="L74" i="11"/>
  <c r="L72" i="11"/>
  <c r="L70" i="11"/>
  <c r="N76" i="11"/>
  <c r="N75" i="11"/>
  <c r="N74" i="11"/>
  <c r="N73" i="11"/>
  <c r="N72" i="11"/>
  <c r="N71" i="11"/>
  <c r="N70" i="11"/>
  <c r="N65" i="11"/>
  <c r="N67" i="11" s="1"/>
  <c r="K65" i="11"/>
  <c r="K67" i="11" s="1"/>
  <c r="K75" i="11"/>
  <c r="K73" i="11"/>
  <c r="K71" i="11"/>
  <c r="K76" i="11"/>
  <c r="K74" i="11"/>
  <c r="K72" i="11"/>
  <c r="K70" i="11"/>
  <c r="O135" i="11"/>
  <c r="P146" i="11"/>
  <c r="O63" i="11"/>
  <c r="J65" i="11"/>
  <c r="J76" i="11"/>
  <c r="J74" i="11"/>
  <c r="J72" i="11"/>
  <c r="J70" i="11"/>
  <c r="J75" i="11"/>
  <c r="J73" i="11"/>
  <c r="J71" i="11"/>
  <c r="O96" i="11"/>
  <c r="O132" i="11"/>
  <c r="O87" i="11"/>
  <c r="J153" i="11"/>
  <c r="O151" i="11"/>
  <c r="O114" i="11"/>
  <c r="T23" i="3" l="1"/>
  <c r="T21" i="9"/>
  <c r="S22" i="9"/>
  <c r="R22" i="9"/>
  <c r="K157" i="11"/>
  <c r="R25" i="9"/>
  <c r="L157" i="11"/>
  <c r="S25" i="9"/>
  <c r="Q22" i="9"/>
  <c r="N157" i="11"/>
  <c r="U25" i="9"/>
  <c r="M157" i="11"/>
  <c r="T25" i="9"/>
  <c r="S23" i="9"/>
  <c r="R23" i="9"/>
  <c r="T22" i="3"/>
  <c r="Q23" i="9"/>
  <c r="T20" i="9"/>
  <c r="J67" i="11"/>
  <c r="O65" i="11"/>
  <c r="O76" i="11"/>
  <c r="I76" i="11" s="1"/>
  <c r="O75" i="11"/>
  <c r="I75" i="11" s="1"/>
  <c r="O74" i="11"/>
  <c r="I74" i="11" s="1"/>
  <c r="O73" i="11"/>
  <c r="I73" i="11" s="1"/>
  <c r="O72" i="11"/>
  <c r="I72" i="11" s="1"/>
  <c r="O71" i="11"/>
  <c r="I71" i="11" s="1"/>
  <c r="O70" i="11"/>
  <c r="I70" i="11" s="1"/>
  <c r="J155" i="11"/>
  <c r="O155" i="11" s="1"/>
  <c r="O153" i="11"/>
  <c r="T22" i="9" l="1"/>
  <c r="T23" i="9" s="1"/>
  <c r="X25" i="9" s="1"/>
  <c r="J157" i="11"/>
  <c r="Q25" i="9"/>
  <c r="V25" i="9" s="1"/>
  <c r="V27" i="3"/>
  <c r="P71" i="11"/>
  <c r="P74" i="11"/>
  <c r="P75" i="11"/>
  <c r="P72" i="11"/>
  <c r="P76" i="11"/>
  <c r="P70" i="11"/>
  <c r="O67" i="11"/>
  <c r="P73" i="11"/>
  <c r="I48" i="11" l="1"/>
  <c r="I49" i="11"/>
  <c r="R57" i="1"/>
  <c r="R56" i="1"/>
  <c r="R55" i="1"/>
  <c r="R54" i="1"/>
  <c r="R73" i="1" l="1"/>
  <c r="W36" i="9" l="1"/>
  <c r="V36" i="9"/>
  <c r="W35" i="9"/>
  <c r="V35" i="9"/>
  <c r="W34" i="9"/>
  <c r="V34" i="9"/>
  <c r="S35" i="9"/>
  <c r="R35" i="9"/>
  <c r="Q35" i="9"/>
  <c r="S34" i="9"/>
  <c r="R34" i="9"/>
  <c r="Q34" i="9"/>
  <c r="W27" i="9"/>
  <c r="L38" i="9"/>
  <c r="N38" i="9"/>
  <c r="H38" i="9"/>
  <c r="H37" i="9"/>
  <c r="V31" i="9"/>
  <c r="U31" i="9"/>
  <c r="T31" i="9"/>
  <c r="S31" i="9"/>
  <c r="R31" i="9"/>
  <c r="O32" i="9"/>
  <c r="H32" i="9"/>
  <c r="L30" i="9"/>
  <c r="H30" i="9"/>
  <c r="Q57" i="9" l="1"/>
  <c r="H4" i="10"/>
  <c r="H3" i="10"/>
  <c r="Q4" i="10"/>
  <c r="Q3" i="10"/>
  <c r="A67" i="9"/>
  <c r="N57" i="9"/>
  <c r="H36" i="9"/>
  <c r="N35" i="9"/>
  <c r="H35" i="9"/>
  <c r="N34" i="9"/>
  <c r="H34" i="9"/>
  <c r="H33" i="9"/>
  <c r="H31" i="9"/>
  <c r="Q30" i="9"/>
  <c r="Q29" i="9"/>
  <c r="H29" i="9"/>
  <c r="W28" i="9"/>
  <c r="Q28" i="9"/>
  <c r="H28" i="9"/>
  <c r="Q27" i="9"/>
  <c r="H27" i="9"/>
  <c r="V37" i="9" l="1"/>
  <c r="W37" i="9"/>
  <c r="T35" i="9"/>
  <c r="W31" i="9"/>
  <c r="T34" i="9"/>
  <c r="P21" i="10"/>
  <c r="W38" i="9" l="1"/>
  <c r="R67" i="1" l="1"/>
  <c r="R68" i="1"/>
  <c r="R69" i="1"/>
  <c r="R70" i="1"/>
  <c r="R71" i="1"/>
  <c r="R72" i="1"/>
  <c r="R74" i="1"/>
  <c r="R75" i="1"/>
  <c r="R76" i="1"/>
  <c r="R77" i="1"/>
  <c r="P24" i="1" l="1"/>
  <c r="R32" i="1" l="1"/>
  <c r="R41" i="1"/>
  <c r="R42" i="1"/>
  <c r="R43" i="1"/>
  <c r="R44" i="1"/>
  <c r="R45" i="1"/>
  <c r="R46" i="1"/>
  <c r="R47" i="1"/>
  <c r="R48" i="1"/>
  <c r="R49" i="1"/>
  <c r="R50" i="1"/>
  <c r="R51" i="1"/>
  <c r="R52" i="1"/>
  <c r="R60" i="1"/>
  <c r="R61" i="1"/>
  <c r="R62" i="1"/>
  <c r="R63" i="1"/>
  <c r="R64" i="1"/>
  <c r="R65" i="1"/>
  <c r="R66" i="1"/>
  <c r="R30" i="1"/>
  <c r="O79" i="1" l="1"/>
  <c r="O78" i="15" s="1"/>
  <c r="P22" i="1" l="1"/>
  <c r="O22" i="1"/>
  <c r="A2" i="4" l="1"/>
  <c r="N20" i="1" l="1"/>
  <c r="N19" i="1"/>
  <c r="Q24" i="3" l="1"/>
  <c r="R24" i="3"/>
  <c r="S24" i="3"/>
  <c r="A88" i="15"/>
  <c r="A4" i="4"/>
  <c r="K21" i="1"/>
  <c r="L21" i="1"/>
  <c r="R36" i="9" s="1"/>
  <c r="R37" i="9" s="1"/>
  <c r="M21" i="1"/>
  <c r="S36" i="9" s="1"/>
  <c r="S37" i="9" s="1"/>
  <c r="T24" i="3" l="1"/>
  <c r="T25" i="3" s="1"/>
  <c r="X27" i="3" s="1"/>
  <c r="N21" i="1"/>
  <c r="N22" i="1" s="1"/>
  <c r="R23" i="1" s="1"/>
  <c r="Q36" i="9"/>
  <c r="A87" i="15" l="1"/>
  <c r="A3" i="4"/>
  <c r="Q37" i="9"/>
  <c r="T36" i="9"/>
  <c r="T37" i="9" s="1"/>
  <c r="S38" i="9" s="1"/>
</calcChain>
</file>

<file path=xl/sharedStrings.xml><?xml version="1.0" encoding="utf-8"?>
<sst xmlns="http://schemas.openxmlformats.org/spreadsheetml/2006/main" count="2967" uniqueCount="870">
  <si>
    <t>2021 PRE-APPLICATION / PRE-DETERMINATION SUBMISSIONS</t>
  </si>
  <si>
    <t>Pre-Determination and/or Waiver Submissions (“Submission”) will only be evaluated if the Submissions are complete and accurately prepared in accordance with the instructions below. Please refer to the 2021 Qualified Allocation Plan (QAP) Appendix 1 Threshold as well as QAP Exhibit “A”, DCA Pre-Application Deadlines and Fee Schedule for additional information.</t>
  </si>
  <si>
    <t>SUBMISSION INSTRUCTIONS</t>
  </si>
  <si>
    <r>
      <rPr>
        <u/>
        <sz val="10"/>
        <color theme="1"/>
        <rFont val="Arial Narrow"/>
        <family val="2"/>
      </rPr>
      <t xml:space="preserve">All fees are due at the time of Pre-Determination/Waiver Submission. </t>
    </r>
    <r>
      <rPr>
        <sz val="10"/>
        <color theme="1"/>
        <rFont val="Arial Narrow"/>
        <family val="2"/>
      </rPr>
      <t xml:space="preserve"> </t>
    </r>
    <r>
      <rPr>
        <b/>
        <i/>
        <sz val="10"/>
        <color theme="1"/>
        <rFont val="Arial Narrow"/>
        <family val="2"/>
      </rPr>
      <t>Please make all checks payable to Georgia Housing and Finance Authority (GHFA).</t>
    </r>
    <r>
      <rPr>
        <sz val="10"/>
        <color theme="1"/>
        <rFont val="Arial Narrow"/>
        <family val="2"/>
      </rPr>
      <t xml:space="preserve">  DCA will not accept any requests without the appropriate fees.</t>
    </r>
  </si>
  <si>
    <t>I.</t>
  </si>
  <si>
    <t>Paper Submission Instructions</t>
  </si>
  <si>
    <t>A.</t>
  </si>
  <si>
    <t>Applicants must use a 3-ring 1/2" binder with inside pockets (preferred) or 3-clasp school folder with inside pockets for submission purposes.</t>
  </si>
  <si>
    <t>The Project Name to which any pre-approval/waiver requests relate must be on the front cover of the binder, and it should be the same name that will be used on the official application that will be submitted later.  Also include main contact info should any contents be missing or incomplete.</t>
  </si>
  <si>
    <t>B.</t>
  </si>
  <si>
    <t>Include printed fully completed required Submission Form / Checklist. (second tab in this Excel workbook)</t>
  </si>
  <si>
    <t>C.</t>
  </si>
  <si>
    <t>Include properly executed check (made out to "Georgia Housing Finance Authority") for correct fee amount in enclosed non-sealed envelope.  Label envelope with Project Name and "Fees for 2021PA - 0_______".</t>
  </si>
  <si>
    <t>D.</t>
  </si>
  <si>
    <t>Include flash drive as instructed below.</t>
  </si>
  <si>
    <t>II.</t>
  </si>
  <si>
    <t>Electronic Submission Instructions</t>
  </si>
  <si>
    <r>
      <rPr>
        <b/>
        <sz val="10"/>
        <color theme="1"/>
        <rFont val="Arial Narrow"/>
        <family val="2"/>
      </rPr>
      <t xml:space="preserve">One </t>
    </r>
    <r>
      <rPr>
        <b/>
        <u/>
        <sz val="10"/>
        <color theme="1"/>
        <rFont val="Arial Narrow"/>
        <family val="2"/>
      </rPr>
      <t>working,</t>
    </r>
    <r>
      <rPr>
        <b/>
        <sz val="10"/>
        <color theme="1"/>
        <rFont val="Arial Narrow"/>
        <family val="2"/>
      </rPr>
      <t xml:space="preserve"> VIRUS-FREE USB flash drive</t>
    </r>
    <r>
      <rPr>
        <sz val="10"/>
        <color theme="1"/>
        <rFont val="Arial Narrow"/>
        <family val="2"/>
      </rPr>
      <t xml:space="preserve"> in a </t>
    </r>
    <r>
      <rPr>
        <u/>
        <sz val="10"/>
        <color theme="1"/>
        <rFont val="Arial Narrow"/>
        <family val="2"/>
      </rPr>
      <t>small</t>
    </r>
    <r>
      <rPr>
        <sz val="10"/>
        <color theme="1"/>
        <rFont val="Arial Narrow"/>
        <family val="2"/>
      </rPr>
      <t xml:space="preserve">, </t>
    </r>
    <r>
      <rPr>
        <i/>
        <u/>
        <sz val="10"/>
        <color theme="1"/>
        <rFont val="Arial Narrow"/>
        <family val="2"/>
      </rPr>
      <t>protective</t>
    </r>
    <r>
      <rPr>
        <sz val="10"/>
        <color theme="1"/>
        <rFont val="Arial Narrow"/>
        <family val="2"/>
      </rPr>
      <t xml:space="preserve"> </t>
    </r>
    <r>
      <rPr>
        <u/>
        <sz val="10"/>
        <color theme="1"/>
        <rFont val="Arial Narrow"/>
        <family val="2"/>
      </rPr>
      <t>re-sealable</t>
    </r>
    <r>
      <rPr>
        <sz val="10"/>
        <color theme="1"/>
        <rFont val="Arial Narrow"/>
        <family val="2"/>
      </rPr>
      <t xml:space="preserve"> container with a built-in fastener - e.g., Velcro, zipper, Ziploc, string or metal clasp - (both supplied by applicant) containing exact electronic copies of </t>
    </r>
    <r>
      <rPr>
        <b/>
        <i/>
        <sz val="10"/>
        <color theme="1"/>
        <rFont val="Arial Narrow"/>
        <family val="2"/>
      </rPr>
      <t>ALL</t>
    </r>
    <r>
      <rPr>
        <sz val="10"/>
        <color theme="1"/>
        <rFont val="Arial Narrow"/>
        <family val="2"/>
      </rPr>
      <t xml:space="preserve"> of the same items included in the Pre-app Submission Table of Contents / Checklist, where applicable, arranged in the same order using numbering system provided there.  Only one project per flash drive is permitted.  The USB flash drive must be of a sufficient size to contain all files that will be submitted.  Applicants may submit one backup flash drive with identical contents if desired, but this is not required.</t>
    </r>
  </si>
  <si>
    <t>Upon opening the flash drive, the only item visible should be the project folder titled “2021PA-0xxYourAbbreviatedProjectName”.  Upon opening this project folder, the items corresponding to the Table of Contents (TC) - on page 3 of these Instructions - must be found. Required: name and number Pre-Application Tab folders and docs in following manner – refer to TC (sample shown here - entire contents not shown here).</t>
  </si>
  <si>
    <t>Requirements for Electronic TABS / FOLDERS</t>
  </si>
  <si>
    <t>SAMPLE</t>
  </si>
  <si>
    <t>Use appropriate abbreviations - see Sample below and Section B6. Use role letter codes to group similar entity roles together:</t>
  </si>
  <si>
    <t>1st Level</t>
  </si>
  <si>
    <t xml:space="preserve">(within project folder) </t>
  </si>
  <si>
    <r>
      <rPr>
        <b/>
        <sz val="10"/>
        <color theme="1"/>
        <rFont val="Arial Narrow"/>
        <family val="2"/>
      </rPr>
      <t>A</t>
    </r>
    <r>
      <rPr>
        <sz val="10"/>
        <color theme="1"/>
        <rFont val="Arial Narrow"/>
        <family val="2"/>
      </rPr>
      <t xml:space="preserve">–Owner, </t>
    </r>
    <r>
      <rPr>
        <b/>
        <sz val="10"/>
        <color theme="1"/>
        <rFont val="Arial Narrow"/>
        <family val="2"/>
      </rPr>
      <t>B</t>
    </r>
    <r>
      <rPr>
        <sz val="10"/>
        <color theme="1"/>
        <rFont val="Arial Narrow"/>
        <family val="2"/>
      </rPr>
      <t xml:space="preserve">–Developer, </t>
    </r>
    <r>
      <rPr>
        <b/>
        <sz val="10"/>
        <color theme="1"/>
        <rFont val="Arial Narrow"/>
        <family val="2"/>
      </rPr>
      <t>C</t>
    </r>
    <r>
      <rPr>
        <sz val="10"/>
        <color theme="1"/>
        <rFont val="Arial Narrow"/>
        <family val="2"/>
      </rPr>
      <t>–Other Role</t>
    </r>
  </si>
  <si>
    <t>Sections</t>
  </si>
  <si>
    <r>
      <rPr>
        <b/>
        <i/>
        <u/>
        <sz val="10"/>
        <color theme="1"/>
        <rFont val="Arial Narrow"/>
        <family val="2"/>
      </rPr>
      <t xml:space="preserve">2nd Level </t>
    </r>
    <r>
      <rPr>
        <i/>
        <sz val="7"/>
        <color theme="1"/>
        <rFont val="Arial Narrow"/>
        <family val="2"/>
      </rPr>
      <t xml:space="preserve">(within 1st Level folders) </t>
    </r>
    <r>
      <rPr>
        <b/>
        <i/>
        <u/>
        <sz val="10"/>
        <color theme="1"/>
        <rFont val="Arial Narrow"/>
        <family val="2"/>
      </rPr>
      <t>Tabs</t>
    </r>
    <r>
      <rPr>
        <sz val="10"/>
        <color theme="1"/>
        <rFont val="Arial Narrow"/>
        <family val="2"/>
      </rPr>
      <t xml:space="preserve"> </t>
    </r>
  </si>
  <si>
    <r>
      <t xml:space="preserve">(may be single </t>
    </r>
    <r>
      <rPr>
        <b/>
        <sz val="10"/>
        <color theme="1"/>
        <rFont val="Arial Narrow"/>
        <family val="2"/>
      </rPr>
      <t>doc,</t>
    </r>
    <r>
      <rPr>
        <sz val="10"/>
        <color theme="1"/>
        <rFont val="Arial Narrow"/>
        <family val="2"/>
      </rPr>
      <t xml:space="preserve"> if multiple docs)</t>
    </r>
  </si>
  <si>
    <r>
      <rPr>
        <b/>
        <i/>
        <u/>
        <sz val="10"/>
        <color theme="1"/>
        <rFont val="Arial Narrow"/>
        <family val="2"/>
      </rPr>
      <t>3rd Level</t>
    </r>
    <r>
      <rPr>
        <b/>
        <i/>
        <u/>
        <sz val="7"/>
        <color theme="1"/>
        <rFont val="Arial Narrow"/>
        <family val="2"/>
      </rPr>
      <t xml:space="preserve"> </t>
    </r>
    <r>
      <rPr>
        <i/>
        <sz val="7"/>
        <color theme="1"/>
        <rFont val="Arial Narrow"/>
        <family val="2"/>
      </rPr>
      <t>(within 2nd Level folders if multiple docs)</t>
    </r>
    <r>
      <rPr>
        <sz val="7"/>
        <color theme="1"/>
        <rFont val="Arial Narrow"/>
        <family val="2"/>
      </rPr>
      <t xml:space="preserve"> </t>
    </r>
    <r>
      <rPr>
        <b/>
        <i/>
        <u/>
        <sz val="10"/>
        <color theme="1"/>
        <rFont val="Arial Narrow"/>
        <family val="2"/>
      </rPr>
      <t>Forms/Docs</t>
    </r>
  </si>
  <si>
    <t>01Waiver</t>
  </si>
  <si>
    <r>
      <t>0101</t>
    </r>
    <r>
      <rPr>
        <i/>
        <sz val="10"/>
        <color theme="1"/>
        <rFont val="Arial Narrow"/>
        <family val="2"/>
      </rPr>
      <t>AbbrevProjName</t>
    </r>
    <r>
      <rPr>
        <sz val="10"/>
        <color theme="1"/>
        <rFont val="Arial Narrow"/>
        <family val="2"/>
      </rPr>
      <t>ArchStdsWvr</t>
    </r>
  </si>
  <si>
    <r>
      <t>0102</t>
    </r>
    <r>
      <rPr>
        <i/>
        <sz val="10"/>
        <color theme="1"/>
        <rFont val="Arial Narrow"/>
        <family val="2"/>
      </rPr>
      <t>AbbrevProjName</t>
    </r>
    <r>
      <rPr>
        <sz val="10"/>
        <color theme="1"/>
        <rFont val="Arial Narrow"/>
        <family val="2"/>
      </rPr>
      <t>AmenPreAppr</t>
    </r>
  </si>
  <si>
    <t>02Underwriting</t>
  </si>
  <si>
    <t>020101HOMEConsentRqst</t>
  </si>
  <si>
    <r>
      <t>020102</t>
    </r>
    <r>
      <rPr>
        <i/>
        <sz val="10"/>
        <color theme="1"/>
        <rFont val="Arial Narrow"/>
        <family val="2"/>
      </rPr>
      <t>AbbrevProjName</t>
    </r>
    <r>
      <rPr>
        <sz val="10"/>
        <color theme="1"/>
        <rFont val="Arial Narrow"/>
        <family val="2"/>
      </rPr>
      <t>RuralDesig</t>
    </r>
  </si>
  <si>
    <r>
      <t>020103</t>
    </r>
    <r>
      <rPr>
        <i/>
        <sz val="10"/>
        <color theme="1"/>
        <rFont val="Arial Narrow"/>
        <family val="2"/>
      </rPr>
      <t>AbbrevProjName</t>
    </r>
    <r>
      <rPr>
        <sz val="10"/>
        <color theme="1"/>
        <rFont val="Arial Narrow"/>
        <family val="2"/>
      </rPr>
      <t>CHDOApp</t>
    </r>
  </si>
  <si>
    <t>0202Non-DCA_HOME</t>
  </si>
  <si>
    <t>020211VerificationHOMELoanCurrent</t>
  </si>
  <si>
    <t xml:space="preserve">020212VerificationTimelyReqdPaymts </t>
  </si>
  <si>
    <t>03Qualification</t>
  </si>
  <si>
    <t>0301PerfWorkbk</t>
  </si>
  <si>
    <r>
      <t>030101</t>
    </r>
    <r>
      <rPr>
        <i/>
        <sz val="10"/>
        <color theme="1"/>
        <rFont val="Arial Narrow"/>
        <family val="2"/>
      </rPr>
      <t>AbbrevProjNamePW</t>
    </r>
    <r>
      <rPr>
        <b/>
        <sz val="10"/>
        <color theme="1"/>
        <rFont val="Arial Narrow"/>
        <family val="2"/>
      </rPr>
      <t>A</t>
    </r>
    <r>
      <rPr>
        <i/>
        <sz val="10"/>
        <color theme="1"/>
        <rFont val="Arial Narrow"/>
        <family val="2"/>
      </rPr>
      <t>TeamMbrName</t>
    </r>
  </si>
  <si>
    <r>
      <t>030102</t>
    </r>
    <r>
      <rPr>
        <i/>
        <sz val="10"/>
        <color theme="1"/>
        <rFont val="Arial Narrow"/>
        <family val="2"/>
      </rPr>
      <t>AbbrevProjNamePW</t>
    </r>
    <r>
      <rPr>
        <b/>
        <sz val="10"/>
        <color theme="1"/>
        <rFont val="Arial Narrow"/>
        <family val="2"/>
      </rPr>
      <t>B</t>
    </r>
    <r>
      <rPr>
        <i/>
        <sz val="10"/>
        <color theme="1"/>
        <rFont val="Arial Narrow"/>
        <family val="2"/>
      </rPr>
      <t>TeamMbrName</t>
    </r>
  </si>
  <si>
    <t>0302FinancialStmts</t>
  </si>
  <si>
    <r>
      <t>030301</t>
    </r>
    <r>
      <rPr>
        <i/>
        <sz val="10"/>
        <color theme="1"/>
        <rFont val="Arial Narrow"/>
        <family val="2"/>
      </rPr>
      <t>AbbrevProjNameFS</t>
    </r>
    <r>
      <rPr>
        <b/>
        <sz val="10"/>
        <color theme="1"/>
        <rFont val="Arial Narrow"/>
        <family val="2"/>
      </rPr>
      <t>A</t>
    </r>
    <r>
      <rPr>
        <i/>
        <sz val="10"/>
        <color theme="1"/>
        <rFont val="Arial Narrow"/>
        <family val="2"/>
      </rPr>
      <t xml:space="preserve">TeamMbrName </t>
    </r>
  </si>
  <si>
    <r>
      <t>030302</t>
    </r>
    <r>
      <rPr>
        <i/>
        <sz val="10"/>
        <color theme="1"/>
        <rFont val="Arial Narrow"/>
        <family val="2"/>
      </rPr>
      <t>AbbrevProjNameFS</t>
    </r>
    <r>
      <rPr>
        <b/>
        <sz val="10"/>
        <color theme="1"/>
        <rFont val="Arial Narrow"/>
        <family val="2"/>
      </rPr>
      <t>B</t>
    </r>
    <r>
      <rPr>
        <i/>
        <sz val="10"/>
        <color theme="1"/>
        <rFont val="Arial Narrow"/>
        <family val="2"/>
      </rPr>
      <t>TeamMbrName</t>
    </r>
  </si>
  <si>
    <t>0306ProbatnParticip</t>
  </si>
  <si>
    <t>030601Evidence5YrsFTEmploy</t>
  </si>
  <si>
    <t xml:space="preserve">030602EvidenceMaterialParticipatn </t>
  </si>
  <si>
    <t>0307SignifAdvEvnt</t>
  </si>
  <si>
    <t>030701SAEWaiverRequest</t>
  </si>
  <si>
    <t>030702SAENarrative</t>
  </si>
  <si>
    <r>
      <rPr>
        <b/>
        <sz val="10"/>
        <color theme="1"/>
        <rFont val="Arial Narrow"/>
        <family val="2"/>
      </rPr>
      <t>For the electronic submission</t>
    </r>
    <r>
      <rPr>
        <sz val="10"/>
        <color theme="1"/>
        <rFont val="Arial Narrow"/>
        <family val="2"/>
      </rPr>
      <t xml:space="preserve">, note that separate standalone copies </t>
    </r>
    <r>
      <rPr>
        <sz val="10"/>
        <color rgb="FFFF0000"/>
        <rFont val="Arial Narrow"/>
        <family val="2"/>
      </rPr>
      <t>(one in Excel and one in PDF)</t>
    </r>
    <r>
      <rPr>
        <sz val="10"/>
        <color theme="1"/>
        <rFont val="Arial Narrow"/>
        <family val="2"/>
      </rPr>
      <t xml:space="preserve"> of this </t>
    </r>
    <r>
      <rPr>
        <b/>
        <i/>
        <u/>
        <sz val="10"/>
        <color theme="1"/>
        <rFont val="Arial Narrow"/>
        <family val="2"/>
      </rPr>
      <t>accurately completed</t>
    </r>
    <r>
      <rPr>
        <sz val="10"/>
        <color theme="1"/>
        <rFont val="Arial Narrow"/>
        <family val="2"/>
      </rPr>
      <t xml:space="preserve"> Submission/Checklist/Consent workbook must be included </t>
    </r>
    <r>
      <rPr>
        <b/>
        <i/>
        <sz val="10"/>
        <color rgb="FFFF0000"/>
        <rFont val="Arial Narrow"/>
        <family val="2"/>
      </rPr>
      <t>outside</t>
    </r>
    <r>
      <rPr>
        <sz val="10"/>
        <color theme="1"/>
        <rFont val="Arial Narrow"/>
        <family val="2"/>
      </rPr>
      <t xml:space="preserve"> of the folders.  </t>
    </r>
  </si>
  <si>
    <t>1.</t>
  </si>
  <si>
    <r>
      <rPr>
        <b/>
        <sz val="10"/>
        <color theme="1"/>
        <rFont val="Arial Narrow"/>
        <family val="2"/>
      </rPr>
      <t>PLEASE DO NOT CREATE ADDITIONAL SUBFOLDERS</t>
    </r>
    <r>
      <rPr>
        <sz val="10"/>
        <color theme="1"/>
        <rFont val="Arial Narrow"/>
        <family val="2"/>
      </rPr>
      <t>.  Each folder name becomes part of the file path for each file it contains.  This filepath is limited in size/length – when the length is exceeded, the file is unopenable.</t>
    </r>
  </si>
  <si>
    <t>2.</t>
  </si>
  <si>
    <t>If a folder will be empty with no files, include NA at the end of the folder name.</t>
  </si>
  <si>
    <t>3.</t>
  </si>
  <si>
    <r>
      <rPr>
        <b/>
        <u/>
        <sz val="10"/>
        <color theme="1"/>
        <rFont val="Arial Narrow"/>
        <family val="2"/>
      </rPr>
      <t>BEFORE</t>
    </r>
    <r>
      <rPr>
        <sz val="10"/>
        <color theme="1"/>
        <rFont val="Arial Narrow"/>
        <family val="2"/>
      </rPr>
      <t xml:space="preserve"> uploading the populated project folder to the flash drive for submission to DCA,</t>
    </r>
    <r>
      <rPr>
        <b/>
        <sz val="10"/>
        <color theme="1"/>
        <rFont val="Arial Narrow"/>
        <family val="2"/>
      </rPr>
      <t xml:space="preserve"> first move the entire folder to the top (root) level of your C drive</t>
    </r>
    <r>
      <rPr>
        <sz val="10"/>
        <color theme="1"/>
        <rFont val="Arial Narrow"/>
        <family val="2"/>
      </rPr>
      <t xml:space="preserve"> to avoid adding unnecessary subfolders to the file path (see note 2 above).  To do this on a Windows-based PC:</t>
    </r>
  </si>
  <si>
    <t>a.</t>
  </si>
  <si>
    <t>Copy the populated project folder</t>
  </si>
  <si>
    <t>b.</t>
  </si>
  <si>
    <t>Click Start and select (My) Computer</t>
  </si>
  <si>
    <t>c.</t>
  </si>
  <si>
    <t>Click C: drive (Hard Disk). The window that then opens is the C: root level and folders such as Apps, Users, and Windows may be seen.</t>
  </si>
  <si>
    <t>d.</t>
  </si>
  <si>
    <t>Paste the project folder here</t>
  </si>
  <si>
    <t>e.</t>
  </si>
  <si>
    <t xml:space="preserve">Copy it from C: root and paste it to the flash drive. </t>
  </si>
  <si>
    <t>4.</t>
  </si>
  <si>
    <r>
      <rPr>
        <b/>
        <u/>
        <sz val="10"/>
        <color theme="1"/>
        <rFont val="Arial Narrow"/>
        <family val="2"/>
      </rPr>
      <t>BEFORE</t>
    </r>
    <r>
      <rPr>
        <sz val="10"/>
        <color theme="1"/>
        <rFont val="Arial Narrow"/>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</si>
  <si>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5.</t>
  </si>
  <si>
    <t xml:space="preserve">Double-check the USB drive by plugging into another computer. Verify that it contains all application files and that it operates properly. </t>
  </si>
  <si>
    <t>Requirements for Electronic FILES / DOCUMENTS</t>
  </si>
  <si>
    <r>
      <rPr>
        <b/>
        <i/>
        <u/>
        <sz val="10"/>
        <color theme="1"/>
        <rFont val="Arial Narrow"/>
        <family val="2"/>
      </rPr>
      <t>LARGE</t>
    </r>
    <r>
      <rPr>
        <sz val="10"/>
        <color theme="1"/>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</si>
  <si>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theme="1"/>
        <rFont val="Arial Narrow"/>
        <family val="2"/>
      </rPr>
      <t>must be in Excel format.</t>
    </r>
    <r>
      <rPr>
        <sz val="10"/>
        <color theme="1"/>
        <rFont val="Arial Narrow"/>
        <family val="2"/>
      </rPr>
      <t xml:space="preserve">  Any DCA Excel documents requiring signatures must be signed in the paper version.</t>
    </r>
  </si>
  <si>
    <t xml:space="preserve">Electronic versions of such documents in 1 or 2 above must be identical to the paper version but for the signature.  </t>
  </si>
  <si>
    <r>
      <rPr>
        <b/>
        <i/>
        <u/>
        <sz val="10"/>
        <color theme="1"/>
        <rFont val="Arial Narrow"/>
        <family val="2"/>
      </rPr>
      <t>SMALL</t>
    </r>
    <r>
      <rPr>
        <sz val="10"/>
        <color theme="1"/>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</si>
  <si>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 xml:space="preserve">Do not combine the documents for each tab into one combined pdf file.  Each document in the Tabs Checklist is required to be standalone.  </t>
  </si>
  <si>
    <t>6.</t>
  </si>
  <si>
    <r>
      <rPr>
        <b/>
        <i/>
        <u/>
        <sz val="10"/>
        <color theme="1"/>
        <rFont val="Arial Narrow"/>
        <family val="2"/>
      </rPr>
      <t>NAMING</t>
    </r>
    <r>
      <rPr>
        <sz val="10"/>
        <color theme="1"/>
        <rFont val="Arial Narrow"/>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</si>
  <si>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</si>
  <si>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</si>
  <si>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</si>
  <si>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</si>
  <si>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</si>
  <si>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</si>
  <si>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r>
      <t xml:space="preserve">Decide on a project name abbreviation that uses the fewest characters yet still makes sense. Do not include the developer’s name.   Include this abbreviation near the front of each file name.  </t>
    </r>
    <r>
      <rPr>
        <u/>
        <sz val="10"/>
        <color theme="1"/>
        <rFont val="Arial Narrow"/>
        <family val="2"/>
      </rPr>
      <t xml:space="preserve">Use the same abbreviation for each file. </t>
    </r>
  </si>
  <si>
    <t>_</t>
  </si>
  <si>
    <r>
      <rPr>
        <b/>
        <u/>
        <sz val="10"/>
        <color theme="1"/>
        <rFont val="Arial Narrow"/>
        <family val="2"/>
      </rPr>
      <t>Omit</t>
    </r>
    <r>
      <rPr>
        <sz val="10"/>
        <color theme="1"/>
        <rFont val="Arial Narrow"/>
        <family val="2"/>
      </rPr>
      <t xml:space="preserve"> words such as “Apartments”, “Residences”, “Estates”, “Homes”, “Townhomes”, “Lofts”, “Villas”, ”Phase”, “The”, “of”, “on”, “at” and “Ltd Partnership” altogether in electronic file names.  </t>
    </r>
  </si>
  <si>
    <r>
      <rPr>
        <b/>
        <u/>
        <sz val="10"/>
        <color theme="1"/>
        <rFont val="Arial Narrow"/>
        <family val="2"/>
      </rPr>
      <t>Include</t>
    </r>
    <r>
      <rPr>
        <sz val="10"/>
        <color theme="1"/>
        <rFont val="Arial Narrow"/>
        <family val="2"/>
      </rPr>
      <t xml:space="preserve"> abbreviations such as “Gdn” (Garden), “Lndg” (Landing), “Lgcy” (Legacy), “Pk” (Park), “Pte” (Pointe), “Rdg” (Ridge), “Redev” (Redevelopment), “Schl” (School), “Sr” (Senior), “Ver” (Veranda), “Vw” (View), or “Vlg” (Village) if using the related words.</t>
    </r>
  </si>
  <si>
    <t>g.</t>
  </si>
  <si>
    <t>Begin each file name with 6-digit ID numbers ( e.g., 010101, 010201, 020121, 020211 …) at the beginning of each file name inside each tab/folder so as to arrange files in the order prescribed by the Tabs Checklist.  Please do NOT create additional subfolders.  The numbering sequence is ######:</t>
  </si>
  <si>
    <t xml:space="preserve"> ##        ##        ##</t>
  </si>
  <si>
    <r>
      <rPr>
        <b/>
        <sz val="10"/>
        <color theme="1"/>
        <rFont val="Arial Narrow"/>
        <family val="2"/>
      </rPr>
      <t>Section</t>
    </r>
    <r>
      <rPr>
        <sz val="10"/>
        <color theme="1"/>
        <rFont val="Arial Narrow"/>
        <family val="2"/>
      </rPr>
      <t>/Folder Nbr</t>
    </r>
  </si>
  <si>
    <r>
      <rPr>
        <b/>
        <sz val="10"/>
        <color theme="1"/>
        <rFont val="Arial Narrow"/>
        <family val="2"/>
      </rPr>
      <t>Tab</t>
    </r>
    <r>
      <rPr>
        <sz val="10"/>
        <color theme="1"/>
        <rFont val="Arial Narrow"/>
        <family val="2"/>
      </rPr>
      <t>/Folder Nbr</t>
    </r>
  </si>
  <si>
    <r>
      <rPr>
        <b/>
        <sz val="10"/>
        <color theme="1"/>
        <rFont val="Arial Narrow"/>
        <family val="2"/>
      </rPr>
      <t>Form</t>
    </r>
    <r>
      <rPr>
        <sz val="10"/>
        <color theme="1"/>
        <rFont val="Arial Narrow"/>
        <family val="2"/>
      </rPr>
      <t xml:space="preserve"> / Document Nbr, if needed to signify multiple related files</t>
    </r>
  </si>
  <si>
    <t>In cases where not all line items in a folder will be submitted, use the same numbering as if all were in fact submitted, but just skip the number for those documents that will not be submitted.</t>
  </si>
  <si>
    <r>
      <t xml:space="preserve">Please label the flash drive </t>
    </r>
    <r>
      <rPr>
        <b/>
        <i/>
        <u/>
        <sz val="10"/>
        <color theme="1"/>
        <rFont val="Arial Narrow"/>
        <family val="2"/>
      </rPr>
      <t>container</t>
    </r>
    <r>
      <rPr>
        <b/>
        <u/>
        <sz val="10"/>
        <color theme="1"/>
        <rFont val="Arial Narrow"/>
        <family val="2"/>
      </rPr>
      <t xml:space="preserve"> with </t>
    </r>
    <r>
      <rPr>
        <b/>
        <i/>
        <u/>
        <sz val="10"/>
        <color theme="1"/>
        <rFont val="Arial Narrow"/>
        <family val="2"/>
      </rPr>
      <t>both</t>
    </r>
    <r>
      <rPr>
        <b/>
        <u/>
        <sz val="10"/>
        <color theme="1"/>
        <rFont val="Arial Narrow"/>
        <family val="2"/>
      </rPr>
      <t xml:space="preserve"> the project name to be used at time of application and contact information</t>
    </r>
  </si>
  <si>
    <r>
      <rPr>
        <b/>
        <u/>
        <sz val="10"/>
        <color theme="1"/>
        <rFont val="Arial Narrow"/>
        <family val="2"/>
      </rPr>
      <t>Both</t>
    </r>
    <r>
      <rPr>
        <sz val="10"/>
        <color theme="1"/>
        <rFont val="Arial Narrow"/>
        <family val="2"/>
      </rPr>
      <t xml:space="preserve"> the small, protective re-sealable container and the external casing of the flash drive itself must be labeled with the project name.  Place a small label cut to best fit on the external case of the flash drive.   Use transparent tape to keep the label attached.  The label must be attached in such a way that does not interfere with either the operation of the external casing or the user's ability to plug in the drive. The protective re-sealable envelope / pouch / sleeve must also be labeled with the name, phone number, and email of the person to contact in case of flash drive failure.  </t>
    </r>
    <r>
      <rPr>
        <b/>
        <sz val="10"/>
        <color theme="1"/>
        <rFont val="Arial Narrow"/>
        <family val="2"/>
      </rPr>
      <t>Leave 2” at the top of the protective case for DCA to place a label containing the assigned DCA Project Number.</t>
    </r>
  </si>
  <si>
    <t>III.</t>
  </si>
  <si>
    <t>Project Narrative</t>
  </si>
  <si>
    <t>Use "Project Narrative" tab provided in this same Excel Workbook. Required for all pre-applications.</t>
  </si>
  <si>
    <t>IV.</t>
  </si>
  <si>
    <t>Rent Schedule and Summary</t>
  </si>
  <si>
    <t>The Rent Schedule and Summary tab is required for all applicants.</t>
  </si>
  <si>
    <t>V.</t>
  </si>
  <si>
    <t>HOME Consent Form</t>
  </si>
  <si>
    <t>The HOME Consent form, for use only by applicants for HOME funding, is included as a separate tab in this same Excel Workbook.  Many of the data fields are autofilled from the Pre-Application Submission form.</t>
  </si>
  <si>
    <t>VI.</t>
  </si>
  <si>
    <t>Rural HOME Preservation Set Aside Request</t>
  </si>
  <si>
    <t>The Rural HOME Preservation Set Aside form for use only by applicants for this Set Aside is included as a separate tab in this same Excel Workbook.  Some of the data fields are autofilled from the Pre-Application Submission form.  Follow the instructions on the form.</t>
  </si>
  <si>
    <t>General Set Aside Request</t>
  </si>
  <si>
    <t>The General Set Aside Request form for use only by applicants for this Set Aside is included as a separate tab in this same Excel Workbook.  Some of the data fields are autofilled from the Pre-Application Submission form.  Follow the instructions on the form.  All Applicants for this request must complete the "Project Narrative"" tab and include a Performance Workbook and Questionnaire, a draft Core Application and commitment letters for all leveraged funds..</t>
  </si>
  <si>
    <t>DCA Use Only:</t>
  </si>
  <si>
    <t xml:space="preserve">                                                    TABLE OF CONTENTS / CHECKLIST           </t>
  </si>
  <si>
    <t>Pre-App Nbr:</t>
  </si>
  <si>
    <t>2021PA-0##</t>
  </si>
  <si>
    <t>This completed form is required for ALL pre-determination/waiver requests.
Submit entire 2021PA-0xxProjNamePre-AppSubmissionAndHOMEConsent.xls workbook in both Excel and PDF.
ALL information is required.  Please use Comment Box provided after Checklist.</t>
  </si>
  <si>
    <t>DCA Funding Type sought:</t>
  </si>
  <si>
    <t>&lt;&lt;Select DCA Funding&gt;&gt;</t>
  </si>
  <si>
    <t>Request purpose:</t>
  </si>
  <si>
    <t>&lt;&lt; Select request purpose &gt;&gt;</t>
  </si>
  <si>
    <t>Anticipated Tax-Exempt Bond Amount (for 4% only):</t>
  </si>
  <si>
    <r>
      <t>Will Federal funds</t>
    </r>
    <r>
      <rPr>
        <b/>
        <sz val="9"/>
        <color rgb="FFFF0000"/>
        <rFont val="Arial Narrow"/>
        <family val="2"/>
      </rPr>
      <t>**</t>
    </r>
    <r>
      <rPr>
        <sz val="9"/>
        <color theme="1"/>
        <rFont val="Arial Narrow"/>
        <family val="2"/>
      </rPr>
      <t xml:space="preserve"> be used, triggering Federal Relocation requirements?</t>
    </r>
  </si>
  <si>
    <t>Select</t>
  </si>
  <si>
    <t>**  Federal funds include HOME, NHTF, CDBG, PBRA, 811, etc.</t>
  </si>
  <si>
    <t>Person completing this form</t>
  </si>
  <si>
    <t>Company:</t>
  </si>
  <si>
    <t>Email:</t>
  </si>
  <si>
    <t xml:space="preserve">Office Phone: </t>
  </si>
  <si>
    <t>Cell:</t>
  </si>
  <si>
    <t>Is this a resubmitted, DCA-requested Checklist?</t>
  </si>
  <si>
    <t>If Y, Date:</t>
  </si>
  <si>
    <t>If 4% Credit, Date of Submission to DCA:</t>
  </si>
  <si>
    <t>Project Name</t>
  </si>
  <si>
    <t>County:</t>
  </si>
  <si>
    <t>Rural?</t>
  </si>
  <si>
    <t>&lt;&lt; Select &gt;&gt;</t>
  </si>
  <si>
    <t>Project Street Addr</t>
  </si>
  <si>
    <t>City</t>
  </si>
  <si>
    <t>GA</t>
  </si>
  <si>
    <t>Zip</t>
  </si>
  <si>
    <t>Nearest St Address</t>
  </si>
  <si>
    <t>Competitive Pool</t>
  </si>
  <si>
    <t>&lt;&lt; Select Pool &gt;&gt;</t>
  </si>
  <si>
    <t>QCT / DDA?</t>
  </si>
  <si>
    <t>Site GeoCoordinates</t>
  </si>
  <si>
    <t>(Latitude)</t>
  </si>
  <si>
    <t>(Longitude)</t>
  </si>
  <si>
    <t>LIHTC Election:</t>
  </si>
  <si>
    <t>&lt;&lt; Select LIHTC Election &gt;&gt;</t>
  </si>
  <si>
    <t>Set Aside:</t>
  </si>
  <si>
    <t>Construction Activity</t>
  </si>
  <si>
    <t>&lt;&lt; Select Construction Activity &gt;&gt;</t>
  </si>
  <si>
    <t>Tenancy:</t>
  </si>
  <si>
    <t>&lt;&lt;Select&gt;&gt;</t>
  </si>
  <si>
    <t>Are there existing occupied residential buildings or businesses on site?</t>
  </si>
  <si>
    <t>Scattered Site?</t>
  </si>
  <si>
    <t>If Yes, Nbr of Sites:</t>
  </si>
  <si>
    <r>
      <t xml:space="preserve">Proposed Construction Activity by Rent Type: </t>
    </r>
    <r>
      <rPr>
        <i/>
        <u/>
        <sz val="9"/>
        <color theme="1"/>
        <rFont val="Arial Narrow"/>
        <family val="2"/>
      </rPr>
      <t>Number of Units</t>
    </r>
  </si>
  <si>
    <t>Proposed Ownership Entity</t>
  </si>
  <si>
    <t>Rent Type</t>
  </si>
  <si>
    <t>NC</t>
  </si>
  <si>
    <t>Acq/Rhb</t>
  </si>
  <si>
    <t>SR</t>
  </si>
  <si>
    <t>Total</t>
  </si>
  <si>
    <t>Historic</t>
  </si>
  <si>
    <t>Adaptive Reuse</t>
  </si>
  <si>
    <t>Organization Type</t>
  </si>
  <si>
    <t>&lt;&lt; Select Organization Type &gt;&gt;</t>
  </si>
  <si>
    <t>Low Income</t>
  </si>
  <si>
    <t>General Partner Principal</t>
  </si>
  <si>
    <t>Market Rate</t>
  </si>
  <si>
    <t>Email Address</t>
  </si>
  <si>
    <t>Common Space</t>
  </si>
  <si>
    <t>Street Address</t>
  </si>
  <si>
    <t>State/Zip:</t>
  </si>
  <si>
    <r>
      <rPr>
        <u/>
        <sz val="9"/>
        <rFont val="Arial Narrow"/>
        <family val="2"/>
      </rPr>
      <t>Unit Configuration</t>
    </r>
    <r>
      <rPr>
        <sz val="9"/>
        <rFont val="Arial Narrow"/>
        <family val="2"/>
      </rPr>
      <t xml:space="preserve"> by Nbr of Bdrms</t>
    </r>
  </si>
  <si>
    <t>Direct Line:</t>
  </si>
  <si>
    <t xml:space="preserve">ELECTRONIC SUBMISSION ORGANIZATION FORMAT / TABLE OF CONTENTS / CHECKLIST    </t>
  </si>
  <si>
    <t>Fees Due</t>
  </si>
  <si>
    <t>Incl (X)</t>
  </si>
  <si>
    <t>Deadline</t>
  </si>
  <si>
    <t>Section</t>
  </si>
  <si>
    <t>Tab</t>
  </si>
  <si>
    <t>Form / Document</t>
  </si>
  <si>
    <t>NOTE: An asterisk * designates a DCA Form</t>
  </si>
  <si>
    <t>Outside of folders --&gt;</t>
  </si>
  <si>
    <r>
      <t xml:space="preserve">Pre-Application Required Submission Form and Checklist (in </t>
    </r>
    <r>
      <rPr>
        <b/>
        <sz val="9"/>
        <color rgb="FFFF0000"/>
        <rFont val="Arial Narrow"/>
        <family val="2"/>
      </rPr>
      <t>both</t>
    </r>
    <r>
      <rPr>
        <sz val="9"/>
        <color theme="1"/>
        <rFont val="Arial Narrow"/>
        <family val="2"/>
      </rPr>
      <t xml:space="preserve"> Excel and PDF)</t>
    </r>
  </si>
  <si>
    <t>01:  
Waiver(s)</t>
  </si>
  <si>
    <t>01</t>
  </si>
  <si>
    <r>
      <t xml:space="preserve">Architectural Standards Waiver* (max 10 items per $1,500 fee, 
</t>
    </r>
    <r>
      <rPr>
        <sz val="8"/>
        <color theme="1"/>
        <rFont val="Arial Narrow"/>
        <family val="2"/>
      </rPr>
      <t>submit draft Core App* w/ budget &amp; pro forma for any workscope waiver request)</t>
    </r>
  </si>
  <si>
    <t>Nbr of Waivers Requested:</t>
  </si>
  <si>
    <t>02</t>
  </si>
  <si>
    <t>Amenities Pre-Approval*</t>
  </si>
  <si>
    <t>03</t>
  </si>
  <si>
    <t>Required Services Pre-Approval: if proposing a service category not listed</t>
  </si>
  <si>
    <t>04</t>
  </si>
  <si>
    <t>Underwriting Waiver: (Operating Exp, Vacancy, Reserves -- submit draft Core App* w/ preliminary pro forma)</t>
  </si>
  <si>
    <t>05</t>
  </si>
  <si>
    <t>Cost Waiver Request* (Include Core Application with preliminary #s)</t>
  </si>
  <si>
    <t>06</t>
  </si>
  <si>
    <t>Resyndication - LURC modification request (Submit LURC, any Project Concept Changes and amendments, draft Core App* w/ preliminary pro forma, draft Relocation/Displacement Project Spreadsheet*)</t>
  </si>
  <si>
    <t>07</t>
  </si>
  <si>
    <t>Income Averaging: Waive Income limits being proportionally distributed among BR sizes 
(other than +- 2 units per income limit if necessary) -- see Rent Schedule and Summary Tab</t>
  </si>
  <si>
    <t>08</t>
  </si>
  <si>
    <t>9% deals - waiver to allow for permanent displacement (draft Relocation Plan &amp; Budget, draft Relocation/Displacement Project Spreadsheet*, any current LURC, LURA or other restrictions &amp; amendments)</t>
  </si>
  <si>
    <t>09</t>
  </si>
  <si>
    <t>Scattered Site for non-USDA or RAD (include legal opinion and completed Site Plan (CSDP) )</t>
  </si>
  <si>
    <t>10</t>
  </si>
  <si>
    <t>Other Waiver - specify:</t>
  </si>
  <si>
    <t>02:  Underwriting </t>
  </si>
  <si>
    <t>00 HOME Loan Consent Request Fee (Nonprofits)</t>
  </si>
  <si>
    <t>00 HOME Loan Consent Request Fee (For Profits/Joint Ventures)</t>
  </si>
  <si>
    <t>01 HOME Consent Request Form*</t>
  </si>
  <si>
    <t>02 Rural Designation</t>
  </si>
  <si>
    <t>03 CHDO Application (if applicable)</t>
  </si>
  <si>
    <t>04 Organizational Chart* (from Performance Workbook*)</t>
  </si>
  <si>
    <t>05 Successful HOME Loan and Other HUD-Funded Project Experience form*</t>
  </si>
  <si>
    <t>06 Narrative Project Description (if not included in HOME Consent core application above)*</t>
  </si>
  <si>
    <t>07 Executed Credit History Release* for each principal of GP &amp; Developer, if req’d</t>
  </si>
  <si>
    <t>08 HOME Environmental/Relocation Requirement Acknowledgement*</t>
  </si>
  <si>
    <t>09 Public Benefit Affidavit*</t>
  </si>
  <si>
    <t>10 Confirmation of QCT or DDA location, if applicable</t>
  </si>
  <si>
    <t>Required for all non-DCA HOME properties</t>
  </si>
  <si>
    <t>Applicant must attach the following additional documentation from Participating Jurisdiction that funded the HOME loan:</t>
  </si>
  <si>
    <t>01 Verification that the HOME loan is current</t>
  </si>
  <si>
    <t>02 Verification of timely required payments for period of 36 months prior to January 1, 2021</t>
  </si>
  <si>
    <t xml:space="preserve">03 The property is currently owned by the Applicant, and all real estate taxes have been paid </t>
  </si>
  <si>
    <t xml:space="preserve">04 A copy of the HOME loan agreement  </t>
  </si>
  <si>
    <t>State Basis Boost Request (extraordinary circumstances)</t>
  </si>
  <si>
    <t>03:  Qualification</t>
  </si>
  <si>
    <t>00</t>
  </si>
  <si>
    <t>Qualification Determination Fee</t>
  </si>
  <si>
    <t>Financial Statements (2019 and 2020)</t>
  </si>
  <si>
    <t>Conflict of Interest or Identity of Interest Disclosure</t>
  </si>
  <si>
    <t>Executed Certification and Credit Release</t>
  </si>
  <si>
    <t>Other:</t>
  </si>
  <si>
    <t>Required for Probationary Participation ONLY</t>
  </si>
  <si>
    <t>01 Evidence of 5+ years full-time employment in LIHTC industry</t>
  </si>
  <si>
    <t>02 Evidence of material participation in successful development of 3+ LIHTC projects during that 5 yr period</t>
  </si>
  <si>
    <t>03 Resumes for each Principal and key staff</t>
  </si>
  <si>
    <t>04 Guarantee Agreements or Documentation of Project Team Liquidity</t>
  </si>
  <si>
    <t>05 Brief Project Narrative*</t>
  </si>
  <si>
    <t>06 Other:</t>
  </si>
  <si>
    <t>Required for Significant Adverse Event(s) Waiver request ONLY</t>
  </si>
  <si>
    <r>
      <t xml:space="preserve">01 Completed and signed Significant Adverse Event Waiver Request Form </t>
    </r>
    <r>
      <rPr>
        <sz val="8"/>
        <color theme="1"/>
        <rFont val="Arial Narrow"/>
        <family val="2"/>
      </rPr>
      <t>(included in Performance Workbook)</t>
    </r>
    <r>
      <rPr>
        <sz val="9"/>
        <color theme="1"/>
        <rFont val="Arial Narrow"/>
        <family val="2"/>
      </rPr>
      <t>*</t>
    </r>
  </si>
  <si>
    <t>02 Narrative of basis for Request</t>
  </si>
  <si>
    <t>03 Documentation of Successful Tax Credit development and ownership</t>
  </si>
  <si>
    <t>04 Documentation of resources expended, reports if available</t>
  </si>
  <si>
    <t>05 All documents relating to Significant Adverse Event, including 3rd party support for the basis of the Request</t>
  </si>
  <si>
    <t>06 Documentation of previous DCA waiver, if applicable</t>
  </si>
  <si>
    <r>
      <rPr>
        <b/>
        <sz val="12"/>
        <color theme="1"/>
        <rFont val="Arial Narrow"/>
        <family val="2"/>
      </rPr>
      <t xml:space="preserve">Applicant Comments  </t>
    </r>
    <r>
      <rPr>
        <b/>
        <sz val="14"/>
        <color theme="1"/>
        <rFont val="Arial Narrow"/>
        <family val="2"/>
      </rPr>
      <t xml:space="preserve">  </t>
    </r>
    <r>
      <rPr>
        <sz val="8"/>
        <color rgb="FFFF0000"/>
        <rFont val="Arial Narrow"/>
        <family val="2"/>
      </rPr>
      <t>Please clarify information provided on this Submission Form, or explain items needing special attention related to this pre-application:</t>
    </r>
  </si>
  <si>
    <r>
      <t xml:space="preserve">PLEASE ATTACH CHECK FOR PAYMENT OF FEES HERE
</t>
    </r>
    <r>
      <rPr>
        <b/>
        <sz val="12"/>
        <color rgb="FFFF0000"/>
        <rFont val="Arial Narrow"/>
        <family val="2"/>
      </rPr>
      <t>Please make all checks payable to Georgia Housing and Finance Authority (GHFA).</t>
    </r>
  </si>
  <si>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</si>
  <si>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</si>
  <si>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PROPOSED PRE-APP 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</si>
  <si>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</si>
  <si>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</si>
  <si>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</si>
  <si>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</si>
  <si>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</si>
  <si>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</si>
  <si>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</si>
  <si>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</si>
  <si>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</si>
  <si>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</si>
  <si>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</si>
  <si>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</si>
  <si>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</si>
  <si>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</si>
  <si>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</si>
  <si>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</si>
  <si>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</si>
  <si>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</si>
  <si>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</si>
  <si>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</si>
  <si>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</si>
  <si>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</si>
  <si>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</si>
  <si>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</si>
  <si>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</si>
  <si>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</si>
  <si>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</si>
  <si>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</si>
  <si>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</si>
  <si>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</si>
  <si>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</si>
  <si>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</si>
  <si>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</si>
  <si>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</si>
  <si>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</si>
  <si>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</si>
  <si>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</si>
  <si>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</si>
  <si>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</si>
  <si>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</si>
  <si>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</si>
  <si>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</si>
  <si>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</si>
  <si>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</si>
  <si>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</si>
  <si>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</si>
  <si>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</si>
  <si>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</si>
  <si>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</si>
  <si>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</si>
  <si>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</si>
  <si>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</si>
  <si>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</si>
  <si>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</si>
  <si>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</si>
  <si>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</si>
  <si>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</si>
  <si>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</si>
  <si>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</si>
  <si>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</si>
  <si>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</si>
  <si>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</si>
  <si>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</si>
  <si>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</si>
  <si>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</si>
  <si>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</si>
  <si>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</si>
  <si>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</si>
  <si>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</si>
  <si>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</si>
  <si>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</si>
  <si>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</si>
  <si>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</si>
  <si>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</si>
  <si>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</si>
  <si>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</si>
  <si>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</si>
  <si>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</si>
  <si>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</si>
  <si>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</si>
  <si>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</si>
  <si>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</si>
  <si>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</si>
  <si>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</si>
  <si>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</si>
  <si>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</si>
  <si>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</si>
  <si>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</si>
  <si>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</si>
  <si>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</si>
  <si>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</si>
  <si>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</si>
  <si>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</si>
  <si>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</si>
  <si>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</si>
  <si>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</si>
  <si>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</si>
  <si>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</si>
  <si>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</si>
  <si>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</si>
  <si>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</si>
  <si>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</si>
  <si>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</si>
  <si>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</si>
  <si>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</si>
  <si>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</si>
  <si>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</si>
  <si>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</si>
  <si>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</si>
  <si>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</si>
  <si>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</si>
  <si>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</si>
  <si>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</si>
  <si>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</si>
  <si>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</si>
  <si>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</si>
  <si>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</si>
  <si>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</si>
  <si>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</si>
  <si>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</si>
  <si>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</si>
  <si>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</si>
  <si>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</si>
  <si>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</si>
  <si>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</si>
  <si>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</si>
  <si>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</si>
  <si>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</si>
  <si>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</si>
  <si>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</si>
  <si>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</si>
  <si>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</si>
  <si>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</si>
  <si>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</si>
  <si>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</si>
  <si>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</si>
  <si>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</si>
  <si>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</si>
  <si>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</si>
  <si>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</si>
  <si>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</si>
  <si>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</si>
  <si>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</si>
  <si>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</si>
  <si>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</si>
  <si>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</si>
  <si>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</si>
  <si>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</si>
  <si>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</si>
  <si>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</si>
  <si>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</si>
  <si>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</si>
  <si>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</si>
  <si>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</si>
  <si>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</si>
  <si>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</si>
  <si>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</si>
  <si>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</si>
  <si>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</si>
  <si>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</si>
  <si>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</si>
  <si>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</si>
  <si>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</si>
  <si>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</si>
  <si>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</si>
  <si>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</si>
  <si>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</si>
  <si>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</si>
  <si>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</si>
  <si>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</si>
  <si>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</si>
  <si>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</si>
  <si>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</si>
  <si>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</si>
  <si>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</si>
  <si>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</si>
  <si>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</si>
  <si>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</si>
  <si>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</si>
  <si>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</si>
  <si>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</si>
  <si>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</si>
  <si>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</si>
  <si>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</si>
  <si>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</si>
  <si>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</si>
  <si>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</si>
  <si>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</si>
  <si>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</si>
  <si>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</si>
  <si>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</si>
  <si>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</si>
  <si>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</si>
  <si>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</si>
  <si>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</si>
  <si>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</si>
  <si>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</si>
  <si>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</si>
  <si>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</si>
  <si>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</si>
  <si>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</si>
  <si>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</si>
  <si>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</si>
  <si>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</si>
  <si>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</si>
  <si>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</si>
  <si>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</si>
  <si>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</si>
  <si>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</si>
  <si>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</si>
  <si>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</si>
  <si>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</si>
  <si>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</si>
  <si>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</si>
  <si>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</si>
  <si>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</si>
  <si>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</si>
  <si>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</si>
  <si>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</si>
  <si>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</si>
  <si>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</si>
  <si>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</si>
  <si>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</si>
  <si>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</si>
  <si>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</si>
  <si>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</si>
  <si>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</si>
  <si>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</si>
  <si>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</si>
  <si>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</si>
  <si>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</si>
  <si>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</si>
  <si>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</si>
  <si>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</si>
  <si>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</si>
  <si>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</si>
  <si>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</si>
  <si>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</si>
  <si>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</si>
  <si>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</si>
  <si>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</si>
  <si>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</si>
  <si>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</si>
  <si>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</si>
  <si>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</si>
  <si>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</si>
  <si>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</si>
  <si>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</si>
  <si>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&lt;Select&gt;</t>
  </si>
  <si>
    <t>PBRA</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</si>
  <si>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</si>
  <si>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</si>
  <si>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</si>
  <si>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</si>
  <si>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</si>
  <si>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</si>
  <si>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</si>
  <si>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</si>
  <si>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</si>
  <si>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</si>
  <si>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</si>
  <si>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</si>
  <si>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</si>
  <si>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</si>
  <si>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</si>
  <si>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</si>
  <si>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2020 Pre-App</t>
  </si>
  <si>
    <t>Rehabs Only:</t>
  </si>
  <si>
    <t>Gross</t>
  </si>
  <si>
    <t>Operating</t>
  </si>
  <si>
    <t>Rental</t>
  </si>
  <si>
    <t>(Select)</t>
  </si>
  <si>
    <t>Nbr of</t>
  </si>
  <si>
    <t>No. of</t>
  </si>
  <si>
    <t>Unit</t>
  </si>
  <si>
    <t>Rent</t>
  </si>
  <si>
    <t>Utility</t>
  </si>
  <si>
    <r>
      <t xml:space="preserve">Subsidy </t>
    </r>
    <r>
      <rPr>
        <b/>
        <sz val="10"/>
        <color indexed="10"/>
        <rFont val="Arial"/>
        <family val="2"/>
      </rPr>
      <t>***</t>
    </r>
  </si>
  <si>
    <t>Monthly Net Rent</t>
  </si>
  <si>
    <t>Employee</t>
  </si>
  <si>
    <t>Building</t>
  </si>
  <si>
    <t>Type of</t>
  </si>
  <si>
    <t>Current</t>
  </si>
  <si>
    <t>Percent</t>
  </si>
  <si>
    <t>0 BR MF Units</t>
  </si>
  <si>
    <t>SF Det'd Units</t>
  </si>
  <si>
    <t>SF Det'd Hist Units</t>
  </si>
  <si>
    <t>Efficiency</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</si>
  <si>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</si>
  <si>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</si>
  <si>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</si>
  <si>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</si>
  <si>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</si>
  <si>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</si>
  <si>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</si>
  <si>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</si>
  <si>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</si>
  <si>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</si>
  <si>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</si>
  <si>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</si>
  <si>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AMIs below Line</t>
  </si>
  <si>
    <t>Bdrms</t>
  </si>
  <si>
    <t>Baths</t>
  </si>
  <si>
    <t>Count</t>
  </si>
  <si>
    <t>Area</t>
  </si>
  <si>
    <t>Limit</t>
  </si>
  <si>
    <t>Allowance</t>
  </si>
  <si>
    <t>(See note below)</t>
  </si>
  <si>
    <t>Per Unit</t>
  </si>
  <si>
    <t>Design Type</t>
  </si>
  <si>
    <t>Activity</t>
  </si>
  <si>
    <t>Diff</t>
  </si>
  <si>
    <t>DCA COMMENTS</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</si>
  <si>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</si>
  <si>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</si>
  <si>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</si>
  <si>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</si>
  <si>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</si>
  <si>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</si>
  <si>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</si>
  <si>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</si>
  <si>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</si>
  <si>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</si>
  <si>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</si>
  <si>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</si>
  <si>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</si>
  <si>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</si>
  <si>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</si>
  <si>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</si>
  <si>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</si>
  <si>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</si>
  <si>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</si>
  <si>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</si>
  <si>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</si>
  <si>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</si>
  <si>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</si>
  <si>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</si>
  <si>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</si>
  <si>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</si>
  <si>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</si>
  <si>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</si>
  <si>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</si>
  <si>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</si>
  <si>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</si>
  <si>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</si>
  <si>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</si>
  <si>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</si>
  <si>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</si>
  <si>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</si>
  <si>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Equal Distribution?</t>
  </si>
  <si>
    <t>Row Average</t>
  </si>
  <si>
    <t>PBRA-Assisted</t>
  </si>
  <si>
    <t>(included in LI above)</t>
  </si>
  <si>
    <t>PHA Operating Subsidy-Assisted</t>
  </si>
  <si>
    <r>
      <t xml:space="preserve">UNIT SUMMARY </t>
    </r>
    <r>
      <rPr>
        <i/>
        <sz val="9"/>
        <rFont val="Arial"/>
        <family val="2"/>
      </rPr>
      <t>(Continued)</t>
    </r>
  </si>
  <si>
    <t>Type of Construction Activity</t>
  </si>
  <si>
    <t>New Construction</t>
  </si>
  <si>
    <t>Low Inc</t>
  </si>
  <si>
    <t>Total + CS</t>
  </si>
  <si>
    <t>Acq/Rehab</t>
  </si>
  <si>
    <t>Substantial Rehab Only</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</si>
  <si>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</si>
  <si>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</si>
  <si>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</si>
  <si>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</si>
  <si>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</si>
  <si>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</si>
  <si>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</si>
  <si>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</si>
  <si>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</si>
  <si>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</si>
  <si>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</si>
  <si>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</si>
  <si>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</si>
  <si>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</si>
  <si>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</si>
  <si>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</si>
  <si>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</si>
  <si>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</si>
  <si>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</si>
  <si>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</si>
  <si>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VI.  DCA COMMENTS</t>
  </si>
  <si>
    <t>APPLICANT COMMENTS AND CLARIFICATIONS</t>
  </si>
  <si>
    <t>VII.  DCA COMMENTS</t>
  </si>
  <si>
    <t>NOTE: 
Row size may be increased or decreased as needed.  
Press and hold Alt-Enter to start new paragraphs in the same box.</t>
  </si>
  <si>
    <t>Add Proforma</t>
  </si>
  <si>
    <t>RENT SCHEDULE</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</si>
  <si>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</si>
  <si>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</si>
  <si>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</si>
  <si>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</si>
  <si>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B. Are 100% of units HUD PBRA?</t>
  </si>
  <si>
    <t>Mandatory Fees Paid By Residents</t>
  </si>
  <si>
    <t>Effective Date:</t>
  </si>
  <si>
    <t>Source:</t>
  </si>
  <si>
    <t>Max Gross Rent Limit</t>
  </si>
  <si>
    <t>(UA Schedule 1 UA, 
so over-write if UA Schedule 2 used)</t>
  </si>
  <si>
    <t>UA Building</t>
  </si>
  <si>
    <t>Type of Activity</t>
  </si>
  <si>
    <t>3+ Story Elevator Units</t>
  </si>
  <si>
    <t>3+ Story Elevator Hist Units</t>
  </si>
  <si>
    <t>Put AMIs Below Line</t>
  </si>
  <si>
    <t>Gross Rent</t>
  </si>
  <si>
    <t xml:space="preserve">
NOTE TO APPLICANTS: 
If the numbers compiled in this Summary do not appear to match what was entered in the Rent Chart above, please verify that all applicable columns were completed in the rows used in the Rent Chart above.</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</si>
  <si>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</si>
  <si>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</si>
  <si>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</si>
  <si>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</si>
  <si>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</si>
  <si>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3+-Story Elevator</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</si>
  <si>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</si>
  <si>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2021 HOME CONSENT REQUEST</t>
  </si>
  <si>
    <t>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2021 Application for CHDO certification and related supporting documentation.</t>
  </si>
  <si>
    <t>Project Information</t>
  </si>
  <si>
    <t>Date of Request</t>
  </si>
  <si>
    <r>
      <t>Will federal funds</t>
    </r>
    <r>
      <rPr>
        <b/>
        <sz val="9"/>
        <rFont val="Arial Narrow"/>
        <family val="2"/>
      </rPr>
      <t>**</t>
    </r>
    <r>
      <rPr>
        <sz val="9"/>
        <rFont val="Arial Narrow"/>
        <family val="2"/>
      </rPr>
      <t xml:space="preserve"> be utilized, triggering Federal Relocation requirements?</t>
    </r>
  </si>
  <si>
    <t>Yes</t>
  </si>
  <si>
    <t>Zip:</t>
  </si>
  <si>
    <t>Has there ever been a project with HOME funding in this area?</t>
  </si>
  <si>
    <r>
      <rPr>
        <b/>
        <sz val="9"/>
        <color rgb="FFFF0000"/>
        <rFont val="Arial Narrow"/>
        <family val="2"/>
      </rPr>
      <t>**</t>
    </r>
    <r>
      <rPr>
        <b/>
        <sz val="9"/>
        <color theme="1"/>
        <rFont val="Arial Narrow"/>
        <family val="2"/>
      </rPr>
      <t xml:space="preserve">  Federal funds include HOME, NHTF, CDBG, PBRA, 811, etc.</t>
    </r>
  </si>
  <si>
    <t>HOME (LI)</t>
  </si>
  <si>
    <t>Project Criteria</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</si>
  <si>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</si>
  <si>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HOME Loan Amount</t>
  </si>
  <si>
    <t>$</t>
  </si>
  <si>
    <t>Total number of HOME-funded properties.  These deals must be awarded after January 1, 2001, and both the Owner and Developer entity currently own and have developed these properties.  Applicant should confirm total to the list all HOME funded projects within their Performance Workbook.</t>
  </si>
  <si>
    <t>Total number of currently owned HOME Funded properties meeting above criteria</t>
  </si>
  <si>
    <t>For all non-DCA HOME properties, Applicant must attach the following additional documentation from Participating Jurisdiction that funded the HOME loan:</t>
  </si>
  <si>
    <t>• Verification that the HOME loan is current</t>
  </si>
  <si>
    <t>• Verification of timely required payments for period of 36 months prior to January 1, 2021</t>
  </si>
  <si>
    <t xml:space="preserve">• The property is currently owned by the Applicant, and all real estate taxes have been paid </t>
  </si>
  <si>
    <t xml:space="preserve">• A copy of the HOME loan agreement  
</t>
  </si>
  <si>
    <t>Applicant agrees to select a general contractor that can be payment and performance bonded and will not request a waiver of the DCA payment and performance bond requirement.</t>
  </si>
  <si>
    <t>Application is for a project in a Local Government boundary that has not received a DCA Multifamily HOME award within the last five (5) DCA funding cycles.</t>
  </si>
  <si>
    <t>Name of Local Government boundary</t>
  </si>
  <si>
    <t>Application is not in a Qualified Census Tract.</t>
  </si>
  <si>
    <t>Census Tract Nbr</t>
  </si>
  <si>
    <t>QCT information must be determined using 2021 lists, published on the:</t>
  </si>
  <si>
    <t>HUD website</t>
  </si>
  <si>
    <r>
      <t xml:space="preserve">Application is for a project in the </t>
    </r>
    <r>
      <rPr>
        <b/>
        <sz val="10"/>
        <rFont val="Arial Narrow"/>
        <family val="2"/>
      </rPr>
      <t xml:space="preserve">Rural </t>
    </r>
    <r>
      <rPr>
        <sz val="10"/>
        <rFont val="Arial Narrow"/>
        <family val="2"/>
      </rPr>
      <t>pool and includes no debt other than DCA HOME.</t>
    </r>
  </si>
  <si>
    <r>
      <t xml:space="preserve">Application is for a project in the </t>
    </r>
    <r>
      <rPr>
        <b/>
        <sz val="10"/>
        <rFont val="Arial Narrow"/>
        <family val="2"/>
      </rPr>
      <t xml:space="preserve">Metro Pools </t>
    </r>
    <r>
      <rPr>
        <sz val="10"/>
        <rFont val="Arial Narrow"/>
        <family val="2"/>
      </rPr>
      <t>and the HOME loan is in senior/first position throughout the loan term.</t>
    </r>
  </si>
  <si>
    <r>
      <t xml:space="preserve">Application is for a project in the </t>
    </r>
    <r>
      <rPr>
        <b/>
        <sz val="10"/>
        <rFont val="Arial Narrow"/>
        <family val="2"/>
      </rPr>
      <t xml:space="preserve">Metro Pools </t>
    </r>
    <r>
      <rPr>
        <sz val="10"/>
        <rFont val="Arial Narrow"/>
        <family val="2"/>
      </rPr>
      <t>and Applicant agrees that the submitted application will have a HOME loan that can fully amortize at a minimum term of 20 years. (equal level payments throughout the loan term resulting in a zero balance at maturity).</t>
    </r>
  </si>
  <si>
    <t>7.</t>
  </si>
  <si>
    <t>Term of the HOME loan</t>
  </si>
  <si>
    <t>years</t>
  </si>
  <si>
    <r>
      <t xml:space="preserve">Complete This section if you are applying in the </t>
    </r>
    <r>
      <rPr>
        <b/>
        <u/>
        <sz val="10"/>
        <color theme="1"/>
        <rFont val="Arial Narrow"/>
        <family val="2"/>
      </rPr>
      <t>CHDO</t>
    </r>
    <r>
      <rPr>
        <sz val="10"/>
        <color theme="1"/>
        <rFont val="Arial Narrow"/>
        <family val="2"/>
      </rPr>
      <t xml:space="preserve"> set aside:</t>
    </r>
  </si>
  <si>
    <t>Applicant has completed and included a full 2021 CHDO Application</t>
  </si>
  <si>
    <t>Applicant has completed project narrative specifically noting the following:</t>
  </si>
  <si>
    <t>a.)</t>
  </si>
  <si>
    <t>Strength of the proposed Project Team</t>
  </si>
  <si>
    <t>b.)</t>
  </si>
  <si>
    <t xml:space="preserve">Strength and depth of the CHDO entity </t>
  </si>
  <si>
    <t>c.)</t>
  </si>
  <si>
    <t>History of the proposed CHDO using HOME funds</t>
  </si>
  <si>
    <t>d.)</t>
  </si>
  <si>
    <t>Uniqueness of the overall project concept</t>
  </si>
  <si>
    <t>Applicant will be leveraging other resources:</t>
  </si>
  <si>
    <t xml:space="preserve">              If "Yes" include documentation for commitment of funds</t>
  </si>
  <si>
    <t>Applicant Comments/Justifications Regarding Project Criteria</t>
  </si>
  <si>
    <t>Terms for DCA HOME Loan</t>
  </si>
  <si>
    <r>
      <rPr>
        <b/>
        <u/>
        <sz val="11"/>
        <color theme="1"/>
        <rFont val="Arial Narrow"/>
        <family val="2"/>
      </rPr>
      <t>HOME Loan Limits</t>
    </r>
    <r>
      <rPr>
        <sz val="11"/>
        <color theme="1"/>
        <rFont val="Arial Narrow"/>
        <family val="2"/>
      </rPr>
      <t>. The maximum HOME loan amount is $2 million and the minimum HOME loan amount is $1 million</t>
    </r>
  </si>
  <si>
    <t>HOME Underwriting Policies.  DCA’s HOME loan underwriting policies are set out in the 2021 QAP,  Appendix I, Exhibit A</t>
  </si>
  <si>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</si>
  <si>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t>Selection Criteria for Consent.  In the event DCA receives requests for HOME Consents that exceed available HOME funds, Consents shall be issued based on the selection criteria as specified in the 2021 QAP.</t>
  </si>
  <si>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</si>
  <si>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 xml:space="preserve">Tie-Breaker Metro Pools: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</si>
  <si>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</si>
  <si>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b/>
        <u/>
        <sz val="11"/>
        <color theme="1"/>
        <rFont val="Arial Narrow"/>
        <family val="2"/>
      </rPr>
      <t>Certification</t>
    </r>
    <r>
      <rPr>
        <sz val="11"/>
        <color theme="1"/>
        <rFont val="Arial Narrow"/>
        <family val="2"/>
      </rPr>
      <t>.  If selected, Applicant agrees to comply with all DCA terms and conditions as disclosed in the 2021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</si>
  <si>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t>Applicant certifies to the following:</t>
  </si>
  <si>
    <r>
      <rPr>
        <sz val="11"/>
        <color theme="1"/>
        <rFont val="Arial"/>
        <family val="2"/>
      </rPr>
      <t xml:space="preserve">▪ </t>
    </r>
    <r>
      <rPr>
        <sz val="11"/>
        <color theme="1"/>
        <rFont val="Arial Narrow"/>
        <family val="2"/>
      </rPr>
      <t>The tax credit Final Application will utilize all available tax credits including full eligible basis boost amounts.</t>
    </r>
  </si>
  <si>
    <t>▪ The submitted Application will meet all DCA HOME underwriting policies.</t>
  </si>
  <si>
    <t>▪ All members of the Project Team have no outstanding compliance issues.</t>
  </si>
  <si>
    <t xml:space="preserve">Printed Name                                                                    </t>
  </si>
  <si>
    <t>Date</t>
  </si>
  <si>
    <t>Signature</t>
  </si>
  <si>
    <t>Title</t>
  </si>
  <si>
    <t>2020 Rural HOME Preservation Set-Aside Request</t>
  </si>
  <si>
    <t>County</t>
  </si>
  <si>
    <t>Street/Site Address</t>
  </si>
  <si>
    <t>, GA</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</si>
  <si>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</si>
  <si>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</si>
  <si>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</si>
  <si>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</si>
  <si>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</si>
  <si>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</si>
  <si>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Tax Credit Request Amount:</t>
  </si>
  <si>
    <t>Current DCA HOME Loan Balance</t>
  </si>
  <si>
    <t>Original DCA HOME Loan Balance</t>
  </si>
  <si>
    <t>Percentage of DCA HOME Loan Paid Off</t>
  </si>
  <si>
    <t>Applicant agrees to list all HOME funded projects within their Performance Workbook. (Both the Owner and Developer entity currently own and have developed these properties)</t>
  </si>
  <si>
    <t>• Verification of timely required payments for period of 36 months prior to January 1, 2020</t>
  </si>
  <si>
    <t>Applicant confirms that the Property's original placed-in-service date is between January 1, 1997 - December 31, 2002.</t>
  </si>
  <si>
    <t>Applicantt confirms that the Property has no other debt secured by the property beside the DCA HOME Loan.</t>
  </si>
  <si>
    <t>Applicant confirms that the Property is located in a Rural Area.</t>
  </si>
  <si>
    <t>Applicant agrees to use proceeds from Tax Credits awarded to pay off the remaining HOME loan balance of the property after a DCA loan write-down.</t>
  </si>
  <si>
    <t>Applicant was a member of a project team or seller of a property that received a Rural HOME Preservation selection in the 2019 Round?</t>
  </si>
  <si>
    <t>History of the proposed Project Team using HOME Funds</t>
  </si>
  <si>
    <t>Other Comments relevant to DCA's review</t>
  </si>
  <si>
    <t>Applicant Justifications Regarding Project Criteria</t>
  </si>
  <si>
    <t>Applicant Comments</t>
  </si>
  <si>
    <t>Terms for DCA Tax Credits</t>
  </si>
  <si>
    <t>Appraisal and Property Needs Assessments: Awarded applicants must provide an appraisal, property needs asssessment and a full schedule of values at Application Submission. If DCA determines that the Tax Credits requested are insufficient to complete the necessary level of renovation required at  the property, the preliminary award will be revoked.</t>
  </si>
  <si>
    <r>
      <t xml:space="preserve">HOME Requirements: </t>
    </r>
    <r>
      <rPr>
        <sz val="11"/>
        <color theme="0"/>
        <rFont val="Arial Narrow"/>
        <family val="2"/>
      </rPr>
      <t>Reducing or extinguishing the original HOME balance does not terminate the statutory and/or state mandated affordability restrictions which may be in place.</t>
    </r>
  </si>
  <si>
    <r>
      <rPr>
        <b/>
        <u/>
        <sz val="11"/>
        <color theme="0"/>
        <rFont val="Arial Narrow"/>
        <family val="2"/>
      </rPr>
      <t>HOME Units &amp; Rents</t>
    </r>
    <r>
      <rPr>
        <sz val="11"/>
        <color theme="0"/>
        <rFont val="Arial Narrow"/>
        <family val="2"/>
      </rPr>
      <t>.  During application, the proposed rents must be reflective of the HOME Requirements based on the original loan term until the HOME Requirements do not pertain to the project any longer.</t>
    </r>
  </si>
  <si>
    <r>
      <rPr>
        <b/>
        <u/>
        <sz val="11"/>
        <color theme="0"/>
        <rFont val="Arial Narrow"/>
        <family val="2"/>
      </rPr>
      <t>Selection Criteria for Preliminary Award</t>
    </r>
    <r>
      <rPr>
        <sz val="11"/>
        <color theme="0"/>
        <rFont val="Arial Narrow"/>
        <family val="2"/>
      </rPr>
      <t>.  In the event DCA receives requests for Rural HOME Preservation Tax Credit Requests that exceed available Set-Aside Credits, Preliminary Award Letters shall be issued based on the selection criteria as specified in the 2020 QAP.</t>
    </r>
  </si>
  <si>
    <t>Market and feasibility are not specifically reviewed during this process. If an awarded deal does not pass DCA Threshold requirements, the preliminary award letter will be revoked.</t>
  </si>
  <si>
    <r>
      <rPr>
        <b/>
        <u/>
        <sz val="11"/>
        <color theme="0"/>
        <rFont val="Arial Narrow"/>
        <family val="2"/>
      </rPr>
      <t>Certification</t>
    </r>
    <r>
      <rPr>
        <sz val="11"/>
        <color theme="0"/>
        <rFont val="Arial Narrow"/>
        <family val="2"/>
      </rPr>
      <t>.  If selected, Applicant agrees to comply with all DCA terms and conditions as disclosed in the 2020 Qualified Allocation Plan.  Applications/Projects that receive Tax Credit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</si>
  <si>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t>*The tax credit Final Application will utilize all available tax credits including full eligible basis boost amounts.</t>
  </si>
  <si>
    <t>*The submitted Application will meet all DCA underwriting policies.</t>
  </si>
  <si>
    <t>*The submitted Application will meet all DCA rehab policies.</t>
  </si>
  <si>
    <t>*All members of the Project Team have no outstanding compliance issues.</t>
  </si>
  <si>
    <t>General Set Aside Designation Request</t>
  </si>
  <si>
    <r>
      <t xml:space="preserve">Applicants seeking the 2020 General Set Aside (GSA) Designation must complete all sections as required below. Additionally, all GSA Designation Applicants must submit a complete Performance Workbook and a draft Core Application using the most recent available version.  </t>
    </r>
    <r>
      <rPr>
        <b/>
        <sz val="10"/>
        <color theme="0"/>
        <rFont val="Arial Narrow"/>
        <family val="2"/>
      </rPr>
      <t>GSA Designations are contingent upon the Applicant submitting a Full Application on May 21, 2020 which complies with all Threshold categories.</t>
    </r>
    <r>
      <rPr>
        <sz val="10"/>
        <color theme="0"/>
        <rFont val="Arial Narrow"/>
        <family val="2"/>
      </rPr>
      <t xml:space="preserve">  (QAP Scoring catagories will not apply) Any failure in passing </t>
    </r>
    <r>
      <rPr>
        <b/>
        <u/>
        <sz val="10"/>
        <color theme="0"/>
        <rFont val="Arial Narrow"/>
        <family val="2"/>
      </rPr>
      <t>ALL</t>
    </r>
    <r>
      <rPr>
        <sz val="10"/>
        <color theme="0"/>
        <rFont val="Arial Narrow"/>
        <family val="2"/>
      </rPr>
      <t xml:space="preserve"> Threshold categories will disqualify the Application from receiving the GSA Designation. DCA retains the ability to award the GSA Designation to any Application entering the traditional 9% competitive funding round, or no Application at all. 
</t>
    </r>
  </si>
  <si>
    <t xml:space="preserve">DCA does not guarantee to make any GSA Designation prior to Application Submission on May 21, 2020.  </t>
  </si>
  <si>
    <t>I. Project Information</t>
  </si>
  <si>
    <r>
      <t>Will federal funds</t>
    </r>
    <r>
      <rPr>
        <b/>
        <sz val="9"/>
        <color theme="0"/>
        <rFont val="Arial Narrow"/>
        <family val="2"/>
      </rPr>
      <t>**</t>
    </r>
    <r>
      <rPr>
        <sz val="9"/>
        <color theme="0"/>
        <rFont val="Arial Narrow"/>
        <family val="2"/>
      </rPr>
      <t xml:space="preserve"> be utilized, triggering Federal Relocation requirements?</t>
    </r>
  </si>
  <si>
    <r>
      <t xml:space="preserve">Proposed Construction Activity by Rent Type: </t>
    </r>
    <r>
      <rPr>
        <i/>
        <u/>
        <sz val="9"/>
        <color theme="0"/>
        <rFont val="Arial Narrow"/>
        <family val="2"/>
      </rPr>
      <t>Number of Units</t>
    </r>
  </si>
  <si>
    <r>
      <rPr>
        <u/>
        <sz val="9"/>
        <color theme="0"/>
        <rFont val="Arial Narrow"/>
        <family val="2"/>
      </rPr>
      <t>Unit Configuration</t>
    </r>
    <r>
      <rPr>
        <sz val="9"/>
        <color theme="0"/>
        <rFont val="Arial Narrow"/>
        <family val="2"/>
      </rPr>
      <t xml:space="preserve"> by Nbr of Bdrms</t>
    </r>
  </si>
  <si>
    <t>Project Street Address</t>
  </si>
  <si>
    <t>Nearest Physical Str Address</t>
  </si>
  <si>
    <t>Tenancy</t>
  </si>
  <si>
    <t>Unit Configuration by Nbr of Bedrooms</t>
  </si>
  <si>
    <t>Competitive</t>
  </si>
  <si>
    <t>Unit Total</t>
  </si>
  <si>
    <t>Set aside</t>
  </si>
  <si>
    <t>Pool</t>
  </si>
  <si>
    <t>Construction / QCT</t>
  </si>
  <si>
    <t>QCT?</t>
  </si>
  <si>
    <t>Proposed Construction Activity by Rent Type: Number of Units</t>
  </si>
  <si>
    <t>Dir Line</t>
  </si>
  <si>
    <t>Organization Type:</t>
  </si>
  <si>
    <t xml:space="preserve">Off Phone: </t>
  </si>
  <si>
    <t>Mkt Rate</t>
  </si>
  <si>
    <t>Email</t>
  </si>
  <si>
    <t>Common Sp</t>
  </si>
  <si>
    <t>Street</t>
  </si>
  <si>
    <t>Activity Total</t>
  </si>
  <si>
    <t>State</t>
  </si>
  <si>
    <t>Zip Code</t>
  </si>
  <si>
    <t>Percentage of Market Rate</t>
  </si>
  <si>
    <t>Residential Total</t>
  </si>
  <si>
    <t>II. Project Checklist</t>
  </si>
  <si>
    <t>(NOTE: DCA may elect to designate both the 2020 set aside and forward commit 2021 set aside funds to the same property.)</t>
  </si>
  <si>
    <t>2020 General Set Aside Request Amount</t>
  </si>
  <si>
    <t>2021 General Set Aside Request Amount</t>
  </si>
  <si>
    <t>Applicant has completed and included the Performance Workbook.</t>
  </si>
  <si>
    <t>Applicant has completed and included a draft of the most current Core Application..</t>
  </si>
  <si>
    <t>III. Priority Criteria</t>
  </si>
  <si>
    <t>While the Applicant will not complete the Scoring section of the Core Application at this time, the Applicant is required to answer the following Scoring-related questions. The Applicant must also submit all related supporting documentation as required in 2018 QAP.</t>
  </si>
  <si>
    <t>Partner:</t>
  </si>
  <si>
    <t>Amount:</t>
  </si>
  <si>
    <t>% TDC</t>
  </si>
  <si>
    <t>DCA requires proof of commitment of funds as a part of this request.</t>
  </si>
  <si>
    <t>Total:</t>
  </si>
  <si>
    <t>Is the Application within a Qualified Census Tract? If yes, Application must contribute to a Community Revitalization Plan (CRP) meeting 2018 QAP standards.</t>
  </si>
  <si>
    <t>Does this Application contribute to a pre-existing planning effort? If in QCT, reference CRP here.</t>
  </si>
  <si>
    <t>Name of Plan:</t>
  </si>
  <si>
    <t>Publicly available web link to PDF of Plan:</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</si>
  <si>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</si>
  <si>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r>
      <t xml:space="preserve">Project Narrative </t>
    </r>
    <r>
      <rPr>
        <sz val="10"/>
        <color theme="0"/>
        <rFont val="Arial Narrow"/>
        <family val="2"/>
      </rPr>
      <t>(Auto-fed in from Project Narrative tab)</t>
    </r>
  </si>
  <si>
    <t xml:space="preserve">III. </t>
  </si>
  <si>
    <t>Additional Information</t>
  </si>
  <si>
    <t>1. Describe why this Application needs to be selected for the GSA. (DCA encourages supporting documentation. This is one of the DCA Selection Criteria)</t>
  </si>
  <si>
    <t>2. Describe the impact that this property will have on the local community.  (DCA encourages supporting documentation. This is one of the DCA Selection Criteria)</t>
  </si>
  <si>
    <t>3. Why can't this Application score competitively in the 9% Round or meet DCA's underwriting criteria for a 4% Application? (DCA encourages supporting documentation. This is one of the DCA Selection Criteria)</t>
  </si>
  <si>
    <t>4. How quickly would this development be able to close and start construction?  (DCA encourages supporting documentation. This is one of the DCA Selection Criteria)</t>
  </si>
  <si>
    <t>*The Applicant agrees to utilize the submitted leveraged funds sources.</t>
  </si>
  <si>
    <t xml:space="preserve">               2020 PRE-DETERMINATION/WAIVER REQUIRED SUBMISSION FORM</t>
  </si>
  <si>
    <t>2020PA-0##</t>
  </si>
  <si>
    <r>
      <t xml:space="preserve">This completed form is </t>
    </r>
    <r>
      <rPr>
        <u/>
        <sz val="8"/>
        <color theme="0"/>
        <rFont val="Arial"/>
        <family val="2"/>
      </rPr>
      <t>required</t>
    </r>
    <r>
      <rPr>
        <sz val="8"/>
        <color theme="0"/>
        <rFont val="Arial"/>
        <family val="2"/>
      </rPr>
      <t xml:space="preserve"> for </t>
    </r>
    <r>
      <rPr>
        <b/>
        <u/>
        <sz val="8"/>
        <color theme="0"/>
        <rFont val="Arial"/>
        <family val="2"/>
      </rPr>
      <t>ALL</t>
    </r>
    <r>
      <rPr>
        <sz val="8"/>
        <color theme="0"/>
        <rFont val="Arial"/>
        <family val="2"/>
      </rPr>
      <t xml:space="preserve"> pre-determination/waiver requests.
Submit entire 2020PA-0xxProjNamePre-AppSubmissionAndHOMEConsent.xls workbook </t>
    </r>
    <r>
      <rPr>
        <b/>
        <i/>
        <u/>
        <sz val="8"/>
        <color theme="0"/>
        <rFont val="Arial"/>
        <family val="2"/>
      </rPr>
      <t>in both Excel and PDF</t>
    </r>
    <r>
      <rPr>
        <sz val="8"/>
        <color theme="0"/>
        <rFont val="Arial"/>
        <family val="2"/>
      </rPr>
      <t xml:space="preserve">.
</t>
    </r>
    <r>
      <rPr>
        <u/>
        <sz val="8"/>
        <color theme="0"/>
        <rFont val="Arial"/>
        <family val="2"/>
      </rPr>
      <t>ALL</t>
    </r>
    <r>
      <rPr>
        <sz val="8"/>
        <color theme="0"/>
        <rFont val="Arial"/>
        <family val="2"/>
      </rPr>
      <t xml:space="preserve"> information is required.  Please use Comment Box provided after Checklist.</t>
    </r>
  </si>
  <si>
    <r>
      <t>Performance Workbook*</t>
    </r>
    <r>
      <rPr>
        <sz val="8"/>
        <color theme="0"/>
        <rFont val="Arial Narrow"/>
        <family val="2"/>
      </rPr>
      <t xml:space="preserve"> </t>
    </r>
    <r>
      <rPr>
        <sz val="7"/>
        <color theme="0"/>
        <rFont val="Arial Narrow"/>
        <family val="2"/>
      </rPr>
      <t>(includes Organizational Chart &amp; Performance Questionnaire - all require PDF signature page)</t>
    </r>
  </si>
  <si>
    <r>
      <t xml:space="preserve">01 Completed and signed Significant Adverse Event Waiver Request Form </t>
    </r>
    <r>
      <rPr>
        <sz val="8"/>
        <color theme="0"/>
        <rFont val="Arial Narrow"/>
        <family val="2"/>
      </rPr>
      <t>(included in Performance Workbook)</t>
    </r>
    <r>
      <rPr>
        <sz val="9"/>
        <color theme="0"/>
        <rFont val="Arial Narrow"/>
        <family val="2"/>
      </rPr>
      <t>*</t>
    </r>
  </si>
  <si>
    <r>
      <rPr>
        <b/>
        <sz val="12"/>
        <color theme="0"/>
        <rFont val="Arial Narrow"/>
        <family val="2"/>
      </rPr>
      <t xml:space="preserve">Applicant Comments  </t>
    </r>
    <r>
      <rPr>
        <b/>
        <sz val="14"/>
        <color theme="0"/>
        <rFont val="Arial Narrow"/>
        <family val="2"/>
      </rPr>
      <t xml:space="preserve">  </t>
    </r>
    <r>
      <rPr>
        <sz val="8"/>
        <color theme="0"/>
        <rFont val="Arial Narrow"/>
        <family val="2"/>
      </rPr>
      <t>Please clarify information provided on this Submission Form, or explain items needing special attention related to this pre-application:</t>
    </r>
  </si>
  <si>
    <r>
      <t xml:space="preserve">PLEASE ATTACH CHECK FOR PAYMENT OF FEES HERE
</t>
    </r>
    <r>
      <rPr>
        <b/>
        <sz val="12"/>
        <color theme="0"/>
        <rFont val="Arial Narrow"/>
        <family val="2"/>
      </rPr>
      <t>Please make all checks payable to Georgia Housing and Finance Authority (GHFA).</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</si>
  <si>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</si>
  <si>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</si>
  <si>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</si>
  <si>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</si>
  <si>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</si>
  <si>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</si>
  <si>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</si>
  <si>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</si>
  <si>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</si>
  <si>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</si>
  <si>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</si>
  <si>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</si>
  <si>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</si>
  <si>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</si>
  <si>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</si>
  <si>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sz val="11"/>
        <color theme="0"/>
        <rFont val="Arial"/>
        <family val="2"/>
      </rPr>
      <t xml:space="preserve">▪ </t>
    </r>
    <r>
      <rPr>
        <sz val="11"/>
        <color theme="0"/>
        <rFont val="Arial Narrow"/>
        <family val="2"/>
      </rPr>
      <t>The tax credit Final Application will utilize all available tax credits including full eligible basis boost amounts.</t>
    </r>
  </si>
  <si>
    <t>Note: For waivers -- Submit most current version of core app -- will be 2020 core app at time of 9% pre-application in March 2021</t>
  </si>
  <si>
    <t>It is DCA's goal to take in 2021 Pre-Applications through the Emphasys Software. You will receive a login to upload all supporting pre-application forms and supporting documentation. Please follow the document naming instructions below. In the event you are unable to utilize Emphasys, please follow previous year's instructions below:</t>
  </si>
  <si>
    <t>Dead-line</t>
  </si>
  <si>
    <t>07 Other:</t>
  </si>
  <si>
    <t>All pre-determination and waiver requests must be delivered to DCA Offices, 60 Executive Park South, NE, Atlanta, Georgia 30329.  For 9% Credit applications, the pre-determination and waiver request deadline is no later than 4PM, March 5, 2021.   Please address all mailed 9% Credit submissions to the attention of Felecia Speakman.  For 4% Credit/tax-exempt bond pre-determination and waiver requests, the deadline is no later than 30 days prior to the full application submission.  Please address all mailed 4% Credit submissions to the attention of Phyllis Carr.  Except where specified otherwise in these Instructions, all documents must be submitted in electronic form.  There is no formal intake process for pre-applications.  Applications which are hand delivered can be dropped off at DCA’s mailroom.  All pre-determination and waiver requests must include a completed entire 2021PA-0xxProjNamePre-AppSubmissionAndHOMEConsent.xls workbook (in both Excel and PDF).</t>
  </si>
  <si>
    <r>
      <t>Will Federal funds</t>
    </r>
    <r>
      <rPr>
        <b/>
        <sz val="9"/>
        <color theme="0"/>
        <rFont val="Arial Narrow"/>
        <family val="2"/>
      </rPr>
      <t>**</t>
    </r>
    <r>
      <rPr>
        <sz val="9"/>
        <color theme="0"/>
        <rFont val="Arial Narrow"/>
        <family val="2"/>
      </rPr>
      <t xml:space="preserve"> be used, triggering Federal Relocation requirements?</t>
    </r>
  </si>
  <si>
    <r>
      <t>Pre-Application Required Submission Form and Checklist (in both</t>
    </r>
    <r>
      <rPr>
        <sz val="9"/>
        <color theme="0"/>
        <rFont val="Arial Narrow"/>
        <family val="2"/>
      </rPr>
      <t xml:space="preserve"> Excel and PDF)</t>
    </r>
  </si>
  <si>
    <r>
      <t xml:space="preserve">Architectural Standards Waiver* (max 10 items per $1,500 fee, 
</t>
    </r>
    <r>
      <rPr>
        <sz val="8"/>
        <color theme="0"/>
        <rFont val="Arial Narrow"/>
        <family val="2"/>
      </rPr>
      <t>submit draft Core App* w/ budget &amp; pro forma for any workscope waiver request)</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</si>
  <si>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</si>
  <si>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</si>
  <si>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</si>
  <si>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</si>
  <si>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</si>
  <si>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Application is for a project in the </t>
    </r>
    <r>
      <rPr>
        <b/>
        <sz val="10"/>
        <color theme="0"/>
        <rFont val="Arial Narrow"/>
        <family val="2"/>
      </rPr>
      <t xml:space="preserve">Metro Pools </t>
    </r>
    <r>
      <rPr>
        <sz val="10"/>
        <color theme="0"/>
        <rFont val="Arial Narrow"/>
        <family val="2"/>
      </rPr>
      <t>and the HOME loan is in senior/first position throughout the loan term.</t>
    </r>
  </si>
  <si>
    <r>
      <t xml:space="preserve">Application is for a project in the </t>
    </r>
    <r>
      <rPr>
        <b/>
        <sz val="10"/>
        <color theme="0"/>
        <rFont val="Arial Narrow"/>
        <family val="2"/>
      </rPr>
      <t xml:space="preserve">Metro Pools </t>
    </r>
    <r>
      <rPr>
        <sz val="10"/>
        <color theme="0"/>
        <rFont val="Arial Narrow"/>
        <family val="2"/>
      </rPr>
      <t>and Applicant agrees that the submitted application will have a HOME loan that can fully amortize at a minimum term of 20 years. (equal level payments throughout the loan term resulting in a zero balance at maturity).</t>
    </r>
  </si>
  <si>
    <r>
      <rPr>
        <b/>
        <u/>
        <sz val="11"/>
        <color theme="0"/>
        <rFont val="Arial Narrow"/>
        <family val="2"/>
      </rPr>
      <t xml:space="preserve">Tie-Breaker Metro Pools: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</si>
  <si>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Certification</t>
    </r>
    <r>
      <rPr>
        <sz val="11"/>
        <color theme="0"/>
        <rFont val="Arial Narrow"/>
        <family val="2"/>
      </rPr>
      <t>.  If selected, Applicant agrees to comply with all DCA terms and conditions as disclosed in the 2021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</si>
  <si>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r>
      <t>Performance Workbook*</t>
    </r>
    <r>
      <rPr>
        <sz val="8"/>
        <color theme="1"/>
        <rFont val="Arial Narrow"/>
        <family val="2"/>
      </rPr>
      <t xml:space="preserve"> </t>
    </r>
    <r>
      <rPr>
        <sz val="6"/>
        <color theme="1"/>
        <rFont val="Arial Narrow"/>
        <family val="2"/>
      </rPr>
      <t>(includes Organizational Chart &amp; Performance Questionnaire - all require PDF signature page)</t>
    </r>
  </si>
  <si>
    <r>
      <t xml:space="preserve">                    2021 PRE-DETERMINATION/WAIVER REQUIRED SUBMISSION FORM</t>
    </r>
    <r>
      <rPr>
        <b/>
        <i/>
        <sz val="8"/>
        <color rgb="FFFF0000"/>
        <rFont val="Arial Narrow"/>
        <family val="2"/>
      </rPr>
      <t xml:space="preserve"> -- Updated 2/17/2021</t>
    </r>
  </si>
  <si>
    <t>TOTAL FEES DUE FOR THIS REQUEST: $</t>
  </si>
  <si>
    <t>Check Nbr: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</si>
</sst>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 numFmtId="171" formatCode="_(* #,##0.0_);_(* \(#,##0.0\);_(* &quot;-&quot;??_);_(@_)"/>
    <numFmt numFmtId="172" formatCode="_(* #,##0_);_(* \(#,##0\);_(* &quot;-&quot;??_);_(@_)"/>
    <numFmt numFmtId="173" formatCode="[$-F800]dddd\,\ mmmm\ dd\,\ yyyy"/>
  </numFmts>
  <fonts count="149" x14ac:knownFonts="1">
    <font>
      <sz val="11"/>
      <color theme="1"/>
      <name val="Arial"/>
      <family val="2"/>
    </font>
    <font>
      <sz val="8"/>
      <color theme="1"/>
      <name val="Arial Narrow"/>
      <family val="2"/>
    </font>
    <font>
      <sz val="8"/>
      <color theme="1"/>
      <name val="Arial Narrow"/>
      <family val="2"/>
    </font>
    <font>
      <sz val="8"/>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u/>
      <sz val="10"/>
      <color theme="1"/>
      <name val="Arial Narrow"/>
      <family val="2"/>
    </font>
    <font>
      <b/>
      <u/>
      <sz val="10"/>
      <color theme="1"/>
      <name val="Arial Narrow"/>
      <family val="2"/>
    </font>
    <font>
      <i/>
      <u/>
      <sz val="10"/>
      <color theme="1"/>
      <name val="Arial Narrow"/>
      <family val="2"/>
    </font>
    <font>
      <b/>
      <i/>
      <sz val="10"/>
      <color theme="1"/>
      <name val="Arial Narrow"/>
      <family val="2"/>
    </font>
    <font>
      <i/>
      <sz val="10"/>
      <color theme="1"/>
      <name val="Arial Narrow"/>
      <family val="2"/>
    </font>
    <font>
      <b/>
      <i/>
      <u/>
      <sz val="10"/>
      <color theme="1"/>
      <name val="Arial Narrow"/>
      <family val="2"/>
    </font>
    <font>
      <i/>
      <sz val="7"/>
      <color theme="1"/>
      <name val="Arial Narrow"/>
      <family val="2"/>
    </font>
    <font>
      <b/>
      <i/>
      <u/>
      <sz val="7"/>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10"/>
      <color rgb="FFFF0000"/>
      <name val="Arial Narrow"/>
      <family val="2"/>
    </font>
    <font>
      <sz val="8"/>
      <name val="Arial Narrow"/>
      <family val="2"/>
    </font>
    <font>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sz val="10"/>
      <color rgb="FFFF0000"/>
      <name val="Arial Narrow"/>
      <family val="2"/>
    </font>
    <font>
      <b/>
      <sz val="12"/>
      <color rgb="FFFF0000"/>
      <name val="Arial Narrow"/>
      <family val="2"/>
    </font>
    <font>
      <b/>
      <sz val="10"/>
      <color indexed="9"/>
      <name val="Arial"/>
      <family val="2"/>
    </font>
    <font>
      <sz val="10"/>
      <color indexed="9"/>
      <name val="Arial"/>
      <family val="2"/>
    </font>
    <font>
      <b/>
      <sz val="10"/>
      <color theme="0"/>
      <name val="Arial"/>
      <family val="2"/>
    </font>
    <font>
      <sz val="10"/>
      <color theme="0"/>
      <name val="Arial"/>
      <family val="2"/>
    </font>
    <font>
      <sz val="9"/>
      <name val="Arial"/>
      <family val="2"/>
    </font>
    <font>
      <sz val="9"/>
      <color theme="0"/>
      <name val="Arial"/>
      <family val="2"/>
    </font>
    <font>
      <b/>
      <sz val="10"/>
      <name val="Arial"/>
      <family val="2"/>
    </font>
    <font>
      <sz val="8"/>
      <color indexed="10"/>
      <name val="Arial Narrow"/>
      <family val="2"/>
    </font>
    <font>
      <b/>
      <sz val="10"/>
      <color indexed="10"/>
      <name val="Arial"/>
      <family val="2"/>
    </font>
    <font>
      <b/>
      <sz val="9"/>
      <name val="Arial"/>
      <family val="2"/>
    </font>
    <font>
      <sz val="10"/>
      <color rgb="FF00B050"/>
      <name val="Arial"/>
      <family val="2"/>
    </font>
    <font>
      <b/>
      <sz val="9"/>
      <color indexed="10"/>
      <name val="Arial"/>
      <family val="2"/>
    </font>
    <font>
      <b/>
      <sz val="10"/>
      <color rgb="FFFF0000"/>
      <name val="Arial"/>
      <family val="2"/>
    </font>
    <font>
      <b/>
      <sz val="9"/>
      <color rgb="FFFF0000"/>
      <name val="Arial"/>
      <family val="2"/>
    </font>
    <font>
      <b/>
      <sz val="9"/>
      <color rgb="FF00B050"/>
      <name val="Arial"/>
      <family val="2"/>
    </font>
    <font>
      <sz val="9"/>
      <color rgb="FF00B050"/>
      <name val="Arial"/>
      <family val="2"/>
    </font>
    <font>
      <sz val="9"/>
      <color indexed="9"/>
      <name val="Arial"/>
      <family val="2"/>
    </font>
    <font>
      <sz val="6"/>
      <color rgb="FFFF0000"/>
      <name val="Arial Narrow"/>
      <family val="2"/>
    </font>
    <font>
      <sz val="7"/>
      <color rgb="FFFF0000"/>
      <name val="Arial Narrow"/>
      <family val="2"/>
    </font>
    <font>
      <b/>
      <sz val="8"/>
      <color rgb="FF0066FF"/>
      <name val="Arial"/>
      <family val="2"/>
    </font>
    <font>
      <sz val="8"/>
      <color rgb="FF0066FF"/>
      <name val="Arial"/>
      <family val="2"/>
    </font>
    <font>
      <b/>
      <sz val="9"/>
      <color rgb="FF0066FF"/>
      <name val="Arial"/>
      <family val="2"/>
    </font>
    <font>
      <sz val="8"/>
      <color indexed="10"/>
      <name val="Arial"/>
      <family val="2"/>
    </font>
    <font>
      <b/>
      <sz val="8"/>
      <color indexed="10"/>
      <name val="Arial Narrow"/>
      <family val="2"/>
    </font>
    <font>
      <b/>
      <i/>
      <sz val="8"/>
      <color indexed="10"/>
      <name val="Arial Narrow"/>
      <family val="2"/>
    </font>
    <font>
      <b/>
      <sz val="10"/>
      <color rgb="FF0000FF"/>
      <name val="Arial"/>
      <family val="2"/>
    </font>
    <font>
      <b/>
      <sz val="11"/>
      <name val="Arial"/>
      <family val="2"/>
    </font>
    <font>
      <i/>
      <sz val="10"/>
      <name val="Arial"/>
      <family val="2"/>
    </font>
    <font>
      <i/>
      <sz val="10"/>
      <color indexed="9"/>
      <name val="Arial"/>
      <family val="2"/>
    </font>
    <font>
      <i/>
      <sz val="8"/>
      <name val="Arial"/>
      <family val="2"/>
    </font>
    <font>
      <b/>
      <sz val="9"/>
      <color indexed="9"/>
      <name val="Arial"/>
      <family val="2"/>
    </font>
    <font>
      <b/>
      <u/>
      <sz val="9"/>
      <name val="Arial"/>
      <family val="2"/>
    </font>
    <font>
      <sz val="8"/>
      <color theme="0"/>
      <name val="Arial"/>
      <family val="2"/>
    </font>
    <font>
      <b/>
      <sz val="8"/>
      <name val="Arial"/>
      <family val="2"/>
    </font>
    <font>
      <i/>
      <sz val="9"/>
      <name val="Arial"/>
      <family val="2"/>
    </font>
    <font>
      <sz val="9"/>
      <color rgb="FFFF0000"/>
      <name val="Arial"/>
      <family val="2"/>
    </font>
    <font>
      <b/>
      <i/>
      <sz val="10"/>
      <name val="Arial"/>
      <family val="2"/>
    </font>
    <font>
      <b/>
      <sz val="8"/>
      <color rgb="FFFF0000"/>
      <name val="Arial Narrow"/>
      <family val="2"/>
    </font>
    <font>
      <b/>
      <sz val="9"/>
      <color rgb="FFFF0000"/>
      <name val="Arial Narrow"/>
      <family val="2"/>
    </font>
    <font>
      <b/>
      <sz val="11"/>
      <color theme="0"/>
      <name val="Arial"/>
      <family val="2"/>
    </font>
    <font>
      <b/>
      <sz val="9"/>
      <color theme="0"/>
      <name val="Arial Narrow"/>
      <family val="2"/>
    </font>
    <font>
      <b/>
      <sz val="8"/>
      <color rgb="FFFF0000"/>
      <name val="Arial"/>
      <family val="2"/>
    </font>
    <font>
      <i/>
      <u/>
      <sz val="9"/>
      <color theme="1"/>
      <name val="Arial Narrow"/>
      <family val="2"/>
    </font>
    <font>
      <sz val="11"/>
      <color theme="0"/>
      <name val="Arial"/>
      <family val="2"/>
    </font>
    <font>
      <i/>
      <sz val="10"/>
      <color theme="0"/>
      <name val="Arial"/>
      <family val="2"/>
    </font>
    <font>
      <b/>
      <sz val="12"/>
      <color theme="0"/>
      <name val="Arial Narrow"/>
      <family val="2"/>
    </font>
    <font>
      <b/>
      <sz val="8"/>
      <color theme="0"/>
      <name val="Arial Narrow"/>
      <family val="2"/>
    </font>
    <font>
      <sz val="8"/>
      <color theme="0"/>
      <name val="Arial Narrow"/>
      <family val="2"/>
    </font>
    <font>
      <b/>
      <sz val="10"/>
      <color theme="0"/>
      <name val="Arial Narrow"/>
      <family val="2"/>
    </font>
    <font>
      <u/>
      <sz val="8"/>
      <color theme="0"/>
      <name val="Arial"/>
      <family val="2"/>
    </font>
    <font>
      <b/>
      <u/>
      <sz val="8"/>
      <color theme="0"/>
      <name val="Arial"/>
      <family val="2"/>
    </font>
    <font>
      <b/>
      <i/>
      <u/>
      <sz val="8"/>
      <color theme="0"/>
      <name val="Arial"/>
      <family val="2"/>
    </font>
    <font>
      <u/>
      <sz val="9"/>
      <color theme="0"/>
      <name val="Arial Narrow"/>
      <family val="2"/>
    </font>
    <font>
      <i/>
      <u/>
      <sz val="9"/>
      <color theme="0"/>
      <name val="Arial Narrow"/>
      <family val="2"/>
    </font>
    <font>
      <i/>
      <sz val="9"/>
      <color theme="0"/>
      <name val="Arial Narrow"/>
      <family val="2"/>
    </font>
    <font>
      <sz val="7"/>
      <color theme="0"/>
      <name val="Arial Narrow"/>
      <family val="2"/>
    </font>
    <font>
      <b/>
      <sz val="11"/>
      <color theme="0"/>
      <name val="Arial Narrow"/>
      <family val="2"/>
    </font>
    <font>
      <b/>
      <sz val="14"/>
      <color theme="0"/>
      <name val="Arial Narrow"/>
      <family val="2"/>
    </font>
    <font>
      <sz val="11"/>
      <color theme="0"/>
      <name val="Arial Narrow"/>
      <family val="2"/>
    </font>
    <font>
      <sz val="10"/>
      <color theme="0"/>
      <name val="Arial Narrow"/>
      <family val="2"/>
    </font>
    <font>
      <b/>
      <sz val="9"/>
      <color theme="0"/>
      <name val="Arial"/>
      <family val="2"/>
    </font>
    <font>
      <sz val="6"/>
      <color theme="0"/>
      <name val="Arial Narrow"/>
      <family val="2"/>
    </font>
    <font>
      <b/>
      <sz val="8"/>
      <color theme="0"/>
      <name val="Arial"/>
      <family val="2"/>
    </font>
    <font>
      <b/>
      <i/>
      <sz val="8"/>
      <color theme="0"/>
      <name val="Arial Narrow"/>
      <family val="2"/>
    </font>
    <font>
      <i/>
      <sz val="8"/>
      <color theme="0"/>
      <name val="Arial"/>
      <family val="2"/>
    </font>
    <font>
      <i/>
      <sz val="9"/>
      <color theme="0"/>
      <name val="Arial"/>
      <family val="2"/>
    </font>
    <font>
      <b/>
      <i/>
      <sz val="10"/>
      <color theme="0"/>
      <name val="Arial"/>
      <family val="2"/>
    </font>
    <font>
      <b/>
      <sz val="12"/>
      <color theme="0"/>
      <name val="Arial"/>
      <family val="2"/>
    </font>
    <font>
      <b/>
      <u/>
      <sz val="10"/>
      <color theme="0"/>
      <name val="Arial Narrow"/>
      <family val="2"/>
    </font>
    <font>
      <u/>
      <sz val="10"/>
      <color theme="0"/>
      <name val="Arial"/>
      <family val="2"/>
    </font>
    <font>
      <b/>
      <u/>
      <sz val="11"/>
      <color theme="0"/>
      <name val="Arial Narrow"/>
      <family val="2"/>
    </font>
    <font>
      <u/>
      <sz val="11"/>
      <color theme="0"/>
      <name val="Arial Narrow"/>
      <family val="2"/>
    </font>
    <font>
      <sz val="11"/>
      <color theme="0"/>
      <name val="Calibri"/>
      <family val="2"/>
    </font>
    <font>
      <sz val="12"/>
      <color theme="0"/>
      <name val="Arial Narrow"/>
      <family val="2"/>
    </font>
    <font>
      <b/>
      <i/>
      <sz val="10"/>
      <color rgb="FFFF0000"/>
      <name val="Arial Narrow"/>
      <family val="2"/>
    </font>
    <font>
      <sz val="10"/>
      <name val="Arial"/>
      <family val="2"/>
    </font>
    <font>
      <sz val="6"/>
      <name val="Arial Narrow"/>
      <family val="2"/>
    </font>
    <font>
      <sz val="5"/>
      <color rgb="FFFF0000"/>
      <name val="Arial Narrow"/>
      <family val="2"/>
    </font>
    <font>
      <sz val="6"/>
      <name val="Arial"/>
      <family val="2"/>
    </font>
    <font>
      <sz val="10"/>
      <color rgb="FF000000"/>
      <name val="Arial"/>
      <family val="2"/>
    </font>
    <font>
      <b/>
      <i/>
      <sz val="9"/>
      <name val="Arial"/>
      <family val="2"/>
    </font>
    <font>
      <i/>
      <u/>
      <sz val="9"/>
      <name val="Arial"/>
      <family val="2"/>
    </font>
    <font>
      <sz val="8"/>
      <color theme="9" tint="-0.499984740745262"/>
      <name val="Arial"/>
      <family val="2"/>
    </font>
    <font>
      <sz val="9"/>
      <color theme="9" tint="-0.499984740745262"/>
      <name val="Arial"/>
      <family val="2"/>
    </font>
    <font>
      <i/>
      <u/>
      <sz val="9"/>
      <color theme="9" tint="-0.499984740745262"/>
      <name val="Arial"/>
      <family val="2"/>
    </font>
    <font>
      <sz val="10"/>
      <color theme="9" tint="-0.499984740745262"/>
      <name val="Arial"/>
      <family val="2"/>
    </font>
    <font>
      <sz val="12"/>
      <color rgb="FFFF0000"/>
      <name val="Arial Narrow"/>
      <family val="2"/>
    </font>
    <font>
      <sz val="11"/>
      <color rgb="FFFF0000"/>
      <name val="Arial Narrow"/>
      <family val="2"/>
    </font>
    <font>
      <sz val="5"/>
      <color theme="0"/>
      <name val="Arial Narrow"/>
      <family val="2"/>
    </font>
    <font>
      <sz val="6"/>
      <color theme="0"/>
      <name val="Arial"/>
      <family val="2"/>
    </font>
    <font>
      <b/>
      <i/>
      <sz val="9"/>
      <color theme="0"/>
      <name val="Arial"/>
      <family val="2"/>
    </font>
    <font>
      <i/>
      <u/>
      <sz val="9"/>
      <color theme="0"/>
      <name val="Arial"/>
      <family val="2"/>
    </font>
    <font>
      <sz val="6"/>
      <color theme="1"/>
      <name val="Arial Narrow"/>
      <family val="2"/>
    </font>
    <font>
      <b/>
      <i/>
      <sz val="8"/>
      <color rgb="FFFF0000"/>
      <name val="Arial Narrow"/>
      <family val="2"/>
    </font>
  </fonts>
  <fills count="10">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FFCC"/>
        <bgColor indexed="64"/>
      </patternFill>
    </fill>
    <fill>
      <patternFill patternType="solid">
        <fgColor indexed="43"/>
        <bgColor indexed="64"/>
      </patternFill>
    </fill>
  </fills>
  <borders count="128">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thin">
        <color auto="1"/>
      </right>
      <top style="thin">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style="medium">
        <color indexed="64"/>
      </top>
      <bottom style="hair">
        <color auto="1"/>
      </bottom>
      <diagonal/>
    </border>
    <border>
      <left/>
      <right/>
      <top style="medium">
        <color indexed="64"/>
      </top>
      <bottom style="hair">
        <color auto="1"/>
      </bottom>
      <diagonal/>
    </border>
    <border>
      <left style="thin">
        <color auto="1"/>
      </left>
      <right style="thin">
        <color auto="1"/>
      </right>
      <top style="medium">
        <color indexed="64"/>
      </top>
      <bottom style="hair">
        <color auto="1"/>
      </bottom>
      <diagonal/>
    </border>
    <border>
      <left style="hair">
        <color indexed="64"/>
      </left>
      <right style="hair">
        <color indexed="64"/>
      </right>
      <top style="hair">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ck">
        <color indexed="64"/>
      </top>
      <bottom/>
      <diagonal/>
    </border>
    <border>
      <left/>
      <right style="thin">
        <color indexed="64"/>
      </right>
      <top style="thick">
        <color indexed="64"/>
      </top>
      <bottom/>
      <diagonal/>
    </border>
    <border>
      <left style="thin">
        <color auto="1"/>
      </left>
      <right/>
      <top style="thick">
        <color indexed="64"/>
      </top>
      <bottom style="hair">
        <color auto="1"/>
      </bottom>
      <diagonal/>
    </border>
    <border>
      <left/>
      <right/>
      <top style="thick">
        <color indexed="64"/>
      </top>
      <bottom style="hair">
        <color auto="1"/>
      </bottom>
      <diagonal/>
    </border>
    <border>
      <left style="thin">
        <color auto="1"/>
      </left>
      <right style="thin">
        <color auto="1"/>
      </right>
      <top style="thick">
        <color indexed="64"/>
      </top>
      <bottom style="hair">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auto="1"/>
      </left>
      <right style="thin">
        <color auto="1"/>
      </right>
      <top style="medium">
        <color indexed="64"/>
      </top>
      <bottom/>
      <diagonal/>
    </border>
    <border>
      <left/>
      <right/>
      <top/>
      <bottom style="thick">
        <color indexed="64"/>
      </bottom>
      <diagonal/>
    </border>
    <border>
      <left/>
      <right/>
      <top style="hair">
        <color auto="1"/>
      </top>
      <bottom style="medium">
        <color indexed="64"/>
      </bottom>
      <diagonal/>
    </border>
    <border>
      <left/>
      <right style="thin">
        <color auto="1"/>
      </right>
      <top style="hair">
        <color auto="1"/>
      </top>
      <bottom style="medium">
        <color indexed="64"/>
      </bottom>
      <diagonal/>
    </border>
    <border>
      <left style="hair">
        <color auto="1"/>
      </left>
      <right/>
      <top style="hair">
        <color auto="1"/>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auto="1"/>
      </left>
      <right/>
      <top style="hair">
        <color auto="1"/>
      </top>
      <bottom style="medium">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right/>
      <top style="thick">
        <color indexed="64"/>
      </top>
      <bottom style="medium">
        <color indexed="64"/>
      </bottom>
      <diagonal/>
    </border>
    <border>
      <left style="hair">
        <color indexed="64"/>
      </left>
      <right style="hair">
        <color indexed="64"/>
      </right>
      <top style="medium">
        <color indexed="64"/>
      </top>
      <bottom/>
      <diagonal/>
    </border>
    <border>
      <left style="hair">
        <color indexed="64"/>
      </left>
      <right style="thin">
        <color auto="1"/>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0">
    <xf numFmtId="0" fontId="0" fillId="0" borderId="0"/>
    <xf numFmtId="0" fontId="14" fillId="0" borderId="0"/>
    <xf numFmtId="0" fontId="5" fillId="0" borderId="0"/>
    <xf numFmtId="0" fontId="28" fillId="0" borderId="0"/>
    <xf numFmtId="0" fontId="38" fillId="0" borderId="0" applyNumberFormat="0" applyFill="0" applyBorder="0" applyAlignment="0" applyProtection="0">
      <alignment vertical="top"/>
      <protection locked="0"/>
    </xf>
    <xf numFmtId="9" fontId="28" fillId="0" borderId="0" applyFont="0" applyFill="0" applyBorder="0" applyAlignment="0" applyProtection="0"/>
    <xf numFmtId="43" fontId="28" fillId="0" borderId="0" applyFont="0" applyFill="0" applyBorder="0" applyAlignment="0" applyProtection="0"/>
    <xf numFmtId="9" fontId="14" fillId="0" borderId="0" applyFont="0" applyFill="0" applyBorder="0" applyAlignment="0" applyProtection="0"/>
    <xf numFmtId="0" fontId="4" fillId="0" borderId="0"/>
    <xf numFmtId="0" fontId="130" fillId="0" borderId="0"/>
  </cellStyleXfs>
  <cellXfs count="1653">
    <xf numFmtId="0" fontId="0" fillId="0" borderId="0" xfId="0"/>
    <xf numFmtId="0" fontId="15" fillId="2" borderId="0" xfId="0" applyFont="1" applyFill="1" applyAlignment="1" applyProtection="1">
      <alignment vertical="center"/>
    </xf>
    <xf numFmtId="0" fontId="13" fillId="3" borderId="46" xfId="1" applyFont="1" applyFill="1" applyBorder="1" applyAlignment="1" applyProtection="1">
      <alignment vertical="center"/>
      <protection locked="0"/>
    </xf>
    <xf numFmtId="0" fontId="29" fillId="2" borderId="0" xfId="3" applyNumberFormat="1" applyFont="1" applyFill="1" applyBorder="1" applyAlignment="1" applyProtection="1">
      <alignment horizontal="left" vertical="center"/>
    </xf>
    <xf numFmtId="0" fontId="28" fillId="0" borderId="0" xfId="3" applyProtection="1"/>
    <xf numFmtId="0" fontId="41" fillId="0" borderId="0" xfId="3" applyFont="1" applyAlignment="1" applyProtection="1">
      <alignment horizontal="center" vertical="center"/>
    </xf>
    <xf numFmtId="0" fontId="28" fillId="0" borderId="0" xfId="3" applyAlignment="1" applyProtection="1">
      <alignment vertical="center"/>
    </xf>
    <xf numFmtId="0" fontId="31" fillId="0" borderId="0" xfId="3" applyFont="1" applyAlignment="1" applyProtection="1">
      <alignment horizontal="center" vertical="center"/>
    </xf>
    <xf numFmtId="0" fontId="7" fillId="0" borderId="0" xfId="0" applyFont="1" applyProtection="1"/>
    <xf numFmtId="0" fontId="8" fillId="0" borderId="0" xfId="0" applyFont="1" applyAlignment="1" applyProtection="1"/>
    <xf numFmtId="0" fontId="46" fillId="0" borderId="0" xfId="0" applyFont="1" applyAlignment="1" applyProtection="1">
      <alignment wrapText="1"/>
    </xf>
    <xf numFmtId="0" fontId="45" fillId="0" borderId="0" xfId="0" applyFont="1" applyAlignment="1" applyProtection="1">
      <alignment horizontal="center" wrapText="1"/>
    </xf>
    <xf numFmtId="0" fontId="15" fillId="0" borderId="0" xfId="0" applyFont="1" applyAlignment="1" applyProtection="1">
      <alignment horizontal="left"/>
    </xf>
    <xf numFmtId="0" fontId="47" fillId="0" borderId="0" xfId="0" applyFont="1" applyAlignment="1" applyProtection="1">
      <alignment horizontal="left" vertical="center"/>
    </xf>
    <xf numFmtId="0" fontId="6" fillId="0" borderId="0" xfId="0" applyFont="1" applyAlignment="1" applyProtection="1">
      <alignment vertical="center"/>
    </xf>
    <xf numFmtId="0" fontId="17" fillId="0" borderId="0" xfId="0" applyFont="1" applyAlignment="1" applyProtection="1">
      <alignment vertical="center"/>
    </xf>
    <xf numFmtId="1" fontId="15" fillId="0" borderId="35" xfId="0" applyNumberFormat="1" applyFont="1" applyFill="1" applyBorder="1" applyAlignment="1" applyProtection="1">
      <alignment horizontal="center" vertical="center"/>
    </xf>
    <xf numFmtId="0" fontId="44" fillId="2" borderId="0" xfId="0" applyFont="1" applyFill="1" applyBorder="1" applyAlignment="1" applyProtection="1">
      <alignment vertical="center"/>
    </xf>
    <xf numFmtId="1" fontId="15" fillId="0" borderId="37" xfId="0" applyNumberFormat="1" applyFont="1" applyFill="1" applyBorder="1" applyAlignment="1" applyProtection="1">
      <alignment horizontal="center" vertical="center"/>
    </xf>
    <xf numFmtId="0" fontId="44" fillId="0" borderId="0" xfId="0" applyFont="1" applyAlignment="1" applyProtection="1">
      <alignment vertical="center"/>
    </xf>
    <xf numFmtId="1" fontId="15" fillId="0" borderId="39"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0" fontId="15" fillId="2" borderId="0" xfId="0" applyFont="1" applyFill="1" applyBorder="1" applyAlignment="1" applyProtection="1">
      <alignment vertical="center"/>
    </xf>
    <xf numFmtId="1" fontId="18" fillId="0" borderId="26" xfId="0" applyNumberFormat="1" applyFont="1" applyFill="1" applyBorder="1" applyAlignment="1" applyProtection="1">
      <alignment horizontal="center" vertical="center"/>
    </xf>
    <xf numFmtId="0" fontId="15" fillId="0" borderId="0" xfId="0" applyFont="1" applyAlignment="1" applyProtection="1">
      <alignment vertical="center"/>
    </xf>
    <xf numFmtId="3" fontId="10" fillId="0" borderId="0" xfId="0" applyNumberFormat="1" applyFont="1" applyBorder="1" applyAlignment="1" applyProtection="1">
      <alignment horizontal="center" vertical="center"/>
    </xf>
    <xf numFmtId="0" fontId="10" fillId="0" borderId="1" xfId="0" applyFont="1" applyBorder="1" applyProtection="1"/>
    <xf numFmtId="0" fontId="10" fillId="0" borderId="1" xfId="0" applyFont="1" applyBorder="1" applyAlignment="1" applyProtection="1">
      <alignment horizontal="center"/>
    </xf>
    <xf numFmtId="0" fontId="10" fillId="0" borderId="0" xfId="0" applyFont="1" applyProtection="1"/>
    <xf numFmtId="0" fontId="10" fillId="0" borderId="9" xfId="0" quotePrefix="1" applyFont="1" applyBorder="1" applyAlignment="1" applyProtection="1">
      <alignment horizontal="center" vertical="center"/>
    </xf>
    <xf numFmtId="0" fontId="9" fillId="0" borderId="0" xfId="0" applyFont="1" applyProtection="1"/>
    <xf numFmtId="0" fontId="10" fillId="0" borderId="12" xfId="0" quotePrefix="1" applyFont="1" applyBorder="1" applyAlignment="1" applyProtection="1">
      <alignment horizontal="center" vertical="center"/>
    </xf>
    <xf numFmtId="0" fontId="10" fillId="0" borderId="24" xfId="0" quotePrefix="1" applyFont="1" applyBorder="1" applyAlignment="1" applyProtection="1">
      <alignment horizontal="center" vertical="center"/>
    </xf>
    <xf numFmtId="0" fontId="10" fillId="0" borderId="11" xfId="0" applyFont="1" applyBorder="1" applyAlignment="1" applyProtection="1">
      <alignment vertical="center"/>
    </xf>
    <xf numFmtId="0" fontId="10" fillId="0" borderId="1" xfId="0" applyFont="1" applyBorder="1" applyAlignment="1" applyProtection="1">
      <alignment horizontal="center" vertical="center" wrapText="1"/>
    </xf>
    <xf numFmtId="0" fontId="7" fillId="0" borderId="0" xfId="0" applyFont="1" applyAlignment="1" applyProtection="1">
      <alignment horizontal="center" vertical="top"/>
    </xf>
    <xf numFmtId="0" fontId="7" fillId="0" borderId="0" xfId="0" applyFont="1" applyAlignment="1" applyProtection="1">
      <alignment horizontal="center"/>
    </xf>
    <xf numFmtId="0" fontId="29" fillId="0" borderId="0" xfId="3" applyFont="1" applyProtection="1"/>
    <xf numFmtId="0" fontId="29" fillId="2" borderId="0" xfId="3" applyFont="1" applyFill="1" applyProtection="1"/>
    <xf numFmtId="0" fontId="37" fillId="2" borderId="0" xfId="3" applyFont="1" applyFill="1" applyBorder="1" applyProtection="1"/>
    <xf numFmtId="0" fontId="29" fillId="2" borderId="0" xfId="3" applyFont="1" applyFill="1" applyBorder="1" applyProtection="1"/>
    <xf numFmtId="0" fontId="8" fillId="2" borderId="0" xfId="1" applyFont="1" applyFill="1" applyAlignment="1" applyProtection="1">
      <alignment horizontal="left" vertical="center"/>
    </xf>
    <xf numFmtId="0" fontId="12" fillId="0" borderId="0" xfId="1" applyFont="1" applyAlignment="1" applyProtection="1">
      <alignment horizontal="right"/>
    </xf>
    <xf numFmtId="0" fontId="37" fillId="2" borderId="0" xfId="3" quotePrefix="1" applyFont="1" applyFill="1" applyAlignment="1" applyProtection="1">
      <alignment horizontal="right" vertical="top"/>
    </xf>
    <xf numFmtId="0" fontId="39" fillId="0" borderId="0" xfId="3" applyFont="1" applyProtection="1"/>
    <xf numFmtId="0" fontId="29" fillId="2" borderId="0" xfId="3" quotePrefix="1" applyFont="1" applyFill="1" applyAlignment="1" applyProtection="1"/>
    <xf numFmtId="0" fontId="29" fillId="0" borderId="0" xfId="3" applyFont="1" applyAlignment="1" applyProtection="1"/>
    <xf numFmtId="0" fontId="29" fillId="2" borderId="0" xfId="3" applyFont="1" applyFill="1" applyAlignment="1" applyProtection="1">
      <alignment horizontal="center" vertical="center"/>
    </xf>
    <xf numFmtId="0" fontId="29" fillId="2" borderId="0" xfId="3" quotePrefix="1" applyFont="1" applyFill="1" applyProtection="1"/>
    <xf numFmtId="0" fontId="29" fillId="2" borderId="0" xfId="3" quotePrefix="1" applyFont="1" applyFill="1" applyAlignment="1" applyProtection="1">
      <alignment wrapText="1"/>
    </xf>
    <xf numFmtId="0" fontId="29" fillId="2" borderId="0" xfId="3" applyFont="1" applyFill="1" applyAlignment="1" applyProtection="1">
      <alignment vertical="top"/>
    </xf>
    <xf numFmtId="0" fontId="29" fillId="2" borderId="0" xfId="3" quotePrefix="1" applyFont="1" applyFill="1" applyAlignment="1" applyProtection="1">
      <alignment horizontal="left" wrapText="1"/>
    </xf>
    <xf numFmtId="0" fontId="29" fillId="2" borderId="0" xfId="3" applyFont="1" applyFill="1" applyAlignment="1" applyProtection="1">
      <alignment vertical="top" wrapText="1"/>
    </xf>
    <xf numFmtId="0" fontId="29" fillId="2" borderId="0" xfId="3" quotePrefix="1" applyFont="1" applyFill="1" applyAlignment="1" applyProtection="1">
      <alignment horizontal="left" vertical="top"/>
    </xf>
    <xf numFmtId="0" fontId="13" fillId="2" borderId="0" xfId="1" applyFont="1" applyFill="1" applyBorder="1" applyAlignment="1" applyProtection="1">
      <alignment vertical="center"/>
    </xf>
    <xf numFmtId="0" fontId="36" fillId="2" borderId="0" xfId="3" quotePrefix="1" applyFont="1" applyFill="1" applyAlignment="1" applyProtection="1">
      <alignment horizontal="right" vertical="top"/>
    </xf>
    <xf numFmtId="0" fontId="29" fillId="2" borderId="0" xfId="3" applyFont="1" applyFill="1" applyAlignment="1" applyProtection="1">
      <alignment horizontal="left" vertical="top"/>
    </xf>
    <xf numFmtId="0" fontId="29" fillId="2" borderId="0" xfId="3" applyFont="1" applyFill="1" applyAlignment="1" applyProtection="1">
      <alignment horizontal="right" vertical="top"/>
    </xf>
    <xf numFmtId="0" fontId="32" fillId="2" borderId="0" xfId="1" applyFont="1" applyFill="1" applyProtection="1"/>
    <xf numFmtId="0" fontId="31" fillId="0" borderId="0" xfId="3" applyFont="1" applyProtection="1"/>
    <xf numFmtId="0" fontId="32" fillId="2" borderId="0" xfId="1" applyFont="1" applyFill="1" applyAlignment="1" applyProtection="1">
      <alignment horizontal="justify"/>
    </xf>
    <xf numFmtId="0" fontId="31" fillId="0" borderId="0" xfId="3" applyFont="1" applyAlignment="1" applyProtection="1">
      <alignment horizontal="justify"/>
    </xf>
    <xf numFmtId="0" fontId="33" fillId="0" borderId="0" xfId="3" applyFont="1" applyAlignment="1" applyProtection="1">
      <alignment horizontal="justify" vertical="center"/>
    </xf>
    <xf numFmtId="0" fontId="31" fillId="0" borderId="0" xfId="3" applyFont="1" applyAlignment="1" applyProtection="1">
      <alignment vertical="center"/>
    </xf>
    <xf numFmtId="0" fontId="29" fillId="0" borderId="0" xfId="3" applyFont="1" applyAlignment="1" applyProtection="1">
      <alignment vertical="center"/>
    </xf>
    <xf numFmtId="0" fontId="13" fillId="2" borderId="0" xfId="1" applyFont="1" applyFill="1" applyAlignment="1" applyProtection="1">
      <alignment horizontal="left" vertical="top" wrapText="1"/>
    </xf>
    <xf numFmtId="0" fontId="11" fillId="2" borderId="0" xfId="1" applyFont="1" applyFill="1" applyBorder="1" applyProtection="1"/>
    <xf numFmtId="0" fontId="13" fillId="2" borderId="0" xfId="1" applyFont="1" applyFill="1" applyBorder="1" applyProtection="1"/>
    <xf numFmtId="0" fontId="13" fillId="2" borderId="0" xfId="1" applyFont="1" applyFill="1" applyProtection="1"/>
    <xf numFmtId="0" fontId="11" fillId="2" borderId="18" xfId="1" applyFont="1" applyFill="1" applyBorder="1" applyProtection="1"/>
    <xf numFmtId="0" fontId="13" fillId="2" borderId="18" xfId="1" applyFont="1" applyFill="1" applyBorder="1" applyProtection="1"/>
    <xf numFmtId="0" fontId="29" fillId="2" borderId="0" xfId="3" applyFont="1" applyFill="1" applyAlignment="1" applyProtection="1">
      <alignment vertical="center"/>
    </xf>
    <xf numFmtId="0" fontId="29" fillId="2" borderId="0" xfId="3" quotePrefix="1" applyFont="1" applyFill="1" applyAlignment="1" applyProtection="1">
      <alignment vertical="center"/>
    </xf>
    <xf numFmtId="0" fontId="29" fillId="0" borderId="0" xfId="3" applyFont="1" applyFill="1" applyProtection="1"/>
    <xf numFmtId="0" fontId="4" fillId="0" borderId="6" xfId="0" applyFont="1" applyBorder="1" applyAlignment="1" applyProtection="1">
      <alignment vertical="center"/>
    </xf>
    <xf numFmtId="0" fontId="10" fillId="0" borderId="71" xfId="0" quotePrefix="1" applyFont="1" applyBorder="1" applyAlignment="1" applyProtection="1">
      <alignment horizontal="center" vertical="center"/>
    </xf>
    <xf numFmtId="0" fontId="4" fillId="0" borderId="14" xfId="0" applyFont="1" applyBorder="1" applyAlignment="1" applyProtection="1">
      <alignment vertical="center"/>
    </xf>
    <xf numFmtId="0" fontId="15" fillId="2" borderId="5" xfId="0" applyFont="1" applyFill="1" applyBorder="1" applyAlignment="1" applyProtection="1">
      <alignment vertical="center"/>
    </xf>
    <xf numFmtId="0" fontId="15" fillId="2" borderId="1" xfId="0" applyFont="1" applyFill="1" applyBorder="1" applyAlignment="1" applyProtection="1">
      <alignment vertical="center"/>
    </xf>
    <xf numFmtId="0" fontId="10" fillId="0" borderId="0" xfId="0" applyFont="1" applyAlignment="1" applyProtection="1">
      <alignment vertical="center"/>
    </xf>
    <xf numFmtId="0" fontId="44" fillId="0" borderId="0" xfId="0" applyFont="1" applyProtection="1"/>
    <xf numFmtId="0" fontId="44" fillId="0" borderId="0" xfId="0" applyFont="1" applyAlignment="1" applyProtection="1">
      <alignment horizontal="center" vertical="top"/>
    </xf>
    <xf numFmtId="0" fontId="44" fillId="0" borderId="0" xfId="0" applyFont="1" applyAlignment="1" applyProtection="1">
      <alignment horizontal="center"/>
    </xf>
    <xf numFmtId="0" fontId="15" fillId="2" borderId="18" xfId="3" applyFont="1" applyFill="1" applyBorder="1" applyAlignment="1" applyProtection="1">
      <alignment vertical="top"/>
    </xf>
    <xf numFmtId="0" fontId="4" fillId="0" borderId="4" xfId="0" applyFont="1" applyBorder="1" applyAlignment="1" applyProtection="1">
      <alignment vertical="center"/>
    </xf>
    <xf numFmtId="0" fontId="44" fillId="0" borderId="0" xfId="0" applyFont="1" applyBorder="1" applyAlignment="1" applyProtection="1">
      <alignment horizontal="center" vertical="center"/>
    </xf>
    <xf numFmtId="0" fontId="10" fillId="0" borderId="79" xfId="0" quotePrefix="1" applyFont="1" applyBorder="1" applyAlignment="1" applyProtection="1">
      <alignment horizontal="center" vertical="center"/>
    </xf>
    <xf numFmtId="0" fontId="10" fillId="0" borderId="83" xfId="0" applyFont="1" applyBorder="1" applyAlignment="1" applyProtection="1">
      <alignment vertical="center"/>
    </xf>
    <xf numFmtId="0" fontId="10" fillId="0" borderId="84" xfId="0" quotePrefix="1" applyFont="1" applyBorder="1" applyAlignment="1" applyProtection="1">
      <alignment horizontal="center" vertical="center"/>
    </xf>
    <xf numFmtId="0" fontId="4" fillId="0" borderId="15" xfId="0" applyFont="1" applyBorder="1" applyAlignment="1" applyProtection="1">
      <alignment horizontal="center" vertical="center"/>
    </xf>
    <xf numFmtId="0" fontId="4" fillId="3" borderId="56" xfId="0" applyFont="1" applyFill="1" applyBorder="1" applyAlignment="1" applyProtection="1">
      <alignment horizontal="center" vertical="center"/>
      <protection locked="0"/>
    </xf>
    <xf numFmtId="0" fontId="4" fillId="2" borderId="0" xfId="1" applyFont="1" applyFill="1" applyAlignment="1" applyProtection="1">
      <alignment vertical="center"/>
    </xf>
    <xf numFmtId="0" fontId="4" fillId="0" borderId="0" xfId="0" applyFont="1" applyAlignment="1" applyProtection="1">
      <alignment vertical="center"/>
    </xf>
    <xf numFmtId="0" fontId="56" fillId="0" borderId="0" xfId="3" applyFont="1" applyFill="1" applyAlignment="1" applyProtection="1">
      <alignment vertical="center"/>
    </xf>
    <xf numFmtId="0" fontId="28" fillId="0" borderId="0" xfId="3" applyFont="1" applyFill="1" applyAlignment="1" applyProtection="1">
      <alignment vertical="center"/>
    </xf>
    <xf numFmtId="0" fontId="58" fillId="0" borderId="0" xfId="3" applyFont="1" applyFill="1" applyAlignment="1" applyProtection="1">
      <alignment horizontal="center" vertical="center"/>
    </xf>
    <xf numFmtId="0" fontId="58" fillId="0" borderId="0" xfId="3" applyFont="1" applyFill="1" applyAlignment="1" applyProtection="1">
      <alignment vertical="center"/>
    </xf>
    <xf numFmtId="0" fontId="57" fillId="0" borderId="0" xfId="3" applyFont="1" applyFill="1" applyAlignment="1" applyProtection="1">
      <alignment vertical="center"/>
    </xf>
    <xf numFmtId="0" fontId="28" fillId="0" borderId="0" xfId="3" applyFont="1" applyFill="1" applyProtection="1"/>
    <xf numFmtId="0" fontId="56" fillId="0" borderId="0" xfId="3" applyFont="1" applyFill="1" applyProtection="1"/>
    <xf numFmtId="0" fontId="59" fillId="0" borderId="0" xfId="3" applyFont="1" applyFill="1" applyProtection="1"/>
    <xf numFmtId="0" fontId="60" fillId="0" borderId="0" xfId="3" applyFont="1" applyFill="1" applyAlignment="1" applyProtection="1">
      <alignment horizontal="center"/>
    </xf>
    <xf numFmtId="0" fontId="60" fillId="0" borderId="0" xfId="3" applyFont="1" applyFill="1" applyProtection="1"/>
    <xf numFmtId="0" fontId="58" fillId="0" borderId="0" xfId="3" applyFont="1" applyFill="1" applyProtection="1"/>
    <xf numFmtId="0" fontId="61" fillId="0" borderId="0" xfId="3" applyFont="1" applyFill="1" applyAlignment="1" applyProtection="1">
      <alignment vertical="center"/>
    </xf>
    <xf numFmtId="0" fontId="62" fillId="0" borderId="0" xfId="3" applyFont="1" applyFill="1" applyAlignment="1" applyProtection="1">
      <alignment vertical="center"/>
    </xf>
    <xf numFmtId="0" fontId="63" fillId="0" borderId="0" xfId="3" applyFont="1" applyFill="1" applyAlignment="1" applyProtection="1">
      <alignment vertical="center"/>
    </xf>
    <xf numFmtId="0" fontId="55" fillId="0" borderId="0" xfId="3" applyFont="1" applyFill="1" applyAlignment="1" applyProtection="1">
      <alignment vertical="center"/>
    </xf>
    <xf numFmtId="0" fontId="59" fillId="0" borderId="0" xfId="3" applyFont="1" applyFill="1" applyAlignment="1" applyProtection="1">
      <alignment vertical="center"/>
    </xf>
    <xf numFmtId="0" fontId="60" fillId="0" borderId="0" xfId="3" applyFont="1" applyFill="1" applyAlignment="1" applyProtection="1">
      <alignment horizontal="center" vertical="center"/>
    </xf>
    <xf numFmtId="0" fontId="60" fillId="0" borderId="0" xfId="3" applyFont="1" applyFill="1" applyAlignment="1" applyProtection="1">
      <alignment vertical="center"/>
    </xf>
    <xf numFmtId="0" fontId="65" fillId="0" borderId="0" xfId="3" applyFont="1" applyFill="1" applyBorder="1" applyAlignment="1" applyProtection="1">
      <alignment vertical="center" wrapText="1"/>
    </xf>
    <xf numFmtId="0" fontId="65" fillId="0" borderId="0" xfId="3" applyFont="1" applyFill="1" applyAlignment="1" applyProtection="1">
      <alignment vertical="center"/>
    </xf>
    <xf numFmtId="0" fontId="28" fillId="5" borderId="46" xfId="3" applyFont="1" applyFill="1" applyBorder="1" applyAlignment="1" applyProtection="1">
      <alignment horizontal="center" vertical="center"/>
      <protection locked="0"/>
    </xf>
    <xf numFmtId="0" fontId="61" fillId="0" borderId="0" xfId="3" applyFont="1" applyFill="1" applyBorder="1" applyAlignment="1" applyProtection="1">
      <alignment horizontal="left"/>
    </xf>
    <xf numFmtId="0" fontId="28" fillId="5" borderId="46" xfId="3" applyFill="1" applyBorder="1" applyAlignment="1" applyProtection="1">
      <alignment horizontal="center"/>
      <protection locked="0"/>
    </xf>
    <xf numFmtId="0" fontId="64" fillId="0" borderId="0" xfId="3" applyFont="1" applyFill="1" applyAlignment="1" applyProtection="1">
      <alignment horizontal="center" vertical="center" wrapText="1"/>
    </xf>
    <xf numFmtId="0" fontId="61" fillId="0" borderId="0" xfId="3" applyFont="1" applyFill="1" applyBorder="1" applyAlignment="1" applyProtection="1">
      <alignment vertical="center" wrapText="1"/>
    </xf>
    <xf numFmtId="0" fontId="61" fillId="0" borderId="0" xfId="3" applyFont="1" applyFill="1" applyBorder="1" applyAlignment="1" applyProtection="1">
      <alignment horizontal="center" vertical="center" wrapText="1"/>
    </xf>
    <xf numFmtId="0" fontId="58" fillId="0" borderId="0" xfId="3" applyFont="1" applyFill="1" applyAlignment="1" applyProtection="1">
      <alignment horizontal="center"/>
    </xf>
    <xf numFmtId="0" fontId="68" fillId="0" borderId="0" xfId="3" applyFont="1" applyFill="1" applyAlignment="1" applyProtection="1">
      <alignment horizontal="center" vertical="center"/>
    </xf>
    <xf numFmtId="0" fontId="69" fillId="0" borderId="0" xfId="3" applyFont="1" applyFill="1" applyAlignment="1" applyProtection="1">
      <alignment horizontal="center" vertical="center"/>
    </xf>
    <xf numFmtId="0" fontId="70" fillId="0" borderId="0" xfId="3" applyFont="1" applyFill="1" applyProtection="1"/>
    <xf numFmtId="0" fontId="71" fillId="0" borderId="0" xfId="3" applyFont="1" applyFill="1" applyProtection="1"/>
    <xf numFmtId="0" fontId="72" fillId="4" borderId="0" xfId="3" applyFont="1" applyFill="1" applyAlignment="1" applyProtection="1">
      <alignment horizontal="center" vertical="center" wrapText="1"/>
    </xf>
    <xf numFmtId="0" fontId="73" fillId="0" borderId="0" xfId="3" applyFont="1" applyFill="1" applyAlignment="1" applyProtection="1">
      <alignment horizontal="center" vertical="center"/>
    </xf>
    <xf numFmtId="0" fontId="63" fillId="0" borderId="0" xfId="3" applyFont="1" applyFill="1" applyAlignment="1" applyProtection="1">
      <alignment horizontal="center" vertical="center"/>
    </xf>
    <xf numFmtId="3" fontId="59" fillId="5" borderId="86" xfId="5" applyNumberFormat="1" applyFont="1" applyFill="1" applyBorder="1" applyAlignment="1" applyProtection="1">
      <alignment horizontal="center" vertical="center"/>
      <protection locked="0"/>
    </xf>
    <xf numFmtId="1" fontId="59" fillId="5" borderId="86" xfId="6" applyNumberFormat="1" applyFont="1" applyFill="1" applyBorder="1" applyAlignment="1" applyProtection="1">
      <alignment horizontal="center" vertical="center"/>
      <protection locked="0"/>
    </xf>
    <xf numFmtId="171" fontId="59" fillId="5" borderId="86" xfId="6" applyNumberFormat="1" applyFont="1" applyFill="1" applyBorder="1" applyAlignment="1" applyProtection="1">
      <alignment horizontal="center" vertical="center"/>
      <protection locked="0"/>
    </xf>
    <xf numFmtId="3" fontId="59" fillId="5" borderId="86" xfId="6" applyNumberFormat="1" applyFont="1" applyFill="1" applyBorder="1" applyAlignment="1" applyProtection="1">
      <alignment horizontal="center" vertical="center"/>
      <protection locked="0"/>
    </xf>
    <xf numFmtId="3" fontId="15" fillId="5" borderId="86" xfId="6" applyNumberFormat="1" applyFont="1" applyFill="1" applyBorder="1" applyAlignment="1" applyProtection="1">
      <alignment horizontal="center" vertical="center"/>
      <protection locked="0"/>
    </xf>
    <xf numFmtId="38" fontId="59" fillId="0" borderId="86" xfId="6" applyNumberFormat="1" applyFont="1" applyFill="1" applyBorder="1" applyAlignment="1" applyProtection="1">
      <alignment horizontal="center" vertical="center"/>
    </xf>
    <xf numFmtId="0" fontId="15" fillId="5" borderId="86" xfId="3" applyFont="1" applyFill="1" applyBorder="1" applyAlignment="1" applyProtection="1">
      <alignment horizontal="center" vertical="center"/>
      <protection locked="0"/>
    </xf>
    <xf numFmtId="0" fontId="59" fillId="5" borderId="86" xfId="3" applyFont="1" applyFill="1" applyBorder="1" applyAlignment="1" applyProtection="1">
      <alignment horizontal="center" vertical="center"/>
      <protection locked="0"/>
    </xf>
    <xf numFmtId="3" fontId="59" fillId="8" borderId="87" xfId="3" applyNumberFormat="1" applyFont="1" applyFill="1" applyBorder="1" applyAlignment="1" applyProtection="1">
      <alignment horizontal="center" vertical="center"/>
      <protection locked="0"/>
    </xf>
    <xf numFmtId="10" fontId="59" fillId="8" borderId="88" xfId="3" applyNumberFormat="1" applyFont="1" applyFill="1" applyBorder="1" applyAlignment="1" applyProtection="1">
      <alignment horizontal="center" vertical="center"/>
      <protection locked="0"/>
    </xf>
    <xf numFmtId="3" fontId="58" fillId="0" borderId="0" xfId="3" applyNumberFormat="1" applyFont="1" applyFill="1" applyAlignment="1" applyProtection="1">
      <alignment horizontal="center"/>
    </xf>
    <xf numFmtId="0" fontId="57" fillId="0" borderId="0" xfId="3" applyFont="1" applyFill="1" applyAlignment="1" applyProtection="1">
      <alignment horizontal="center"/>
    </xf>
    <xf numFmtId="3" fontId="59" fillId="5" borderId="17" xfId="5" applyNumberFormat="1" applyFont="1" applyFill="1" applyBorder="1" applyAlignment="1" applyProtection="1">
      <alignment horizontal="center" vertical="center"/>
      <protection locked="0"/>
    </xf>
    <xf numFmtId="1" fontId="59" fillId="5" borderId="17" xfId="6" applyNumberFormat="1" applyFont="1" applyFill="1" applyBorder="1" applyAlignment="1" applyProtection="1">
      <alignment horizontal="center" vertical="center"/>
      <protection locked="0"/>
    </xf>
    <xf numFmtId="171" fontId="59" fillId="5" borderId="17" xfId="6" applyNumberFormat="1" applyFont="1" applyFill="1" applyBorder="1" applyAlignment="1" applyProtection="1">
      <alignment horizontal="center" vertical="center"/>
      <protection locked="0"/>
    </xf>
    <xf numFmtId="3" fontId="59" fillId="5" borderId="17" xfId="6" applyNumberFormat="1" applyFont="1" applyFill="1" applyBorder="1" applyAlignment="1" applyProtection="1">
      <alignment horizontal="center" vertical="center"/>
      <protection locked="0"/>
    </xf>
    <xf numFmtId="3" fontId="15" fillId="5" borderId="17" xfId="6" applyNumberFormat="1" applyFont="1" applyFill="1" applyBorder="1" applyAlignment="1" applyProtection="1">
      <alignment horizontal="center" vertical="center"/>
      <protection locked="0"/>
    </xf>
    <xf numFmtId="38" fontId="59" fillId="0" borderId="17" xfId="6" applyNumberFormat="1" applyFont="1" applyFill="1" applyBorder="1" applyAlignment="1" applyProtection="1">
      <alignment horizontal="center" vertical="center"/>
    </xf>
    <xf numFmtId="0" fontId="15" fillId="5" borderId="17" xfId="3" applyFont="1" applyFill="1" applyBorder="1" applyAlignment="1" applyProtection="1">
      <alignment horizontal="center" vertical="center"/>
      <protection locked="0"/>
    </xf>
    <xf numFmtId="0" fontId="59" fillId="5" borderId="17" xfId="3" applyFont="1" applyFill="1" applyBorder="1" applyAlignment="1" applyProtection="1">
      <alignment horizontal="center" vertical="center"/>
      <protection locked="0"/>
    </xf>
    <xf numFmtId="3" fontId="59" fillId="8" borderId="75" xfId="3" applyNumberFormat="1" applyFont="1" applyFill="1" applyBorder="1" applyAlignment="1" applyProtection="1">
      <alignment horizontal="center" vertical="center"/>
      <protection locked="0"/>
    </xf>
    <xf numFmtId="10" fontId="59" fillId="8" borderId="90" xfId="3" applyNumberFormat="1" applyFont="1" applyFill="1" applyBorder="1" applyAlignment="1" applyProtection="1">
      <alignment horizontal="center" vertical="center"/>
      <protection locked="0"/>
    </xf>
    <xf numFmtId="3" fontId="59" fillId="5" borderId="91" xfId="5" applyNumberFormat="1" applyFont="1" applyFill="1" applyBorder="1" applyAlignment="1" applyProtection="1">
      <alignment horizontal="center" vertical="center"/>
      <protection locked="0"/>
    </xf>
    <xf numFmtId="1" fontId="59" fillId="5" borderId="91" xfId="6" applyNumberFormat="1" applyFont="1" applyFill="1" applyBorder="1" applyAlignment="1" applyProtection="1">
      <alignment horizontal="center" vertical="center"/>
      <protection locked="0"/>
    </xf>
    <xf numFmtId="171" fontId="59" fillId="5" borderId="91" xfId="6" applyNumberFormat="1" applyFont="1" applyFill="1" applyBorder="1" applyAlignment="1" applyProtection="1">
      <alignment horizontal="center" vertical="center"/>
      <protection locked="0"/>
    </xf>
    <xf numFmtId="3" fontId="59" fillId="5" borderId="91" xfId="6" applyNumberFormat="1" applyFont="1" applyFill="1" applyBorder="1" applyAlignment="1" applyProtection="1">
      <alignment horizontal="center" vertical="center"/>
      <protection locked="0"/>
    </xf>
    <xf numFmtId="3" fontId="15" fillId="5" borderId="91" xfId="6" applyNumberFormat="1" applyFont="1" applyFill="1" applyBorder="1" applyAlignment="1" applyProtection="1">
      <alignment horizontal="center" vertical="center"/>
      <protection locked="0"/>
    </xf>
    <xf numFmtId="38" fontId="59" fillId="0" borderId="91" xfId="6" applyNumberFormat="1" applyFont="1" applyFill="1" applyBorder="1" applyAlignment="1" applyProtection="1">
      <alignment horizontal="center" vertical="center"/>
    </xf>
    <xf numFmtId="0" fontId="15" fillId="5" borderId="91" xfId="3" applyFont="1" applyFill="1" applyBorder="1" applyAlignment="1" applyProtection="1">
      <alignment horizontal="center" vertical="center"/>
      <protection locked="0"/>
    </xf>
    <xf numFmtId="0" fontId="59" fillId="5" borderId="91" xfId="3" applyFont="1" applyFill="1" applyBorder="1" applyAlignment="1" applyProtection="1">
      <alignment horizontal="center" vertical="center"/>
      <protection locked="0"/>
    </xf>
    <xf numFmtId="0" fontId="59" fillId="5" borderId="19" xfId="5" applyNumberFormat="1" applyFont="1" applyFill="1" applyBorder="1" applyAlignment="1" applyProtection="1">
      <alignment horizontal="center" vertical="center"/>
      <protection locked="0"/>
    </xf>
    <xf numFmtId="1" fontId="59" fillId="5" borderId="19" xfId="6" applyNumberFormat="1" applyFont="1" applyFill="1" applyBorder="1" applyAlignment="1" applyProtection="1">
      <alignment horizontal="center" vertical="center"/>
      <protection locked="0"/>
    </xf>
    <xf numFmtId="171" fontId="59" fillId="5" borderId="19" xfId="6" applyNumberFormat="1" applyFont="1" applyFill="1" applyBorder="1" applyAlignment="1" applyProtection="1">
      <alignment horizontal="center" vertical="center"/>
      <protection locked="0"/>
    </xf>
    <xf numFmtId="3" fontId="59" fillId="5" borderId="19" xfId="6" applyNumberFormat="1" applyFont="1" applyFill="1" applyBorder="1" applyAlignment="1" applyProtection="1">
      <alignment horizontal="center" vertical="center"/>
      <protection locked="0"/>
    </xf>
    <xf numFmtId="3" fontId="15" fillId="5" borderId="19" xfId="6" applyNumberFormat="1" applyFont="1" applyFill="1" applyBorder="1" applyAlignment="1" applyProtection="1">
      <alignment horizontal="center" vertical="center"/>
      <protection locked="0"/>
    </xf>
    <xf numFmtId="38" fontId="59" fillId="0" borderId="19" xfId="6" applyNumberFormat="1" applyFont="1" applyFill="1" applyBorder="1" applyAlignment="1" applyProtection="1">
      <alignment horizontal="center" vertical="center"/>
    </xf>
    <xf numFmtId="0" fontId="15" fillId="5" borderId="19" xfId="3" applyFont="1" applyFill="1" applyBorder="1" applyAlignment="1" applyProtection="1">
      <alignment horizontal="center" vertical="center"/>
      <protection locked="0"/>
    </xf>
    <xf numFmtId="0" fontId="59" fillId="5" borderId="19" xfId="3" applyFont="1" applyFill="1" applyBorder="1" applyAlignment="1" applyProtection="1">
      <alignment horizontal="center" vertical="center"/>
      <protection locked="0"/>
    </xf>
    <xf numFmtId="0" fontId="59" fillId="5" borderId="17" xfId="5" applyNumberFormat="1" applyFont="1" applyFill="1" applyBorder="1" applyAlignment="1" applyProtection="1">
      <alignment horizontal="center" vertical="center"/>
      <protection locked="0"/>
    </xf>
    <xf numFmtId="0" fontId="59" fillId="5" borderId="16" xfId="5" applyNumberFormat="1" applyFont="1" applyFill="1" applyBorder="1" applyAlignment="1" applyProtection="1">
      <alignment horizontal="center" vertical="center"/>
      <protection locked="0"/>
    </xf>
    <xf numFmtId="1" fontId="59" fillId="5" borderId="16" xfId="6" applyNumberFormat="1" applyFont="1" applyFill="1" applyBorder="1" applyAlignment="1" applyProtection="1">
      <alignment horizontal="center" vertical="center"/>
      <protection locked="0"/>
    </xf>
    <xf numFmtId="171" fontId="59" fillId="5" borderId="16" xfId="6" applyNumberFormat="1" applyFont="1" applyFill="1" applyBorder="1" applyAlignment="1" applyProtection="1">
      <alignment horizontal="center" vertical="center"/>
      <protection locked="0"/>
    </xf>
    <xf numFmtId="3" fontId="59" fillId="5" borderId="16" xfId="6" applyNumberFormat="1" applyFont="1" applyFill="1" applyBorder="1" applyAlignment="1" applyProtection="1">
      <alignment horizontal="center" vertical="center"/>
      <protection locked="0"/>
    </xf>
    <xf numFmtId="3" fontId="15" fillId="5" borderId="16" xfId="6" applyNumberFormat="1" applyFont="1" applyFill="1" applyBorder="1" applyAlignment="1" applyProtection="1">
      <alignment horizontal="center" vertical="center"/>
      <protection locked="0"/>
    </xf>
    <xf numFmtId="38" fontId="59" fillId="0" borderId="16" xfId="6" applyNumberFormat="1" applyFont="1" applyFill="1" applyBorder="1" applyAlignment="1" applyProtection="1">
      <alignment horizontal="center" vertical="center"/>
    </xf>
    <xf numFmtId="0" fontId="15" fillId="5" borderId="16" xfId="3" applyFont="1" applyFill="1" applyBorder="1" applyAlignment="1" applyProtection="1">
      <alignment horizontal="center" vertical="center"/>
      <protection locked="0"/>
    </xf>
    <xf numFmtId="0" fontId="59" fillId="5" borderId="16" xfId="3" applyFont="1" applyFill="1" applyBorder="1" applyAlignment="1" applyProtection="1">
      <alignment horizontal="center" vertical="center"/>
      <protection locked="0"/>
    </xf>
    <xf numFmtId="3" fontId="59" fillId="8" borderId="28" xfId="3" applyNumberFormat="1" applyFont="1" applyFill="1" applyBorder="1" applyAlignment="1" applyProtection="1">
      <alignment horizontal="center" vertical="center"/>
      <protection locked="0"/>
    </xf>
    <xf numFmtId="10" fontId="59" fillId="8" borderId="29" xfId="3" applyNumberFormat="1" applyFont="1" applyFill="1" applyBorder="1" applyAlignment="1" applyProtection="1">
      <alignment horizontal="center" vertical="center"/>
      <protection locked="0"/>
    </xf>
    <xf numFmtId="0" fontId="61" fillId="0" borderId="0" xfId="3" applyFont="1" applyFill="1" applyBorder="1" applyAlignment="1" applyProtection="1">
      <alignment horizontal="center" vertical="center"/>
    </xf>
    <xf numFmtId="0" fontId="64" fillId="0" borderId="0" xfId="3" applyFont="1" applyFill="1" applyAlignment="1" applyProtection="1">
      <alignment horizontal="right" vertical="center"/>
    </xf>
    <xf numFmtId="37" fontId="59" fillId="0" borderId="63" xfId="6" applyNumberFormat="1" applyFont="1" applyFill="1" applyBorder="1" applyAlignment="1" applyProtection="1">
      <alignment horizontal="center" vertical="center"/>
    </xf>
    <xf numFmtId="37" fontId="47" fillId="0" borderId="24" xfId="6" applyNumberFormat="1" applyFont="1" applyFill="1" applyBorder="1" applyAlignment="1" applyProtection="1">
      <alignment horizontal="center" vertical="center"/>
    </xf>
    <xf numFmtId="0" fontId="75" fillId="0" borderId="2" xfId="3" applyFont="1" applyFill="1" applyBorder="1" applyAlignment="1">
      <alignment horizontal="center" vertical="center"/>
    </xf>
    <xf numFmtId="172" fontId="75" fillId="0" borderId="64" xfId="6" applyNumberFormat="1" applyFont="1" applyFill="1" applyBorder="1" applyAlignment="1" applyProtection="1">
      <alignment horizontal="center" vertical="center"/>
    </xf>
    <xf numFmtId="172" fontId="28" fillId="0" borderId="0" xfId="6" applyNumberFormat="1" applyFont="1" applyFill="1" applyBorder="1" applyAlignment="1" applyProtection="1">
      <alignment vertical="center"/>
    </xf>
    <xf numFmtId="0" fontId="59" fillId="0" borderId="0" xfId="3" applyFont="1" applyFill="1" applyAlignment="1" applyProtection="1">
      <alignment horizontal="right" vertical="center"/>
    </xf>
    <xf numFmtId="172" fontId="59" fillId="0" borderId="46" xfId="6" applyNumberFormat="1" applyFont="1" applyFill="1" applyBorder="1" applyAlignment="1" applyProtection="1">
      <alignment horizontal="center" vertical="center"/>
    </xf>
    <xf numFmtId="0" fontId="28" fillId="0" borderId="0" xfId="3" applyFont="1" applyAlignment="1" applyProtection="1">
      <alignment vertical="center"/>
    </xf>
    <xf numFmtId="0" fontId="28" fillId="0" borderId="0" xfId="3" applyFont="1" applyFill="1" applyBorder="1" applyAlignment="1" applyProtection="1">
      <alignment vertical="center"/>
    </xf>
    <xf numFmtId="0" fontId="64" fillId="0" borderId="0" xfId="3" applyFont="1" applyFill="1" applyBorder="1" applyAlignment="1" applyProtection="1">
      <alignment horizontal="center" vertical="center"/>
    </xf>
    <xf numFmtId="3" fontId="61" fillId="0" borderId="0" xfId="3" applyNumberFormat="1" applyFont="1" applyFill="1" applyBorder="1" applyAlignment="1" applyProtection="1">
      <alignment horizontal="center"/>
    </xf>
    <xf numFmtId="3" fontId="61" fillId="0" borderId="0" xfId="3" applyNumberFormat="1" applyFont="1" applyFill="1" applyAlignment="1" applyProtection="1">
      <alignment horizontal="center"/>
    </xf>
    <xf numFmtId="3" fontId="57" fillId="0" borderId="0" xfId="3" applyNumberFormat="1" applyFont="1" applyFill="1" applyAlignment="1" applyProtection="1">
      <alignment horizontal="center"/>
    </xf>
    <xf numFmtId="37" fontId="59" fillId="0" borderId="0" xfId="6" applyNumberFormat="1" applyFont="1" applyFill="1" applyBorder="1" applyAlignment="1" applyProtection="1">
      <alignment horizontal="center" vertical="center"/>
    </xf>
    <xf numFmtId="37" fontId="47" fillId="0" borderId="0" xfId="6" applyNumberFormat="1" applyFont="1" applyFill="1" applyBorder="1" applyAlignment="1" applyProtection="1">
      <alignment horizontal="center" vertical="center"/>
    </xf>
    <xf numFmtId="0" fontId="75" fillId="0" borderId="4" xfId="3" applyFont="1" applyFill="1" applyBorder="1" applyAlignment="1">
      <alignment horizontal="center" vertical="center"/>
    </xf>
    <xf numFmtId="172" fontId="75" fillId="0" borderId="20" xfId="6" applyNumberFormat="1" applyFont="1" applyFill="1" applyBorder="1" applyAlignment="1" applyProtection="1">
      <alignment horizontal="center" vertical="center"/>
    </xf>
    <xf numFmtId="0" fontId="77" fillId="0" borderId="0" xfId="3" applyFont="1" applyFill="1" applyAlignment="1" applyProtection="1">
      <alignment vertical="center"/>
    </xf>
    <xf numFmtId="0" fontId="61" fillId="0" borderId="0" xfId="3" applyFont="1" applyFill="1" applyAlignment="1" applyProtection="1">
      <alignment horizontal="right" vertical="center"/>
    </xf>
    <xf numFmtId="172" fontId="59" fillId="0" borderId="0" xfId="6" applyNumberFormat="1" applyFont="1" applyFill="1" applyBorder="1" applyAlignment="1" applyProtection="1">
      <alignment horizontal="center" vertical="center"/>
    </xf>
    <xf numFmtId="3" fontId="55" fillId="0" borderId="0" xfId="3" applyNumberFormat="1" applyFont="1" applyFill="1" applyAlignment="1" applyProtection="1">
      <alignment horizontal="center"/>
    </xf>
    <xf numFmtId="0" fontId="61" fillId="0" borderId="0" xfId="3" applyFont="1" applyFill="1" applyProtection="1"/>
    <xf numFmtId="0" fontId="57" fillId="0" borderId="0" xfId="3" applyFont="1" applyFill="1" applyProtection="1"/>
    <xf numFmtId="0" fontId="55" fillId="0" borderId="0" xfId="3" applyFont="1" applyFill="1" applyProtection="1"/>
    <xf numFmtId="0" fontId="55" fillId="0" borderId="0" xfId="3" applyFont="1" applyFill="1" applyBorder="1" applyProtection="1"/>
    <xf numFmtId="0" fontId="55" fillId="0" borderId="0" xfId="3" applyNumberFormat="1" applyFont="1" applyAlignment="1" applyProtection="1">
      <alignment horizontal="center" vertical="center" wrapText="1"/>
    </xf>
    <xf numFmtId="0" fontId="81" fillId="0" borderId="0" xfId="3" applyFont="1" applyFill="1" applyAlignment="1" applyProtection="1">
      <alignment horizontal="right"/>
    </xf>
    <xf numFmtId="0" fontId="61" fillId="0" borderId="0" xfId="3" applyFont="1" applyFill="1" applyAlignment="1" applyProtection="1"/>
    <xf numFmtId="0" fontId="47" fillId="0" borderId="0" xfId="3" applyFont="1" applyFill="1" applyAlignment="1" applyProtection="1">
      <alignment vertical="center"/>
    </xf>
    <xf numFmtId="38" fontId="28" fillId="0" borderId="92" xfId="6" applyNumberFormat="1" applyFont="1" applyFill="1" applyBorder="1" applyAlignment="1" applyProtection="1">
      <alignment horizontal="right" vertical="center"/>
    </xf>
    <xf numFmtId="38" fontId="28" fillId="0" borderId="93" xfId="6" applyNumberFormat="1" applyFont="1" applyFill="1" applyBorder="1" applyAlignment="1" applyProtection="1">
      <alignment horizontal="right" vertical="center"/>
    </xf>
    <xf numFmtId="38" fontId="28" fillId="0" borderId="94" xfId="6" applyNumberFormat="1" applyFont="1" applyFill="1" applyBorder="1" applyAlignment="1" applyProtection="1">
      <alignment horizontal="right" vertical="center"/>
    </xf>
    <xf numFmtId="38" fontId="28" fillId="0" borderId="69" xfId="6" applyNumberFormat="1" applyFont="1" applyFill="1" applyBorder="1" applyAlignment="1" applyProtection="1">
      <alignment horizontal="right" vertical="center"/>
    </xf>
    <xf numFmtId="0" fontId="47" fillId="0" borderId="0" xfId="3" applyFont="1" applyFill="1" applyBorder="1" applyAlignment="1" applyProtection="1">
      <alignment horizontal="left" vertical="center" wrapText="1"/>
    </xf>
    <xf numFmtId="0" fontId="47" fillId="0" borderId="0" xfId="3" applyFont="1" applyFill="1" applyBorder="1" applyAlignment="1" applyProtection="1">
      <alignment vertical="center"/>
    </xf>
    <xf numFmtId="38" fontId="28" fillId="0" borderId="95" xfId="6" applyNumberFormat="1" applyFont="1" applyFill="1" applyBorder="1" applyAlignment="1" applyProtection="1">
      <alignment horizontal="right" vertical="center"/>
    </xf>
    <xf numFmtId="38" fontId="28" fillId="0" borderId="96" xfId="6" applyNumberFormat="1" applyFont="1" applyFill="1" applyBorder="1" applyAlignment="1" applyProtection="1">
      <alignment horizontal="right" vertical="center"/>
    </xf>
    <xf numFmtId="38" fontId="28" fillId="0" borderId="97" xfId="6" applyNumberFormat="1" applyFont="1" applyFill="1" applyBorder="1" applyAlignment="1" applyProtection="1">
      <alignment horizontal="right" vertical="center"/>
    </xf>
    <xf numFmtId="38" fontId="28" fillId="0" borderId="98" xfId="6" applyNumberFormat="1" applyFont="1" applyFill="1" applyBorder="1" applyAlignment="1" applyProtection="1">
      <alignment horizontal="right" vertical="center"/>
    </xf>
    <xf numFmtId="0" fontId="56" fillId="0" borderId="12" xfId="3" applyFont="1" applyFill="1" applyBorder="1" applyProtection="1"/>
    <xf numFmtId="38" fontId="28" fillId="0" borderId="99" xfId="6" applyNumberFormat="1" applyFont="1" applyFill="1" applyBorder="1" applyAlignment="1" applyProtection="1">
      <alignment horizontal="right" vertical="center"/>
    </xf>
    <xf numFmtId="38" fontId="28" fillId="0" borderId="68" xfId="6" applyNumberFormat="1" applyFont="1" applyFill="1" applyBorder="1" applyAlignment="1" applyProtection="1">
      <alignment horizontal="right" vertical="center"/>
    </xf>
    <xf numFmtId="38" fontId="28" fillId="0" borderId="67" xfId="6" applyNumberFormat="1" applyFont="1" applyFill="1" applyBorder="1" applyAlignment="1" applyProtection="1">
      <alignment horizontal="right" vertical="center"/>
    </xf>
    <xf numFmtId="38" fontId="28" fillId="0" borderId="19" xfId="6" applyNumberFormat="1" applyFont="1" applyFill="1" applyBorder="1" applyAlignment="1" applyProtection="1">
      <alignment horizontal="right" vertical="center"/>
    </xf>
    <xf numFmtId="38" fontId="28" fillId="0" borderId="60" xfId="6" applyNumberFormat="1" applyFont="1" applyFill="1" applyBorder="1" applyAlignment="1" applyProtection="1">
      <alignment horizontal="right" vertical="center"/>
    </xf>
    <xf numFmtId="38" fontId="28" fillId="0" borderId="61" xfId="6" applyNumberFormat="1" applyFont="1" applyFill="1" applyBorder="1" applyAlignment="1" applyProtection="1">
      <alignment horizontal="right" vertical="center"/>
    </xf>
    <xf numFmtId="38" fontId="28" fillId="0" borderId="62" xfId="6" applyNumberFormat="1" applyFont="1" applyFill="1" applyBorder="1" applyAlignment="1" applyProtection="1">
      <alignment horizontal="right" vertical="center"/>
    </xf>
    <xf numFmtId="0" fontId="61" fillId="0" borderId="0" xfId="3" applyFont="1" applyFill="1" applyBorder="1" applyAlignment="1" applyProtection="1">
      <alignment vertical="center"/>
    </xf>
    <xf numFmtId="0" fontId="47" fillId="0" borderId="0" xfId="3" applyFont="1" applyFill="1" applyProtection="1"/>
    <xf numFmtId="38" fontId="28" fillId="0" borderId="45" xfId="6" applyNumberFormat="1" applyFont="1" applyFill="1" applyBorder="1" applyAlignment="1" applyProtection="1">
      <alignment horizontal="right" vertical="center"/>
    </xf>
    <xf numFmtId="38" fontId="28" fillId="0" borderId="63" xfId="6" applyNumberFormat="1" applyFont="1" applyFill="1" applyBorder="1" applyAlignment="1" applyProtection="1">
      <alignment horizontal="right" vertical="center"/>
    </xf>
    <xf numFmtId="0" fontId="82" fillId="0" borderId="0" xfId="3" applyFont="1" applyFill="1" applyAlignment="1" applyProtection="1">
      <alignment vertical="center"/>
    </xf>
    <xf numFmtId="0" fontId="83" fillId="0" borderId="0" xfId="3" applyFont="1" applyFill="1" applyProtection="1"/>
    <xf numFmtId="0" fontId="84" fillId="0" borderId="0" xfId="3" applyFont="1" applyFill="1" applyAlignment="1" applyProtection="1">
      <alignment vertical="center"/>
    </xf>
    <xf numFmtId="38" fontId="82" fillId="0" borderId="45" xfId="6" applyNumberFormat="1" applyFont="1" applyFill="1" applyBorder="1" applyAlignment="1" applyProtection="1">
      <alignment horizontal="right" vertical="center"/>
    </xf>
    <xf numFmtId="0" fontId="44" fillId="0" borderId="0" xfId="3" applyFont="1" applyFill="1" applyBorder="1" applyAlignment="1" applyProtection="1">
      <alignment vertical="center"/>
    </xf>
    <xf numFmtId="38" fontId="61" fillId="0" borderId="18" xfId="6" applyNumberFormat="1" applyFont="1" applyFill="1" applyBorder="1" applyAlignment="1" applyProtection="1">
      <alignment horizontal="right" vertical="center"/>
    </xf>
    <xf numFmtId="38" fontId="28" fillId="0" borderId="0" xfId="3" applyNumberFormat="1" applyFont="1" applyFill="1" applyAlignment="1" applyProtection="1">
      <alignment horizontal="right" vertical="center"/>
    </xf>
    <xf numFmtId="0" fontId="56" fillId="0" borderId="0" xfId="3" applyFont="1" applyFill="1" applyBorder="1" applyProtection="1"/>
    <xf numFmtId="0" fontId="85" fillId="0" borderId="0" xfId="3" applyFont="1" applyAlignment="1" applyProtection="1">
      <alignment horizontal="center"/>
    </xf>
    <xf numFmtId="0" fontId="59" fillId="0" borderId="22" xfId="3" applyFont="1" applyFill="1" applyBorder="1" applyAlignment="1" applyProtection="1">
      <alignment vertical="center"/>
    </xf>
    <xf numFmtId="0" fontId="47" fillId="0" borderId="22" xfId="3" applyFont="1" applyFill="1" applyBorder="1" applyAlignment="1" applyProtection="1">
      <alignment vertical="center"/>
    </xf>
    <xf numFmtId="0" fontId="86" fillId="0" borderId="22" xfId="3" applyFont="1" applyFill="1" applyBorder="1" applyAlignment="1" applyProtection="1">
      <alignment horizontal="center" vertical="center"/>
    </xf>
    <xf numFmtId="38" fontId="28" fillId="0" borderId="22" xfId="3" applyNumberFormat="1" applyFont="1" applyFill="1" applyBorder="1" applyAlignment="1" applyProtection="1">
      <alignment horizontal="right" vertical="center"/>
    </xf>
    <xf numFmtId="0" fontId="28" fillId="0" borderId="5" xfId="3" applyFont="1" applyFill="1" applyBorder="1" applyProtection="1"/>
    <xf numFmtId="38" fontId="28" fillId="0" borderId="31" xfId="3" applyNumberFormat="1" applyFont="1" applyFill="1" applyBorder="1" applyAlignment="1" applyProtection="1">
      <alignment horizontal="right" vertical="center"/>
    </xf>
    <xf numFmtId="0" fontId="87" fillId="0" borderId="0" xfId="3" applyFont="1" applyFill="1" applyProtection="1"/>
    <xf numFmtId="0" fontId="59" fillId="0" borderId="0" xfId="3" applyFont="1" applyFill="1" applyBorder="1" applyAlignment="1" applyProtection="1">
      <alignment vertical="center"/>
    </xf>
    <xf numFmtId="10" fontId="28" fillId="0" borderId="92" xfId="3" applyNumberFormat="1" applyFont="1" applyFill="1" applyBorder="1" applyAlignment="1" applyProtection="1">
      <alignment horizontal="right" vertical="center"/>
    </xf>
    <xf numFmtId="10" fontId="28" fillId="0" borderId="93" xfId="3" applyNumberFormat="1" applyFont="1" applyFill="1" applyBorder="1" applyAlignment="1" applyProtection="1">
      <alignment horizontal="right" vertical="center"/>
    </xf>
    <xf numFmtId="10" fontId="28" fillId="0" borderId="94" xfId="3" applyNumberFormat="1" applyFont="1" applyFill="1" applyBorder="1" applyAlignment="1" applyProtection="1">
      <alignment horizontal="right" vertical="center"/>
    </xf>
    <xf numFmtId="10" fontId="28" fillId="0" borderId="69" xfId="3" applyNumberFormat="1" applyFont="1" applyFill="1" applyBorder="1" applyAlignment="1" applyProtection="1">
      <alignment horizontal="right" vertical="center"/>
    </xf>
    <xf numFmtId="10" fontId="87" fillId="0" borderId="0" xfId="3" applyNumberFormat="1" applyFont="1" applyFill="1" applyAlignment="1" applyProtection="1">
      <alignment horizontal="center"/>
    </xf>
    <xf numFmtId="10" fontId="28" fillId="0" borderId="95" xfId="3" applyNumberFormat="1" applyFont="1" applyFill="1" applyBorder="1" applyAlignment="1" applyProtection="1">
      <alignment horizontal="right" vertical="center"/>
    </xf>
    <xf numFmtId="10" fontId="28" fillId="0" borderId="96" xfId="3" applyNumberFormat="1" applyFont="1" applyFill="1" applyBorder="1" applyAlignment="1" applyProtection="1">
      <alignment horizontal="right" vertical="center"/>
    </xf>
    <xf numFmtId="10" fontId="28" fillId="0" borderId="97" xfId="3" applyNumberFormat="1" applyFont="1" applyFill="1" applyBorder="1" applyAlignment="1" applyProtection="1">
      <alignment horizontal="right" vertical="center"/>
    </xf>
    <xf numFmtId="10" fontId="28" fillId="0" borderId="98" xfId="3" applyNumberFormat="1" applyFont="1" applyFill="1" applyBorder="1" applyAlignment="1" applyProtection="1">
      <alignment horizontal="right" vertical="center"/>
    </xf>
    <xf numFmtId="0" fontId="61" fillId="0" borderId="51" xfId="3" applyFont="1" applyFill="1" applyBorder="1" applyAlignment="1" applyProtection="1">
      <alignment vertical="top" wrapText="1"/>
    </xf>
    <xf numFmtId="10" fontId="28" fillId="0" borderId="99" xfId="3" applyNumberFormat="1" applyFont="1" applyFill="1" applyBorder="1" applyAlignment="1" applyProtection="1">
      <alignment horizontal="right" vertical="center"/>
    </xf>
    <xf numFmtId="10" fontId="28" fillId="0" borderId="68" xfId="3" applyNumberFormat="1" applyFont="1" applyFill="1" applyBorder="1" applyAlignment="1" applyProtection="1">
      <alignment horizontal="right" vertical="center"/>
    </xf>
    <xf numFmtId="10" fontId="28" fillId="0" borderId="67" xfId="3" applyNumberFormat="1" applyFont="1" applyFill="1" applyBorder="1" applyAlignment="1" applyProtection="1">
      <alignment horizontal="right" vertical="center"/>
    </xf>
    <xf numFmtId="10" fontId="28" fillId="0" borderId="19" xfId="3" applyNumberFormat="1" applyFont="1" applyFill="1" applyBorder="1" applyAlignment="1" applyProtection="1">
      <alignment horizontal="right" vertical="center"/>
    </xf>
    <xf numFmtId="0" fontId="66" fillId="0" borderId="0" xfId="3" applyFont="1" applyFill="1" applyAlignment="1" applyProtection="1">
      <alignment vertical="top"/>
    </xf>
    <xf numFmtId="10" fontId="28" fillId="0" borderId="60" xfId="3" applyNumberFormat="1" applyFont="1" applyFill="1" applyBorder="1" applyAlignment="1" applyProtection="1">
      <alignment horizontal="right" vertical="center"/>
    </xf>
    <xf numFmtId="10" fontId="28" fillId="0" borderId="61" xfId="3" applyNumberFormat="1" applyFont="1" applyFill="1" applyBorder="1" applyAlignment="1" applyProtection="1">
      <alignment horizontal="right" vertical="center"/>
    </xf>
    <xf numFmtId="10" fontId="28" fillId="0" borderId="62" xfId="3" applyNumberFormat="1" applyFont="1" applyFill="1" applyBorder="1" applyAlignment="1" applyProtection="1">
      <alignment horizontal="right" vertical="center"/>
    </xf>
    <xf numFmtId="10" fontId="28" fillId="0" borderId="63" xfId="3" applyNumberFormat="1" applyFont="1" applyFill="1" applyBorder="1" applyAlignment="1" applyProtection="1">
      <alignment horizontal="right" vertical="center"/>
    </xf>
    <xf numFmtId="0" fontId="66" fillId="0" borderId="0" xfId="3" applyFont="1" applyFill="1" applyAlignment="1" applyProtection="1">
      <alignment vertical="top" wrapText="1"/>
    </xf>
    <xf numFmtId="38" fontId="28" fillId="0" borderId="92" xfId="3" applyNumberFormat="1" applyFont="1" applyFill="1" applyBorder="1" applyProtection="1"/>
    <xf numFmtId="38" fontId="28" fillId="0" borderId="93" xfId="3" applyNumberFormat="1" applyFont="1" applyFill="1" applyBorder="1" applyProtection="1"/>
    <xf numFmtId="38" fontId="28" fillId="0" borderId="94" xfId="3" applyNumberFormat="1" applyFont="1" applyFill="1" applyBorder="1" applyProtection="1"/>
    <xf numFmtId="0" fontId="66" fillId="0" borderId="0" xfId="3" applyFont="1" applyFill="1" applyAlignment="1" applyProtection="1">
      <alignment vertical="center" wrapText="1"/>
    </xf>
    <xf numFmtId="38" fontId="28" fillId="0" borderId="60" xfId="3" applyNumberFormat="1" applyFont="1" applyFill="1" applyBorder="1" applyProtection="1"/>
    <xf numFmtId="38" fontId="28" fillId="0" borderId="61" xfId="3" applyNumberFormat="1" applyFont="1" applyFill="1" applyBorder="1" applyProtection="1"/>
    <xf numFmtId="38" fontId="28" fillId="0" borderId="62" xfId="3" applyNumberFormat="1" applyFont="1" applyFill="1" applyBorder="1" applyProtection="1"/>
    <xf numFmtId="0" fontId="88" fillId="0" borderId="0" xfId="3" applyFont="1" applyFill="1" applyAlignment="1" applyProtection="1">
      <alignment vertical="center"/>
    </xf>
    <xf numFmtId="0" fontId="28" fillId="0" borderId="0" xfId="3" applyFont="1" applyFill="1" applyAlignment="1" applyProtection="1">
      <alignment vertical="top"/>
    </xf>
    <xf numFmtId="0" fontId="28" fillId="0" borderId="0" xfId="3" applyFont="1" applyFill="1" applyAlignment="1" applyProtection="1">
      <alignment vertical="center" wrapText="1"/>
    </xf>
    <xf numFmtId="38" fontId="61" fillId="0" borderId="45" xfId="6" applyNumberFormat="1" applyFont="1" applyFill="1" applyBorder="1" applyAlignment="1" applyProtection="1">
      <alignment horizontal="right" vertical="center"/>
    </xf>
    <xf numFmtId="0" fontId="59" fillId="0" borderId="0" xfId="3" applyFont="1" applyFill="1" applyAlignment="1" applyProtection="1">
      <alignment vertical="top" wrapText="1"/>
    </xf>
    <xf numFmtId="0" fontId="44" fillId="0" borderId="0" xfId="3" applyFont="1" applyFill="1" applyAlignment="1" applyProtection="1">
      <alignment vertical="center"/>
    </xf>
    <xf numFmtId="38" fontId="28" fillId="5" borderId="86" xfId="6" applyNumberFormat="1" applyFont="1" applyFill="1" applyBorder="1" applyAlignment="1" applyProtection="1">
      <alignment horizontal="right" vertical="center"/>
      <protection locked="0"/>
    </xf>
    <xf numFmtId="38" fontId="28" fillId="0" borderId="86" xfId="6" applyNumberFormat="1" applyFont="1" applyFill="1" applyBorder="1" applyAlignment="1" applyProtection="1">
      <alignment horizontal="right" vertical="center"/>
    </xf>
    <xf numFmtId="0" fontId="90" fillId="0" borderId="0" xfId="3" applyFont="1" applyFill="1" applyAlignment="1" applyProtection="1">
      <alignment vertical="center"/>
    </xf>
    <xf numFmtId="38" fontId="28" fillId="5" borderId="16" xfId="6" applyNumberFormat="1" applyFont="1" applyFill="1" applyBorder="1" applyAlignment="1" applyProtection="1">
      <alignment horizontal="right" vertical="center"/>
      <protection locked="0"/>
    </xf>
    <xf numFmtId="38" fontId="28" fillId="0" borderId="16" xfId="6" applyNumberFormat="1" applyFont="1" applyFill="1" applyBorder="1" applyAlignment="1" applyProtection="1">
      <alignment horizontal="right" vertical="center"/>
    </xf>
    <xf numFmtId="0" fontId="68" fillId="0" borderId="0" xfId="3" applyFont="1" applyFill="1" applyAlignment="1" applyProtection="1">
      <alignment horizontal="left"/>
    </xf>
    <xf numFmtId="38" fontId="28" fillId="0" borderId="53" xfId="6" applyNumberFormat="1" applyFont="1" applyFill="1" applyBorder="1" applyAlignment="1" applyProtection="1">
      <alignment horizontal="right" vertical="center"/>
    </xf>
    <xf numFmtId="38" fontId="28" fillId="0" borderId="54" xfId="6" applyNumberFormat="1" applyFont="1" applyFill="1" applyBorder="1" applyAlignment="1" applyProtection="1">
      <alignment horizontal="right" vertical="center"/>
    </xf>
    <xf numFmtId="38" fontId="28" fillId="0" borderId="66" xfId="6" applyNumberFormat="1" applyFont="1" applyFill="1" applyBorder="1" applyAlignment="1" applyProtection="1">
      <alignment horizontal="right" vertical="center"/>
    </xf>
    <xf numFmtId="38" fontId="28" fillId="0" borderId="46" xfId="6" applyNumberFormat="1" applyFont="1" applyFill="1" applyBorder="1" applyAlignment="1" applyProtection="1">
      <alignment horizontal="right" vertical="center"/>
    </xf>
    <xf numFmtId="0" fontId="28" fillId="0" borderId="22" xfId="3" applyFont="1" applyFill="1" applyBorder="1" applyAlignment="1" applyProtection="1">
      <alignment vertical="center"/>
    </xf>
    <xf numFmtId="0" fontId="44" fillId="0" borderId="22" xfId="3" applyFont="1" applyFill="1" applyBorder="1" applyAlignment="1" applyProtection="1">
      <alignment vertical="center"/>
    </xf>
    <xf numFmtId="0" fontId="56" fillId="0" borderId="22" xfId="3" applyFont="1" applyFill="1" applyBorder="1" applyProtection="1"/>
    <xf numFmtId="0" fontId="56" fillId="0" borderId="50" xfId="3" applyFont="1" applyFill="1" applyBorder="1" applyProtection="1"/>
    <xf numFmtId="38" fontId="61" fillId="0" borderId="53" xfId="6" applyNumberFormat="1" applyFont="1" applyFill="1" applyBorder="1" applyAlignment="1" applyProtection="1">
      <alignment horizontal="right" vertical="center"/>
    </xf>
    <xf numFmtId="38" fontId="61" fillId="0" borderId="54" xfId="6" applyNumberFormat="1" applyFont="1" applyFill="1" applyBorder="1" applyAlignment="1" applyProtection="1">
      <alignment horizontal="right" vertical="center"/>
    </xf>
    <xf numFmtId="38" fontId="61" fillId="0" borderId="66" xfId="6" applyNumberFormat="1" applyFont="1" applyFill="1" applyBorder="1" applyAlignment="1" applyProtection="1">
      <alignment horizontal="right" vertical="center"/>
    </xf>
    <xf numFmtId="38" fontId="61" fillId="0" borderId="46" xfId="6" applyNumberFormat="1" applyFont="1" applyFill="1" applyBorder="1" applyAlignment="1" applyProtection="1">
      <alignment horizontal="right" vertical="center"/>
    </xf>
    <xf numFmtId="0" fontId="47" fillId="0" borderId="0" xfId="3" applyFont="1" applyFill="1" applyBorder="1" applyAlignment="1" applyProtection="1">
      <alignment horizontal="left" vertical="center"/>
    </xf>
    <xf numFmtId="0" fontId="84" fillId="0" borderId="0" xfId="3" applyFont="1" applyFill="1" applyBorder="1" applyAlignment="1" applyProtection="1">
      <alignment horizontal="left" vertical="center"/>
    </xf>
    <xf numFmtId="38" fontId="28" fillId="0" borderId="23" xfId="6" applyNumberFormat="1" applyFont="1" applyFill="1" applyBorder="1" applyAlignment="1" applyProtection="1">
      <alignment horizontal="right" vertical="center"/>
    </xf>
    <xf numFmtId="0" fontId="47" fillId="0" borderId="0" xfId="3" applyFont="1" applyFill="1" applyAlignment="1" applyProtection="1">
      <alignment horizontal="left" vertical="center"/>
    </xf>
    <xf numFmtId="0" fontId="84" fillId="0" borderId="0" xfId="3" applyFont="1" applyFill="1" applyAlignment="1" applyProtection="1">
      <alignment horizontal="left" vertical="center"/>
    </xf>
    <xf numFmtId="38" fontId="28" fillId="0" borderId="100" xfId="6" applyNumberFormat="1" applyFont="1" applyFill="1" applyBorder="1" applyAlignment="1" applyProtection="1">
      <alignment horizontal="right" vertical="center"/>
    </xf>
    <xf numFmtId="38" fontId="28" fillId="0" borderId="25" xfId="6" applyNumberFormat="1" applyFont="1" applyFill="1" applyBorder="1" applyAlignment="1" applyProtection="1">
      <alignment horizontal="right" vertical="center"/>
    </xf>
    <xf numFmtId="38" fontId="28" fillId="0" borderId="27" xfId="6" applyNumberFormat="1" applyFont="1" applyFill="1" applyBorder="1" applyAlignment="1" applyProtection="1">
      <alignment horizontal="right" vertical="center"/>
    </xf>
    <xf numFmtId="0" fontId="28" fillId="0" borderId="0" xfId="3" applyFont="1" applyFill="1" applyAlignment="1" applyProtection="1">
      <alignment horizontal="left"/>
    </xf>
    <xf numFmtId="38" fontId="28" fillId="0" borderId="0" xfId="3" applyNumberFormat="1" applyFont="1" applyFill="1" applyProtection="1"/>
    <xf numFmtId="0" fontId="47" fillId="0" borderId="22" xfId="3" applyFont="1" applyFill="1" applyBorder="1" applyAlignment="1" applyProtection="1">
      <alignment horizontal="left" vertical="center"/>
    </xf>
    <xf numFmtId="0" fontId="44" fillId="0" borderId="0" xfId="3" applyFont="1" applyFill="1" applyProtection="1"/>
    <xf numFmtId="0" fontId="55" fillId="0" borderId="0" xfId="3" applyNumberFormat="1" applyFont="1" applyBorder="1" applyAlignment="1" applyProtection="1">
      <alignment horizontal="center" vertical="center" wrapText="1"/>
    </xf>
    <xf numFmtId="38" fontId="28" fillId="0" borderId="0" xfId="3" applyNumberFormat="1" applyFont="1" applyFill="1" applyAlignment="1" applyProtection="1">
      <alignment vertical="center"/>
    </xf>
    <xf numFmtId="38" fontId="28" fillId="0" borderId="69" xfId="6" applyNumberFormat="1" applyFont="1" applyFill="1" applyBorder="1" applyAlignment="1" applyProtection="1">
      <alignment vertical="center"/>
    </xf>
    <xf numFmtId="3" fontId="28" fillId="0" borderId="0" xfId="3" applyNumberFormat="1" applyFont="1" applyFill="1" applyAlignment="1" applyProtection="1">
      <alignment horizontal="center" vertical="center"/>
    </xf>
    <xf numFmtId="38" fontId="28" fillId="0" borderId="95" xfId="6" applyNumberFormat="1" applyFont="1" applyFill="1" applyBorder="1" applyAlignment="1" applyProtection="1">
      <alignment vertical="center"/>
    </xf>
    <xf numFmtId="38" fontId="28" fillId="0" borderId="96" xfId="6" applyNumberFormat="1" applyFont="1" applyFill="1" applyBorder="1" applyAlignment="1" applyProtection="1">
      <alignment vertical="center"/>
    </xf>
    <xf numFmtId="38" fontId="28" fillId="0" borderId="97" xfId="6" applyNumberFormat="1" applyFont="1" applyFill="1" applyBorder="1" applyAlignment="1" applyProtection="1">
      <alignment vertical="center"/>
    </xf>
    <xf numFmtId="38" fontId="28" fillId="0" borderId="98" xfId="6" applyNumberFormat="1" applyFont="1" applyFill="1" applyBorder="1" applyAlignment="1" applyProtection="1">
      <alignment vertical="center"/>
    </xf>
    <xf numFmtId="38" fontId="28" fillId="0" borderId="99" xfId="6" applyNumberFormat="1" applyFont="1" applyFill="1" applyBorder="1" applyAlignment="1" applyProtection="1">
      <alignment vertical="center"/>
    </xf>
    <xf numFmtId="38" fontId="28" fillId="0" borderId="68" xfId="6" applyNumberFormat="1" applyFont="1" applyFill="1" applyBorder="1" applyAlignment="1" applyProtection="1">
      <alignment vertical="center"/>
    </xf>
    <xf numFmtId="38" fontId="28" fillId="0" borderId="67" xfId="6" applyNumberFormat="1" applyFont="1" applyFill="1" applyBorder="1" applyAlignment="1" applyProtection="1">
      <alignment vertical="center"/>
    </xf>
    <xf numFmtId="38" fontId="28" fillId="0" borderId="19" xfId="6" applyNumberFormat="1" applyFont="1" applyFill="1" applyBorder="1" applyAlignment="1" applyProtection="1">
      <alignment vertical="center"/>
    </xf>
    <xf numFmtId="38" fontId="28" fillId="0" borderId="63" xfId="6" applyNumberFormat="1" applyFont="1" applyFill="1" applyBorder="1" applyAlignment="1" applyProtection="1">
      <alignment vertical="center"/>
    </xf>
    <xf numFmtId="38" fontId="28" fillId="0" borderId="45" xfId="6" applyNumberFormat="1" applyFont="1" applyFill="1" applyBorder="1" applyAlignment="1" applyProtection="1">
      <alignment vertical="center"/>
    </xf>
    <xf numFmtId="38" fontId="28" fillId="0" borderId="53" xfId="6" applyNumberFormat="1" applyFont="1" applyFill="1" applyBorder="1" applyAlignment="1" applyProtection="1">
      <alignment vertical="center"/>
    </xf>
    <xf numFmtId="38" fontId="28" fillId="0" borderId="54" xfId="6" applyNumberFormat="1" applyFont="1" applyFill="1" applyBorder="1" applyAlignment="1" applyProtection="1">
      <alignment vertical="center"/>
    </xf>
    <xf numFmtId="38" fontId="28" fillId="0" borderId="66" xfId="6" applyNumberFormat="1" applyFont="1" applyFill="1" applyBorder="1" applyAlignment="1" applyProtection="1">
      <alignment vertical="center"/>
    </xf>
    <xf numFmtId="38" fontId="61" fillId="0" borderId="18" xfId="6" applyNumberFormat="1" applyFont="1" applyFill="1" applyBorder="1" applyAlignment="1" applyProtection="1">
      <alignment vertical="center"/>
    </xf>
    <xf numFmtId="3" fontId="28" fillId="0" borderId="0" xfId="3" applyNumberFormat="1" applyFont="1" applyFill="1" applyAlignment="1" applyProtection="1">
      <alignment vertical="center"/>
    </xf>
    <xf numFmtId="0" fontId="61" fillId="0" borderId="0" xfId="3" quotePrefix="1" applyFont="1" applyFill="1" applyAlignment="1" applyProtection="1">
      <alignment horizontal="center" vertical="center"/>
    </xf>
    <xf numFmtId="0" fontId="91" fillId="0" borderId="0" xfId="3" applyFont="1" applyFill="1" applyAlignment="1" applyProtection="1">
      <alignment horizontal="right" vertical="center"/>
    </xf>
    <xf numFmtId="3" fontId="28" fillId="0" borderId="0" xfId="3" applyNumberFormat="1" applyFont="1" applyFill="1" applyBorder="1" applyAlignment="1" applyProtection="1">
      <alignment vertical="center"/>
    </xf>
    <xf numFmtId="38" fontId="28" fillId="0" borderId="0" xfId="6" applyNumberFormat="1" applyFont="1" applyFill="1" applyBorder="1" applyAlignment="1" applyProtection="1">
      <alignment horizontal="right" vertical="center"/>
    </xf>
    <xf numFmtId="3" fontId="67" fillId="3" borderId="13" xfId="3" applyNumberFormat="1" applyFont="1" applyFill="1" applyBorder="1" applyAlignment="1" applyProtection="1">
      <alignment horizontal="center" vertical="center"/>
      <protection locked="0"/>
    </xf>
    <xf numFmtId="0" fontId="10" fillId="0" borderId="0" xfId="0" applyFont="1" applyBorder="1" applyAlignment="1" applyProtection="1">
      <alignment vertical="center"/>
    </xf>
    <xf numFmtId="0" fontId="10" fillId="0" borderId="102" xfId="0" applyFont="1" applyBorder="1" applyProtection="1"/>
    <xf numFmtId="0" fontId="4" fillId="0" borderId="0" xfId="0" applyFont="1" applyBorder="1" applyAlignment="1" applyProtection="1">
      <alignment vertical="center"/>
    </xf>
    <xf numFmtId="0" fontId="4" fillId="0" borderId="21" xfId="0" applyFont="1" applyBorder="1" applyAlignment="1" applyProtection="1">
      <alignment vertical="center"/>
    </xf>
    <xf numFmtId="0" fontId="4" fillId="0" borderId="11" xfId="0" applyFont="1" applyBorder="1" applyAlignment="1" applyProtection="1">
      <alignment vertical="center"/>
    </xf>
    <xf numFmtId="0" fontId="4" fillId="0" borderId="0" xfId="0" applyFont="1" applyAlignment="1" applyProtection="1"/>
    <xf numFmtId="0" fontId="49" fillId="3" borderId="7" xfId="0" applyFont="1" applyFill="1" applyBorder="1" applyAlignment="1" applyProtection="1">
      <alignment horizontal="center" vertical="center"/>
      <protection locked="0"/>
    </xf>
    <xf numFmtId="0" fontId="58" fillId="0" borderId="0" xfId="3" applyFont="1" applyFill="1" applyBorder="1" applyProtection="1"/>
    <xf numFmtId="0" fontId="94" fillId="0" borderId="0" xfId="3" applyFont="1" applyFill="1" applyBorder="1" applyAlignment="1" applyProtection="1">
      <alignment horizontal="right"/>
    </xf>
    <xf numFmtId="0" fontId="58" fillId="0" borderId="0" xfId="3" applyFont="1" applyFill="1" applyBorder="1" applyAlignment="1" applyProtection="1">
      <alignment vertical="center"/>
    </xf>
    <xf numFmtId="0" fontId="87" fillId="0" borderId="0" xfId="3" applyFont="1" applyFill="1" applyBorder="1" applyAlignment="1" applyProtection="1">
      <alignment vertical="center"/>
    </xf>
    <xf numFmtId="172" fontId="58" fillId="0" borderId="0" xfId="6" applyNumberFormat="1" applyFont="1" applyFill="1" applyBorder="1" applyAlignment="1" applyProtection="1">
      <alignment vertical="center"/>
    </xf>
    <xf numFmtId="0" fontId="57" fillId="0" borderId="0" xfId="3" applyFont="1" applyFill="1" applyBorder="1" applyAlignment="1" applyProtection="1">
      <alignment vertical="center"/>
    </xf>
    <xf numFmtId="0" fontId="87" fillId="0" borderId="0" xfId="3" applyFont="1" applyFill="1" applyBorder="1" applyProtection="1"/>
    <xf numFmtId="0" fontId="87" fillId="0" borderId="0" xfId="3" applyFont="1" applyFill="1" applyAlignment="1" applyProtection="1">
      <alignment vertical="center"/>
    </xf>
    <xf numFmtId="0" fontId="67" fillId="0" borderId="57" xfId="3" applyFont="1" applyFill="1" applyBorder="1" applyAlignment="1" applyProtection="1">
      <alignment vertical="top" wrapText="1"/>
    </xf>
    <xf numFmtId="0" fontId="67" fillId="0" borderId="15" xfId="3" applyFont="1" applyFill="1" applyBorder="1" applyAlignment="1" applyProtection="1">
      <alignment vertical="top" wrapText="1"/>
    </xf>
    <xf numFmtId="0" fontId="67" fillId="0" borderId="56" xfId="3" applyFont="1" applyFill="1" applyBorder="1" applyAlignment="1" applyProtection="1">
      <alignment vertical="top" wrapText="1"/>
    </xf>
    <xf numFmtId="0" fontId="67" fillId="0" borderId="0" xfId="3" applyFont="1" applyFill="1" applyBorder="1" applyAlignment="1" applyProtection="1">
      <alignment vertical="top" wrapText="1"/>
    </xf>
    <xf numFmtId="0" fontId="4" fillId="0" borderId="0" xfId="8" applyFont="1"/>
    <xf numFmtId="0" fontId="13" fillId="0" borderId="0" xfId="8" applyFont="1" applyAlignment="1">
      <alignment vertical="center"/>
    </xf>
    <xf numFmtId="0" fontId="13" fillId="0" borderId="0" xfId="8" applyFont="1"/>
    <xf numFmtId="0" fontId="8" fillId="0" borderId="0" xfId="8" quotePrefix="1" applyFont="1"/>
    <xf numFmtId="0" fontId="8" fillId="0" borderId="0" xfId="8" applyFont="1"/>
    <xf numFmtId="0" fontId="13" fillId="0" borderId="0" xfId="8" applyFont="1" applyAlignment="1">
      <alignment vertical="top"/>
    </xf>
    <xf numFmtId="49" fontId="13" fillId="0" borderId="0" xfId="8" quotePrefix="1" applyNumberFormat="1" applyFont="1"/>
    <xf numFmtId="49" fontId="4" fillId="0" borderId="0" xfId="8" quotePrefix="1" applyNumberFormat="1" applyFont="1"/>
    <xf numFmtId="49" fontId="4" fillId="0" borderId="0" xfId="8" applyNumberFormat="1" applyFont="1"/>
    <xf numFmtId="0" fontId="11" fillId="0" borderId="0" xfId="8" applyFont="1" applyAlignment="1">
      <alignment vertical="top"/>
    </xf>
    <xf numFmtId="0" fontId="20" fillId="0" borderId="0" xfId="8" applyFont="1"/>
    <xf numFmtId="0" fontId="11" fillId="0" borderId="0" xfId="8" applyFont="1" applyAlignment="1"/>
    <xf numFmtId="0" fontId="24" fillId="0" borderId="0" xfId="8" applyFont="1"/>
    <xf numFmtId="0" fontId="25" fillId="0" borderId="0" xfId="8" applyFont="1"/>
    <xf numFmtId="0" fontId="22" fillId="0" borderId="0" xfId="8" applyFont="1"/>
    <xf numFmtId="49" fontId="13" fillId="0" borderId="0" xfId="8" quotePrefix="1" applyNumberFormat="1" applyFont="1" applyAlignment="1">
      <alignment vertical="top"/>
    </xf>
    <xf numFmtId="49" fontId="13" fillId="0" borderId="0" xfId="8" applyNumberFormat="1" applyFont="1"/>
    <xf numFmtId="0" fontId="11" fillId="0" borderId="0" xfId="8" applyFont="1"/>
    <xf numFmtId="0" fontId="19" fillId="0" borderId="0" xfId="8" applyFont="1" applyAlignment="1">
      <alignment vertical="top"/>
    </xf>
    <xf numFmtId="0" fontId="13" fillId="0" borderId="0" xfId="8" applyFont="1" applyAlignment="1">
      <alignment vertical="center" wrapText="1"/>
    </xf>
    <xf numFmtId="0" fontId="4" fillId="0" borderId="0" xfId="0" applyFont="1" applyProtection="1"/>
    <xf numFmtId="165" fontId="4" fillId="0" borderId="23" xfId="0" applyNumberFormat="1" applyFont="1" applyBorder="1" applyAlignment="1" applyProtection="1">
      <alignment horizontal="center" vertical="center"/>
    </xf>
    <xf numFmtId="0" fontId="4" fillId="0" borderId="7" xfId="0" applyFont="1" applyBorder="1" applyAlignment="1" applyProtection="1">
      <alignment vertical="center"/>
    </xf>
    <xf numFmtId="6" fontId="4" fillId="0" borderId="17" xfId="0" applyNumberFormat="1" applyFont="1" applyBorder="1" applyAlignment="1" applyProtection="1">
      <alignment horizontal="center" vertical="center"/>
    </xf>
    <xf numFmtId="0" fontId="4" fillId="0" borderId="22" xfId="0" applyFont="1" applyBorder="1" applyAlignment="1" applyProtection="1">
      <alignment vertical="center"/>
    </xf>
    <xf numFmtId="6" fontId="4" fillId="0" borderId="23" xfId="0" applyNumberFormat="1" applyFont="1" applyBorder="1" applyAlignment="1" applyProtection="1">
      <alignment horizontal="center" vertical="center"/>
    </xf>
    <xf numFmtId="165" fontId="4" fillId="0" borderId="17" xfId="0" applyNumberFormat="1" applyFont="1" applyBorder="1" applyAlignment="1" applyProtection="1">
      <alignment horizontal="center" vertical="center"/>
    </xf>
    <xf numFmtId="0" fontId="10" fillId="0" borderId="106" xfId="0" applyFont="1" applyBorder="1" applyAlignment="1" applyProtection="1">
      <alignment horizontal="left" vertical="top" wrapText="1"/>
    </xf>
    <xf numFmtId="0" fontId="10" fillId="0" borderId="107" xfId="0" quotePrefix="1" applyFont="1" applyBorder="1" applyAlignment="1" applyProtection="1">
      <alignment horizontal="center" vertical="center"/>
    </xf>
    <xf numFmtId="0" fontId="4" fillId="0" borderId="108" xfId="0" applyFont="1" applyBorder="1" applyAlignment="1" applyProtection="1">
      <alignment vertical="center"/>
    </xf>
    <xf numFmtId="6" fontId="4" fillId="0" borderId="91" xfId="0" applyNumberFormat="1" applyFont="1" applyBorder="1" applyAlignment="1" applyProtection="1">
      <alignment horizontal="center" vertical="center"/>
    </xf>
    <xf numFmtId="165" fontId="4" fillId="0" borderId="91" xfId="0" applyNumberFormat="1" applyFont="1" applyBorder="1" applyAlignment="1" applyProtection="1">
      <alignment horizontal="center" vertical="center"/>
    </xf>
    <xf numFmtId="0" fontId="8" fillId="0" borderId="18" xfId="0" applyFont="1" applyBorder="1" applyAlignment="1" applyProtection="1">
      <alignment horizontal="center"/>
    </xf>
    <xf numFmtId="0" fontId="8" fillId="0" borderId="18" xfId="0" applyFont="1" applyBorder="1" applyAlignment="1" applyProtection="1"/>
    <xf numFmtId="0" fontId="10" fillId="0" borderId="18" xfId="0" quotePrefix="1" applyFont="1" applyBorder="1" applyAlignment="1" applyProtection="1">
      <alignment horizontal="center" vertical="center"/>
    </xf>
    <xf numFmtId="0" fontId="47" fillId="0" borderId="0" xfId="0" applyFont="1" applyAlignment="1" applyProtection="1"/>
    <xf numFmtId="0" fontId="44" fillId="0" borderId="0" xfId="0" applyFont="1" applyAlignment="1" applyProtection="1"/>
    <xf numFmtId="0" fontId="18" fillId="0" borderId="0" xfId="0" applyFont="1" applyAlignment="1" applyProtection="1"/>
    <xf numFmtId="0" fontId="15" fillId="0" borderId="0" xfId="0" applyFont="1" applyAlignment="1" applyProtection="1"/>
    <xf numFmtId="0" fontId="48" fillId="0" borderId="0" xfId="0" applyFont="1" applyAlignment="1" applyProtection="1"/>
    <xf numFmtId="0" fontId="48" fillId="0" borderId="0" xfId="0" applyFont="1" applyAlignment="1" applyProtection="1">
      <alignment vertical="center"/>
    </xf>
    <xf numFmtId="0" fontId="95" fillId="0" borderId="0" xfId="0" applyFont="1" applyAlignment="1" applyProtection="1"/>
    <xf numFmtId="0" fontId="93" fillId="3" borderId="98" xfId="0" applyFont="1" applyFill="1" applyBorder="1" applyAlignment="1" applyProtection="1">
      <alignment horizontal="center" vertical="center"/>
      <protection locked="0"/>
    </xf>
    <xf numFmtId="0" fontId="93" fillId="3" borderId="74" xfId="0" applyFont="1" applyFill="1" applyBorder="1" applyAlignment="1" applyProtection="1">
      <alignment horizontal="center" vertical="center"/>
      <protection locked="0"/>
    </xf>
    <xf numFmtId="0" fontId="93" fillId="3" borderId="23" xfId="0" applyFont="1" applyFill="1" applyBorder="1" applyAlignment="1" applyProtection="1">
      <alignment horizontal="center" vertical="center"/>
      <protection locked="0"/>
    </xf>
    <xf numFmtId="0" fontId="93" fillId="3" borderId="17" xfId="0" applyFont="1" applyFill="1" applyBorder="1" applyAlignment="1" applyProtection="1">
      <alignment horizontal="center" vertical="center"/>
      <protection locked="0"/>
    </xf>
    <xf numFmtId="0" fontId="93" fillId="0" borderId="64" xfId="0" applyFont="1" applyBorder="1" applyAlignment="1" applyProtection="1">
      <alignment vertical="center"/>
    </xf>
    <xf numFmtId="0" fontId="93" fillId="3" borderId="19" xfId="0" applyFont="1" applyFill="1" applyBorder="1" applyAlignment="1" applyProtection="1">
      <alignment horizontal="center" vertical="center"/>
      <protection locked="0"/>
    </xf>
    <xf numFmtId="0" fontId="93" fillId="3" borderId="16" xfId="0" applyFont="1" applyFill="1" applyBorder="1" applyAlignment="1" applyProtection="1">
      <alignment horizontal="center" vertical="center"/>
      <protection locked="0"/>
    </xf>
    <xf numFmtId="0" fontId="93" fillId="3" borderId="41" xfId="0" applyFont="1" applyFill="1" applyBorder="1" applyAlignment="1" applyProtection="1">
      <alignment horizontal="center" vertical="center"/>
      <protection locked="0"/>
    </xf>
    <xf numFmtId="0" fontId="93" fillId="3" borderId="82" xfId="0" applyFont="1" applyFill="1" applyBorder="1" applyAlignment="1" applyProtection="1">
      <alignment horizontal="center" vertical="center"/>
      <protection locked="0"/>
    </xf>
    <xf numFmtId="0" fontId="93" fillId="0" borderId="1" xfId="0" applyFont="1" applyBorder="1" applyAlignment="1" applyProtection="1">
      <alignment horizontal="center" vertical="center" wrapText="1"/>
    </xf>
    <xf numFmtId="0" fontId="96" fillId="0" borderId="0" xfId="0" applyFont="1" applyFill="1" applyAlignment="1" applyProtection="1"/>
    <xf numFmtId="0" fontId="93" fillId="0" borderId="0" xfId="0" applyFont="1" applyAlignment="1" applyProtection="1">
      <alignment vertical="center"/>
    </xf>
    <xf numFmtId="0" fontId="8" fillId="0" borderId="18" xfId="0" applyFont="1" applyBorder="1" applyAlignment="1" applyProtection="1">
      <alignment horizontal="left"/>
    </xf>
    <xf numFmtId="0" fontId="4" fillId="0" borderId="0" xfId="0" applyFont="1" applyAlignment="1" applyProtection="1">
      <alignment horizontal="left" vertical="center"/>
    </xf>
    <xf numFmtId="0" fontId="15" fillId="0" borderId="0" xfId="0" applyFont="1" applyFill="1" applyAlignment="1" applyProtection="1">
      <alignment horizontal="left"/>
    </xf>
    <xf numFmtId="0" fontId="15" fillId="0" borderId="0" xfId="0" applyFont="1" applyFill="1" applyBorder="1" applyAlignment="1" applyProtection="1">
      <alignment vertical="center"/>
    </xf>
    <xf numFmtId="0" fontId="15" fillId="0" borderId="0" xfId="0" applyFont="1" applyFill="1" applyAlignment="1" applyProtection="1">
      <alignment vertical="center"/>
    </xf>
    <xf numFmtId="0" fontId="4" fillId="0" borderId="15" xfId="0" applyFont="1" applyFill="1" applyBorder="1" applyAlignment="1" applyProtection="1">
      <alignment horizontal="center" vertical="center"/>
    </xf>
    <xf numFmtId="0" fontId="15" fillId="0" borderId="5" xfId="0" applyFont="1" applyFill="1" applyBorder="1" applyAlignment="1" applyProtection="1">
      <alignment vertical="center"/>
    </xf>
    <xf numFmtId="0" fontId="47" fillId="0" borderId="0" xfId="0" applyFont="1" applyFill="1" applyAlignment="1" applyProtection="1">
      <alignment horizontal="center" wrapText="1"/>
    </xf>
    <xf numFmtId="0" fontId="47" fillId="0" borderId="0" xfId="0" applyFont="1" applyAlignment="1" applyProtection="1">
      <alignment wrapText="1"/>
    </xf>
    <xf numFmtId="0" fontId="47" fillId="0" borderId="0" xfId="0" applyFont="1" applyFill="1" applyAlignment="1" applyProtection="1">
      <alignment wrapText="1"/>
    </xf>
    <xf numFmtId="0" fontId="15" fillId="0" borderId="0" xfId="0" applyFont="1" applyFill="1" applyAlignment="1" applyProtection="1"/>
    <xf numFmtId="0" fontId="41" fillId="0" borderId="0" xfId="0" applyFont="1" applyFill="1" applyBorder="1" applyAlignment="1" applyProtection="1">
      <alignment horizontal="center"/>
    </xf>
    <xf numFmtId="0" fontId="15" fillId="0" borderId="0" xfId="1" applyFont="1" applyFill="1" applyBorder="1" applyAlignment="1" applyProtection="1">
      <alignment horizontal="left" vertical="center"/>
    </xf>
    <xf numFmtId="0" fontId="15" fillId="0" borderId="22" xfId="0" applyFont="1" applyFill="1" applyBorder="1" applyAlignment="1" applyProtection="1">
      <alignment horizontal="center" vertical="center"/>
    </xf>
    <xf numFmtId="0" fontId="15" fillId="0" borderId="7" xfId="1"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4" fillId="0" borderId="22" xfId="0" applyFont="1" applyBorder="1" applyAlignment="1" applyProtection="1">
      <alignment horizontal="center" vertical="center"/>
    </xf>
    <xf numFmtId="3" fontId="61" fillId="3" borderId="1" xfId="3" applyNumberFormat="1" applyFont="1" applyFill="1" applyBorder="1" applyAlignment="1" applyProtection="1">
      <alignment horizontal="left" vertical="center"/>
      <protection locked="0"/>
    </xf>
    <xf numFmtId="0" fontId="29" fillId="2" borderId="0" xfId="3" quotePrefix="1" applyFont="1" applyFill="1" applyAlignment="1" applyProtection="1">
      <alignment horizontal="left" vertical="center"/>
    </xf>
    <xf numFmtId="0" fontId="29" fillId="2" borderId="0" xfId="3" applyFont="1" applyFill="1" applyAlignment="1" applyProtection="1">
      <alignment horizontal="left" vertical="center" wrapText="1"/>
    </xf>
    <xf numFmtId="0" fontId="37" fillId="2" borderId="0" xfId="3" quotePrefix="1" applyFont="1" applyFill="1" applyAlignment="1" applyProtection="1">
      <alignment horizontal="right" vertical="center"/>
    </xf>
    <xf numFmtId="0" fontId="29" fillId="2" borderId="0" xfId="3" applyFont="1" applyFill="1" applyAlignment="1" applyProtection="1">
      <alignment horizontal="left" vertical="center"/>
    </xf>
    <xf numFmtId="0" fontId="49" fillId="3" borderId="7" xfId="1" applyFont="1" applyFill="1" applyBorder="1" applyAlignment="1" applyProtection="1">
      <alignment horizontal="center" vertical="center"/>
      <protection locked="0"/>
    </xf>
    <xf numFmtId="3" fontId="28" fillId="0" borderId="75" xfId="3" applyNumberFormat="1" applyFont="1" applyFill="1" applyBorder="1" applyAlignment="1" applyProtection="1">
      <alignment vertical="center"/>
    </xf>
    <xf numFmtId="3" fontId="28" fillId="0" borderId="89" xfId="3" applyNumberFormat="1" applyFont="1" applyFill="1" applyBorder="1" applyAlignment="1" applyProtection="1">
      <alignment horizontal="center" vertical="center"/>
    </xf>
    <xf numFmtId="0" fontId="15" fillId="0" borderId="0" xfId="3" applyFont="1" applyFill="1" applyAlignment="1" applyProtection="1">
      <alignment vertical="center"/>
    </xf>
    <xf numFmtId="0" fontId="93" fillId="3" borderId="91" xfId="0" applyFont="1" applyFill="1" applyBorder="1" applyAlignment="1" applyProtection="1">
      <alignment horizontal="center" vertical="center"/>
      <protection locked="0"/>
    </xf>
    <xf numFmtId="0" fontId="44" fillId="0" borderId="0" xfId="0" applyFont="1" applyAlignment="1" applyProtection="1">
      <alignment horizontal="center" vertical="center"/>
    </xf>
    <xf numFmtId="0" fontId="93" fillId="2" borderId="0" xfId="1" applyFont="1" applyFill="1" applyAlignment="1" applyProtection="1">
      <alignment vertical="center"/>
    </xf>
    <xf numFmtId="0" fontId="47" fillId="0" borderId="12" xfId="3" applyNumberFormat="1" applyFont="1" applyFill="1" applyBorder="1" applyAlignment="1" applyProtection="1">
      <alignment horizontal="center" vertical="center"/>
    </xf>
    <xf numFmtId="0" fontId="44" fillId="0" borderId="0" xfId="3" applyFont="1" applyFill="1" applyAlignment="1" applyProtection="1">
      <alignment vertical="center" wrapText="1"/>
    </xf>
    <xf numFmtId="0" fontId="100" fillId="0" borderId="0" xfId="0" applyFont="1" applyFill="1" applyBorder="1" applyAlignment="1" applyProtection="1"/>
    <xf numFmtId="0" fontId="101" fillId="0" borderId="0" xfId="0" applyFont="1" applyFill="1" applyBorder="1" applyAlignment="1" applyProtection="1">
      <alignment vertical="center"/>
    </xf>
    <xf numFmtId="0" fontId="102" fillId="0" borderId="0" xfId="0" applyFont="1" applyFill="1" applyBorder="1" applyAlignment="1" applyProtection="1"/>
    <xf numFmtId="0" fontId="102" fillId="0" borderId="0" xfId="0" applyFont="1" applyFill="1" applyBorder="1" applyProtection="1"/>
    <xf numFmtId="0" fontId="102" fillId="0" borderId="0" xfId="0" applyFont="1" applyFill="1" applyBorder="1" applyAlignment="1" applyProtection="1">
      <alignment horizontal="right" vertical="center"/>
    </xf>
    <xf numFmtId="0" fontId="100" fillId="0" borderId="0" xfId="0" applyFont="1" applyFill="1" applyBorder="1" applyAlignment="1" applyProtection="1">
      <alignment horizontal="center"/>
    </xf>
    <xf numFmtId="0" fontId="87" fillId="0" borderId="0" xfId="0" applyFont="1" applyFill="1" applyBorder="1" applyAlignment="1" applyProtection="1">
      <alignment vertical="center" wrapText="1"/>
    </xf>
    <xf numFmtId="0" fontId="87" fillId="0" borderId="0" xfId="0" applyFont="1" applyFill="1" applyBorder="1" applyAlignment="1" applyProtection="1"/>
    <xf numFmtId="0" fontId="87" fillId="0" borderId="0" xfId="0" applyFont="1" applyFill="1" applyBorder="1" applyAlignment="1" applyProtection="1">
      <alignment wrapText="1"/>
    </xf>
    <xf numFmtId="0" fontId="87" fillId="0" borderId="0" xfId="0" applyFont="1" applyFill="1" applyBorder="1" applyAlignment="1" applyProtection="1">
      <alignment horizontal="center" vertical="center" wrapText="1"/>
    </xf>
    <xf numFmtId="0" fontId="48" fillId="0" borderId="0" xfId="0" applyFont="1" applyFill="1" applyBorder="1" applyAlignment="1" applyProtection="1"/>
    <xf numFmtId="0" fontId="87" fillId="0" borderId="0" xfId="0" applyFont="1" applyFill="1" applyBorder="1" applyAlignment="1" applyProtection="1">
      <alignment horizontal="center" wrapText="1"/>
    </xf>
    <xf numFmtId="0" fontId="48" fillId="0" borderId="0" xfId="0" applyFont="1" applyFill="1" applyBorder="1" applyAlignment="1" applyProtection="1">
      <alignment horizontal="left"/>
    </xf>
    <xf numFmtId="0" fontId="87" fillId="0" borderId="0" xfId="0" applyFont="1" applyFill="1" applyBorder="1" applyAlignment="1" applyProtection="1">
      <alignment horizontal="left" vertical="center"/>
    </xf>
    <xf numFmtId="0" fontId="48" fillId="0" borderId="0" xfId="1" applyFont="1" applyFill="1" applyBorder="1" applyAlignment="1" applyProtection="1">
      <alignment horizontal="center" vertical="center"/>
    </xf>
    <xf numFmtId="0" fontId="48" fillId="0" borderId="0" xfId="0" applyFont="1" applyFill="1" applyBorder="1" applyAlignment="1" applyProtection="1">
      <alignment vertical="center"/>
    </xf>
    <xf numFmtId="0" fontId="100" fillId="0" borderId="0" xfId="0" applyFont="1" applyFill="1" applyBorder="1" applyAlignment="1" applyProtection="1">
      <alignment horizontal="left"/>
    </xf>
    <xf numFmtId="0" fontId="48" fillId="0" borderId="0" xfId="1" applyFont="1" applyFill="1" applyBorder="1" applyAlignment="1" applyProtection="1">
      <alignment vertical="center"/>
    </xf>
    <xf numFmtId="0" fontId="48" fillId="0" borderId="0" xfId="0" applyFont="1" applyFill="1" applyBorder="1" applyAlignment="1" applyProtection="1">
      <alignment vertical="top"/>
    </xf>
    <xf numFmtId="0" fontId="48" fillId="0" borderId="0" xfId="0" applyFont="1" applyFill="1" applyBorder="1" applyAlignment="1" applyProtection="1">
      <alignment horizontal="center" vertical="center"/>
    </xf>
    <xf numFmtId="0" fontId="102" fillId="0" borderId="0" xfId="1" applyFont="1" applyFill="1" applyBorder="1" applyAlignment="1" applyProtection="1">
      <alignment vertical="center"/>
    </xf>
    <xf numFmtId="0" fontId="102" fillId="0" borderId="0" xfId="0" applyFont="1" applyFill="1" applyBorder="1" applyAlignment="1" applyProtection="1">
      <alignment vertical="center"/>
    </xf>
    <xf numFmtId="0" fontId="95"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2" fillId="0" borderId="0" xfId="1" applyFont="1" applyFill="1" applyBorder="1" applyAlignment="1" applyProtection="1">
      <alignment horizontal="center" vertical="center"/>
    </xf>
    <xf numFmtId="1" fontId="48" fillId="0" borderId="0" xfId="1" applyNumberFormat="1" applyFont="1" applyFill="1" applyBorder="1" applyAlignment="1" applyProtection="1">
      <alignment horizontal="center" vertical="center"/>
    </xf>
    <xf numFmtId="1" fontId="48"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Protection="1"/>
    <xf numFmtId="0" fontId="95" fillId="0" borderId="0" xfId="0" applyFont="1" applyFill="1" applyBorder="1" applyAlignment="1" applyProtection="1">
      <alignment horizontal="center"/>
    </xf>
    <xf numFmtId="0" fontId="95" fillId="0" borderId="0" xfId="0" quotePrefix="1" applyFont="1" applyFill="1" applyBorder="1" applyAlignment="1" applyProtection="1">
      <alignment horizontal="center" vertical="center"/>
    </xf>
    <xf numFmtId="6" fontId="48" fillId="0" borderId="0" xfId="0" applyNumberFormat="1" applyFont="1" applyFill="1" applyBorder="1" applyAlignment="1" applyProtection="1">
      <alignment horizontal="center" vertical="center"/>
    </xf>
    <xf numFmtId="0" fontId="48" fillId="0" borderId="0" xfId="0" applyFont="1" applyFill="1" applyBorder="1" applyProtection="1"/>
    <xf numFmtId="0" fontId="102" fillId="0" borderId="0" xfId="0" applyFont="1" applyFill="1" applyBorder="1" applyAlignment="1" applyProtection="1">
      <alignment vertical="center" wrapText="1"/>
    </xf>
    <xf numFmtId="0" fontId="48" fillId="0" borderId="0" xfId="3" applyFont="1" applyFill="1" applyBorder="1" applyAlignment="1" applyProtection="1">
      <alignment vertical="top"/>
    </xf>
    <xf numFmtId="0" fontId="112" fillId="0" borderId="0" xfId="0" applyFont="1" applyFill="1" applyBorder="1" applyAlignment="1" applyProtection="1">
      <alignment vertical="top" wrapText="1"/>
    </xf>
    <xf numFmtId="0" fontId="112" fillId="0" borderId="0" xfId="0" applyFont="1" applyFill="1" applyBorder="1" applyAlignment="1" applyProtection="1">
      <alignmen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center"/>
    </xf>
    <xf numFmtId="0" fontId="100" fillId="0" borderId="0" xfId="3" applyFont="1" applyFill="1" applyBorder="1" applyAlignment="1" applyProtection="1">
      <alignment horizontal="center" vertical="center"/>
    </xf>
    <xf numFmtId="0" fontId="113" fillId="0" borderId="0" xfId="3" applyFont="1" applyFill="1" applyBorder="1" applyAlignment="1" applyProtection="1">
      <alignment horizontal="center" vertical="center"/>
    </xf>
    <xf numFmtId="38" fontId="60" fillId="0" borderId="0" xfId="6" applyNumberFormat="1" applyFont="1" applyFill="1" applyBorder="1" applyAlignment="1" applyProtection="1">
      <alignment horizontal="center" vertical="center"/>
    </xf>
    <xf numFmtId="37" fontId="60" fillId="0" borderId="0" xfId="6" applyNumberFormat="1" applyFont="1" applyFill="1" applyBorder="1" applyAlignment="1" applyProtection="1">
      <alignment horizontal="center" vertical="center"/>
    </xf>
    <xf numFmtId="37" fontId="87" fillId="0" borderId="0" xfId="6" applyNumberFormat="1" applyFont="1" applyFill="1" applyBorder="1" applyAlignment="1" applyProtection="1">
      <alignment horizontal="center" vertical="center"/>
    </xf>
    <xf numFmtId="172" fontId="87" fillId="0" borderId="0" xfId="6" applyNumberFormat="1" applyFont="1" applyFill="1" applyBorder="1" applyAlignment="1" applyProtection="1">
      <alignment horizontal="center" vertical="center"/>
    </xf>
    <xf numFmtId="172" fontId="60" fillId="0" borderId="0" xfId="6" applyNumberFormat="1" applyFont="1" applyFill="1" applyBorder="1" applyAlignment="1" applyProtection="1">
      <alignment horizontal="center" vertical="center"/>
    </xf>
    <xf numFmtId="38" fontId="58" fillId="0" borderId="0" xfId="6" applyNumberFormat="1" applyFont="1" applyFill="1" applyBorder="1" applyAlignment="1" applyProtection="1">
      <alignment horizontal="right" vertical="center"/>
    </xf>
    <xf numFmtId="38" fontId="99" fillId="0" borderId="0" xfId="6" applyNumberFormat="1" applyFont="1" applyFill="1" applyBorder="1" applyAlignment="1" applyProtection="1">
      <alignment horizontal="right" vertical="center"/>
    </xf>
    <xf numFmtId="38" fontId="57" fillId="0" borderId="0" xfId="6" applyNumberFormat="1" applyFont="1" applyFill="1" applyBorder="1" applyAlignment="1" applyProtection="1">
      <alignment horizontal="right" vertical="center"/>
    </xf>
    <xf numFmtId="0" fontId="114" fillId="0" borderId="0" xfId="3" applyFont="1" applyFill="1" applyBorder="1" applyProtection="1"/>
    <xf numFmtId="0" fontId="114" fillId="0" borderId="0" xfId="3" applyFont="1" applyFill="1" applyBorder="1" applyAlignment="1" applyProtection="1"/>
    <xf numFmtId="38" fontId="58" fillId="0" borderId="0" xfId="6" applyNumberFormat="1" applyFont="1" applyFill="1" applyBorder="1" applyAlignment="1" applyProtection="1">
      <alignment vertical="center"/>
    </xf>
    <xf numFmtId="38" fontId="57" fillId="0" borderId="0" xfId="6" applyNumberFormat="1" applyFont="1" applyFill="1" applyBorder="1" applyAlignment="1" applyProtection="1">
      <alignment vertical="center"/>
    </xf>
    <xf numFmtId="0" fontId="103" fillId="0" borderId="0" xfId="0" applyFont="1" applyFill="1" applyBorder="1" applyAlignment="1" applyProtection="1">
      <alignment vertical="center"/>
    </xf>
    <xf numFmtId="0" fontId="95" fillId="0" borderId="0" xfId="1" applyFont="1" applyFill="1" applyBorder="1" applyAlignment="1" applyProtection="1">
      <alignment vertical="center"/>
    </xf>
    <xf numFmtId="0" fontId="103" fillId="0" borderId="0" xfId="3" applyFont="1" applyFill="1" applyBorder="1" applyProtection="1"/>
    <xf numFmtId="0" fontId="100" fillId="0" borderId="0" xfId="1" applyFont="1" applyFill="1" applyBorder="1" applyAlignment="1" applyProtection="1">
      <alignment horizontal="left" vertical="center"/>
    </xf>
    <xf numFmtId="0" fontId="112" fillId="0" borderId="0" xfId="1" applyFont="1" applyFill="1" applyBorder="1" applyAlignment="1" applyProtection="1">
      <alignment horizontal="right"/>
    </xf>
    <xf numFmtId="0" fontId="103" fillId="0" borderId="0" xfId="3" quotePrefix="1" applyFont="1" applyFill="1" applyBorder="1" applyAlignment="1" applyProtection="1">
      <alignment horizontal="right" vertical="top"/>
    </xf>
    <xf numFmtId="0" fontId="114" fillId="0" borderId="0" xfId="3" applyFont="1" applyFill="1" applyBorder="1" applyAlignment="1" applyProtection="1">
      <alignment vertical="top" wrapText="1"/>
    </xf>
    <xf numFmtId="0" fontId="114" fillId="0" borderId="0" xfId="3" quotePrefix="1" applyFont="1" applyFill="1" applyBorder="1" applyAlignment="1" applyProtection="1">
      <alignment vertical="center"/>
    </xf>
    <xf numFmtId="0" fontId="114" fillId="0" borderId="0" xfId="3" quotePrefix="1" applyFont="1" applyFill="1" applyBorder="1" applyAlignment="1" applyProtection="1"/>
    <xf numFmtId="0" fontId="114" fillId="0" borderId="0" xfId="3" applyFont="1" applyFill="1" applyBorder="1" applyAlignment="1" applyProtection="1">
      <alignment horizontal="center" vertical="center"/>
    </xf>
    <xf numFmtId="0" fontId="114" fillId="0" borderId="0" xfId="3" quotePrefix="1" applyFont="1" applyFill="1" applyBorder="1" applyProtection="1"/>
    <xf numFmtId="0" fontId="114" fillId="0" borderId="0" xfId="3" quotePrefix="1" applyFont="1" applyFill="1" applyBorder="1" applyAlignment="1" applyProtection="1">
      <alignment wrapText="1"/>
    </xf>
    <xf numFmtId="0" fontId="114" fillId="0" borderId="0" xfId="3" applyFont="1" applyFill="1" applyBorder="1" applyAlignment="1" applyProtection="1">
      <alignment vertical="top"/>
    </xf>
    <xf numFmtId="0" fontId="114" fillId="0" borderId="0" xfId="3" quotePrefix="1" applyFont="1" applyFill="1" applyBorder="1" applyAlignment="1" applyProtection="1">
      <alignment horizontal="left" wrapText="1"/>
    </xf>
    <xf numFmtId="0" fontId="114" fillId="0" borderId="0" xfId="3" quotePrefix="1" applyFont="1" applyFill="1" applyBorder="1" applyAlignment="1" applyProtection="1">
      <alignment horizontal="left" vertical="center"/>
    </xf>
    <xf numFmtId="0" fontId="114" fillId="0" borderId="0" xfId="3" applyFont="1" applyFill="1" applyBorder="1" applyAlignment="1" applyProtection="1">
      <alignment horizontal="left" vertical="center" wrapText="1"/>
    </xf>
    <xf numFmtId="0" fontId="114" fillId="0" borderId="0" xfId="3" applyFont="1" applyFill="1" applyBorder="1" applyAlignment="1" applyProtection="1">
      <alignment vertical="center"/>
    </xf>
    <xf numFmtId="0" fontId="103" fillId="0" borderId="0" xfId="3" quotePrefix="1" applyFont="1" applyFill="1" applyBorder="1" applyAlignment="1" applyProtection="1">
      <alignment horizontal="right" vertical="center"/>
    </xf>
    <xf numFmtId="0" fontId="114" fillId="0" borderId="0" xfId="3" applyNumberFormat="1" applyFont="1" applyFill="1" applyBorder="1" applyAlignment="1" applyProtection="1">
      <alignment horizontal="left" vertical="center"/>
    </xf>
    <xf numFmtId="0" fontId="114" fillId="0" borderId="0" xfId="1" applyFont="1" applyFill="1" applyBorder="1" applyAlignment="1" applyProtection="1">
      <alignment vertical="center"/>
    </xf>
    <xf numFmtId="0" fontId="123" fillId="0" borderId="0" xfId="3" quotePrefix="1" applyFont="1" applyFill="1" applyBorder="1" applyAlignment="1" applyProtection="1">
      <alignment horizontal="right" vertical="top"/>
    </xf>
    <xf numFmtId="0" fontId="114" fillId="0" borderId="0" xfId="3" quotePrefix="1" applyFont="1" applyFill="1" applyBorder="1" applyAlignment="1" applyProtection="1">
      <alignment horizontal="left" vertical="top"/>
    </xf>
    <xf numFmtId="0" fontId="114" fillId="0" borderId="0" xfId="3" applyFont="1" applyFill="1" applyBorder="1" applyAlignment="1" applyProtection="1">
      <alignment horizontal="left" vertical="center"/>
    </xf>
    <xf numFmtId="0" fontId="114" fillId="0" borderId="0" xfId="3" applyFont="1" applyFill="1" applyBorder="1" applyAlignment="1" applyProtection="1">
      <alignment horizontal="right" vertical="top"/>
    </xf>
    <xf numFmtId="0" fontId="114" fillId="0" borderId="0" xfId="3" applyFont="1" applyFill="1" applyBorder="1" applyAlignment="1" applyProtection="1">
      <alignment horizontal="left" vertical="top"/>
    </xf>
    <xf numFmtId="0" fontId="102" fillId="0" borderId="0" xfId="1" applyFont="1" applyFill="1" applyBorder="1" applyProtection="1"/>
    <xf numFmtId="0" fontId="113" fillId="0" borderId="0" xfId="1" applyFont="1" applyFill="1" applyBorder="1" applyProtection="1"/>
    <xf numFmtId="0" fontId="113" fillId="0" borderId="0" xfId="3" applyFont="1" applyFill="1" applyBorder="1" applyProtection="1"/>
    <xf numFmtId="0" fontId="113" fillId="0" borderId="0" xfId="1" applyFont="1" applyFill="1" applyBorder="1" applyAlignment="1" applyProtection="1">
      <alignment horizontal="justify"/>
    </xf>
    <xf numFmtId="0" fontId="113" fillId="0" borderId="0" xfId="3" applyFont="1" applyFill="1" applyBorder="1" applyAlignment="1" applyProtection="1">
      <alignment horizontal="justify"/>
    </xf>
    <xf numFmtId="0" fontId="127" fillId="0" borderId="0" xfId="3" applyFont="1" applyFill="1" applyBorder="1" applyAlignment="1" applyProtection="1">
      <alignment horizontal="justify" vertical="center"/>
    </xf>
    <xf numFmtId="0" fontId="113" fillId="0" borderId="0" xfId="3" applyFont="1" applyFill="1" applyBorder="1" applyAlignment="1" applyProtection="1">
      <alignment vertical="center"/>
    </xf>
    <xf numFmtId="0" fontId="114" fillId="0" borderId="0" xfId="1" applyFont="1" applyFill="1" applyBorder="1" applyAlignment="1" applyProtection="1">
      <alignment horizontal="left" vertical="top" wrapText="1"/>
    </xf>
    <xf numFmtId="0" fontId="103" fillId="0" borderId="0" xfId="1" applyFont="1" applyFill="1" applyBorder="1" applyProtection="1"/>
    <xf numFmtId="0" fontId="114" fillId="0" borderId="0" xfId="1" applyFont="1" applyFill="1" applyBorder="1" applyProtection="1"/>
    <xf numFmtId="0" fontId="95" fillId="0" borderId="0" xfId="3" applyFont="1" applyFill="1" applyBorder="1" applyAlignment="1" applyProtection="1">
      <alignment horizontal="left"/>
    </xf>
    <xf numFmtId="0" fontId="103" fillId="0" borderId="0" xfId="3" applyFont="1" applyFill="1" applyBorder="1" applyAlignment="1" applyProtection="1">
      <alignment vertical="center"/>
    </xf>
    <xf numFmtId="0" fontId="103" fillId="0" borderId="0" xfId="3" applyFont="1" applyFill="1" applyBorder="1" applyAlignment="1" applyProtection="1">
      <alignment horizontal="center" vertical="top"/>
    </xf>
    <xf numFmtId="0" fontId="95" fillId="0" borderId="0" xfId="3" applyFont="1" applyFill="1" applyBorder="1" applyAlignment="1" applyProtection="1">
      <alignment vertical="top"/>
    </xf>
    <xf numFmtId="3" fontId="114" fillId="0" borderId="0" xfId="1" applyNumberFormat="1" applyFont="1" applyFill="1" applyBorder="1" applyAlignment="1" applyProtection="1">
      <alignment vertical="center" wrapText="1"/>
    </xf>
    <xf numFmtId="3" fontId="114" fillId="0" borderId="0" xfId="1" applyNumberFormat="1" applyFont="1" applyFill="1" applyBorder="1" applyAlignment="1" applyProtection="1">
      <alignment vertical="center"/>
    </xf>
    <xf numFmtId="3" fontId="59" fillId="3" borderId="86" xfId="6" applyNumberFormat="1" applyFont="1" applyFill="1" applyBorder="1" applyAlignment="1" applyProtection="1">
      <alignment horizontal="center" vertical="center"/>
      <protection locked="0"/>
    </xf>
    <xf numFmtId="3" fontId="59" fillId="3" borderId="17" xfId="6" applyNumberFormat="1" applyFont="1" applyFill="1" applyBorder="1" applyAlignment="1" applyProtection="1">
      <alignment horizontal="center" vertical="center"/>
      <protection locked="0"/>
    </xf>
    <xf numFmtId="3" fontId="59" fillId="3" borderId="91" xfId="6" applyNumberFormat="1" applyFont="1" applyFill="1" applyBorder="1" applyAlignment="1" applyProtection="1">
      <alignment horizontal="center" vertical="center"/>
      <protection locked="0"/>
    </xf>
    <xf numFmtId="3" fontId="59" fillId="3" borderId="19" xfId="6" applyNumberFormat="1" applyFont="1" applyFill="1" applyBorder="1" applyAlignment="1" applyProtection="1">
      <alignment horizontal="center" vertical="center"/>
      <protection locked="0"/>
    </xf>
    <xf numFmtId="3" fontId="59" fillId="3" borderId="16" xfId="6" applyNumberFormat="1" applyFont="1" applyFill="1" applyBorder="1" applyAlignment="1" applyProtection="1">
      <alignment horizontal="center" vertical="center"/>
      <protection locked="0"/>
    </xf>
    <xf numFmtId="0" fontId="4" fillId="0" borderId="72" xfId="0" applyFont="1" applyBorder="1" applyAlignment="1" applyProtection="1">
      <alignment vertical="center"/>
    </xf>
    <xf numFmtId="0" fontId="4"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00" fillId="0" borderId="0" xfId="8" quotePrefix="1" applyFont="1"/>
    <xf numFmtId="0" fontId="100" fillId="0" borderId="0" xfId="8" applyFont="1"/>
    <xf numFmtId="0" fontId="114" fillId="0" borderId="0" xfId="8" applyFont="1"/>
    <xf numFmtId="0" fontId="114" fillId="0" borderId="0" xfId="3" applyFont="1" applyProtection="1"/>
    <xf numFmtId="0" fontId="114" fillId="2" borderId="0" xfId="3" applyFont="1" applyFill="1" applyProtection="1"/>
    <xf numFmtId="0" fontId="102" fillId="0" borderId="0" xfId="0" applyFont="1" applyAlignment="1" applyProtection="1">
      <alignment horizontal="right" vertical="center"/>
    </xf>
    <xf numFmtId="0" fontId="48" fillId="2" borderId="0" xfId="1" applyFont="1" applyFill="1" applyAlignment="1" applyProtection="1">
      <alignment vertical="center"/>
    </xf>
    <xf numFmtId="0" fontId="48" fillId="2" borderId="0" xfId="1" applyFont="1" applyFill="1" applyAlignment="1" applyProtection="1">
      <alignment horizontal="left" vertical="center"/>
    </xf>
    <xf numFmtId="0" fontId="48" fillId="2" borderId="0" xfId="1" applyFont="1" applyFill="1" applyBorder="1" applyAlignment="1" applyProtection="1">
      <alignment horizontal="left" vertical="center"/>
    </xf>
    <xf numFmtId="168" fontId="48" fillId="0" borderId="45" xfId="3" applyNumberFormat="1" applyFont="1" applyBorder="1" applyAlignment="1" applyProtection="1">
      <alignment horizontal="left" vertical="center"/>
    </xf>
    <xf numFmtId="0" fontId="103" fillId="2" borderId="0" xfId="3" applyFont="1" applyFill="1" applyBorder="1" applyProtection="1"/>
    <xf numFmtId="0" fontId="114" fillId="2" borderId="0" xfId="3" applyFont="1" applyFill="1" applyBorder="1" applyProtection="1"/>
    <xf numFmtId="0" fontId="114" fillId="0" borderId="0" xfId="3" applyFont="1" applyAlignment="1" applyProtection="1">
      <alignment vertical="center"/>
    </xf>
    <xf numFmtId="0" fontId="114" fillId="0" borderId="0" xfId="3" applyFont="1" applyBorder="1" applyAlignment="1" applyProtection="1">
      <alignment vertical="center"/>
    </xf>
    <xf numFmtId="0" fontId="114" fillId="2" borderId="0" xfId="3" applyFont="1" applyFill="1" applyBorder="1" applyAlignment="1" applyProtection="1">
      <alignment vertical="center"/>
    </xf>
    <xf numFmtId="0" fontId="114" fillId="3" borderId="46" xfId="3" applyFont="1" applyFill="1" applyBorder="1" applyAlignment="1" applyProtection="1">
      <alignment horizontal="center" vertical="center"/>
      <protection locked="0"/>
    </xf>
    <xf numFmtId="0" fontId="100" fillId="2" borderId="0" xfId="1" applyFont="1" applyFill="1" applyAlignment="1" applyProtection="1">
      <alignment horizontal="left" vertical="center"/>
    </xf>
    <xf numFmtId="0" fontId="112" fillId="0" borderId="0" xfId="1" applyFont="1" applyAlignment="1" applyProtection="1">
      <alignment horizontal="right"/>
    </xf>
    <xf numFmtId="0" fontId="114" fillId="3" borderId="46" xfId="1" applyFont="1" applyFill="1" applyBorder="1" applyAlignment="1" applyProtection="1">
      <alignment vertical="center"/>
      <protection locked="0"/>
    </xf>
    <xf numFmtId="0" fontId="103" fillId="2" borderId="0" xfId="3" quotePrefix="1" applyFont="1" applyFill="1" applyAlignment="1" applyProtection="1">
      <alignment horizontal="right" vertical="top"/>
    </xf>
    <xf numFmtId="0" fontId="128" fillId="0" borderId="0" xfId="3" applyFont="1" applyProtection="1"/>
    <xf numFmtId="0" fontId="114" fillId="2" borderId="0" xfId="3" applyFont="1" applyFill="1" applyAlignment="1" applyProtection="1">
      <alignment vertical="center"/>
    </xf>
    <xf numFmtId="0" fontId="114" fillId="2" borderId="0" xfId="3" quotePrefix="1" applyFont="1" applyFill="1" applyAlignment="1" applyProtection="1">
      <alignment vertical="center"/>
    </xf>
    <xf numFmtId="0" fontId="114" fillId="2" borderId="0" xfId="3" applyFont="1" applyFill="1" applyAlignment="1" applyProtection="1">
      <alignment horizontal="center" vertical="center"/>
    </xf>
    <xf numFmtId="0" fontId="114" fillId="2" borderId="0" xfId="3" quotePrefix="1" applyFont="1" applyFill="1" applyProtection="1"/>
    <xf numFmtId="0" fontId="114" fillId="2" borderId="0" xfId="3" quotePrefix="1" applyFont="1" applyFill="1" applyAlignment="1" applyProtection="1">
      <alignment wrapText="1"/>
    </xf>
    <xf numFmtId="0" fontId="114" fillId="2" borderId="0" xfId="3" applyFont="1" applyFill="1" applyAlignment="1" applyProtection="1">
      <alignment vertical="top"/>
    </xf>
    <xf numFmtId="0" fontId="114" fillId="2" borderId="0" xfId="3" applyFont="1" applyFill="1" applyAlignment="1" applyProtection="1">
      <alignment vertical="top" wrapText="1"/>
    </xf>
    <xf numFmtId="0" fontId="114" fillId="2" borderId="0" xfId="3" applyNumberFormat="1" applyFont="1" applyFill="1" applyBorder="1" applyAlignment="1" applyProtection="1">
      <alignment horizontal="left" vertical="center"/>
    </xf>
    <xf numFmtId="0" fontId="114" fillId="2" borderId="0" xfId="3" applyFont="1" applyFill="1" applyAlignment="1" applyProtection="1">
      <alignment horizontal="right" vertical="center"/>
    </xf>
    <xf numFmtId="0" fontId="114" fillId="2" borderId="0" xfId="1" applyFont="1" applyFill="1" applyBorder="1" applyAlignment="1" applyProtection="1">
      <alignment vertical="center"/>
    </xf>
    <xf numFmtId="0" fontId="123" fillId="2" borderId="0" xfId="3" quotePrefix="1" applyFont="1" applyFill="1" applyAlignment="1" applyProtection="1">
      <alignment horizontal="right" vertical="top"/>
    </xf>
    <xf numFmtId="0" fontId="114" fillId="2" borderId="0" xfId="3" applyFont="1" applyFill="1" applyAlignment="1" applyProtection="1">
      <alignment horizontal="left" vertical="center"/>
    </xf>
    <xf numFmtId="0" fontId="114" fillId="2" borderId="0" xfId="3" applyFont="1" applyFill="1" applyAlignment="1" applyProtection="1">
      <alignment horizontal="left" vertical="top"/>
    </xf>
    <xf numFmtId="0" fontId="102" fillId="2" borderId="0" xfId="1" applyFont="1" applyFill="1" applyProtection="1"/>
    <xf numFmtId="0" fontId="113" fillId="2" borderId="0" xfId="1" applyFont="1" applyFill="1" applyProtection="1"/>
    <xf numFmtId="0" fontId="113" fillId="0" borderId="0" xfId="3" applyFont="1" applyProtection="1"/>
    <xf numFmtId="0" fontId="113" fillId="2" borderId="0" xfId="1" applyFont="1" applyFill="1" applyAlignment="1" applyProtection="1">
      <alignment horizontal="justify"/>
    </xf>
    <xf numFmtId="0" fontId="113" fillId="0" borderId="0" xfId="3" applyFont="1" applyAlignment="1" applyProtection="1">
      <alignment horizontal="justify"/>
    </xf>
    <xf numFmtId="0" fontId="113" fillId="0" borderId="0" xfId="3" applyFont="1" applyAlignment="1" applyProtection="1">
      <alignment vertical="center"/>
    </xf>
    <xf numFmtId="0" fontId="114" fillId="2" borderId="0" xfId="1" applyFont="1" applyFill="1" applyAlignment="1" applyProtection="1">
      <alignment horizontal="left" vertical="top" wrapText="1"/>
    </xf>
    <xf numFmtId="0" fontId="103" fillId="2" borderId="0" xfId="1" applyFont="1" applyFill="1" applyBorder="1" applyProtection="1"/>
    <xf numFmtId="0" fontId="114" fillId="2" borderId="0" xfId="1" applyFont="1" applyFill="1" applyBorder="1" applyProtection="1"/>
    <xf numFmtId="0" fontId="114" fillId="2" borderId="0" xfId="1" applyFont="1" applyFill="1" applyProtection="1"/>
    <xf numFmtId="0" fontId="103" fillId="2" borderId="18" xfId="1" applyFont="1" applyFill="1" applyBorder="1" applyProtection="1"/>
    <xf numFmtId="0" fontId="114" fillId="2" borderId="18" xfId="1" applyFont="1" applyFill="1" applyBorder="1" applyProtection="1"/>
    <xf numFmtId="0" fontId="114" fillId="0" borderId="0" xfId="3" applyFont="1" applyFill="1" applyProtection="1"/>
    <xf numFmtId="0" fontId="103" fillId="2" borderId="0" xfId="3" applyFont="1" applyFill="1" applyBorder="1" applyAlignment="1" applyProtection="1"/>
    <xf numFmtId="0" fontId="87" fillId="0" borderId="0" xfId="0" applyFont="1" applyAlignment="1" applyProtection="1">
      <alignment wrapText="1"/>
    </xf>
    <xf numFmtId="0" fontId="87" fillId="0" borderId="0" xfId="0" applyFont="1" applyAlignment="1" applyProtection="1">
      <alignment horizontal="center" vertical="center" wrapText="1"/>
    </xf>
    <xf numFmtId="0" fontId="87" fillId="0" borderId="0" xfId="0" applyFont="1" applyAlignment="1" applyProtection="1"/>
    <xf numFmtId="0" fontId="87" fillId="0" borderId="0" xfId="0" applyFont="1" applyAlignment="1" applyProtection="1">
      <alignment horizontal="center" wrapText="1"/>
    </xf>
    <xf numFmtId="0" fontId="87" fillId="0" borderId="0" xfId="0" applyFont="1" applyFill="1" applyAlignment="1" applyProtection="1">
      <alignment horizontal="center" wrapText="1"/>
    </xf>
    <xf numFmtId="0" fontId="48" fillId="0" borderId="0" xfId="0" applyFont="1" applyFill="1" applyAlignment="1" applyProtection="1">
      <alignment horizontal="left"/>
    </xf>
    <xf numFmtId="0" fontId="87" fillId="0" borderId="0" xfId="0" applyFont="1" applyFill="1" applyAlignment="1" applyProtection="1">
      <alignment wrapText="1"/>
    </xf>
    <xf numFmtId="0" fontId="48" fillId="0" borderId="0" xfId="0" applyFont="1" applyFill="1" applyAlignment="1" applyProtection="1"/>
    <xf numFmtId="0" fontId="48" fillId="0" borderId="0" xfId="0" applyFont="1" applyFill="1" applyAlignment="1" applyProtection="1">
      <alignment vertical="center"/>
    </xf>
    <xf numFmtId="0" fontId="48" fillId="0" borderId="1" xfId="0" applyFont="1" applyBorder="1" applyAlignment="1" applyProtection="1">
      <alignment vertical="center"/>
    </xf>
    <xf numFmtId="0" fontId="48" fillId="0" borderId="1" xfId="0" applyFont="1" applyFill="1" applyBorder="1" applyAlignment="1" applyProtection="1">
      <alignment vertical="center"/>
    </xf>
    <xf numFmtId="0" fontId="48" fillId="0" borderId="5" xfId="0" applyFont="1" applyFill="1" applyBorder="1" applyAlignment="1" applyProtection="1">
      <alignment horizontal="left" vertical="center"/>
    </xf>
    <xf numFmtId="0" fontId="100" fillId="0" borderId="18" xfId="0" applyFont="1" applyBorder="1" applyAlignment="1" applyProtection="1">
      <alignment horizontal="center"/>
    </xf>
    <xf numFmtId="0" fontId="102" fillId="0" borderId="0" xfId="0" applyFont="1" applyProtection="1"/>
    <xf numFmtId="0" fontId="100" fillId="0" borderId="18" xfId="0" applyFont="1" applyFill="1" applyBorder="1" applyAlignment="1" applyProtection="1">
      <alignment horizontal="center"/>
    </xf>
    <xf numFmtId="0" fontId="100" fillId="0" borderId="18" xfId="0" applyFont="1" applyFill="1" applyBorder="1" applyAlignment="1" applyProtection="1">
      <alignment horizontal="left"/>
    </xf>
    <xf numFmtId="0" fontId="100" fillId="0" borderId="18" xfId="0" applyFont="1" applyFill="1" applyBorder="1" applyAlignment="1" applyProtection="1"/>
    <xf numFmtId="0" fontId="48" fillId="2" borderId="0" xfId="0" applyFont="1" applyFill="1" applyAlignment="1" applyProtection="1">
      <alignment vertical="center"/>
    </xf>
    <xf numFmtId="0" fontId="48" fillId="0" borderId="0" xfId="0" applyFont="1" applyAlignment="1" applyProtection="1">
      <alignment horizontal="left" vertical="center"/>
    </xf>
    <xf numFmtId="0" fontId="48" fillId="0" borderId="0" xfId="0" applyFont="1" applyBorder="1" applyAlignment="1" applyProtection="1">
      <alignment vertical="center"/>
    </xf>
    <xf numFmtId="0" fontId="48" fillId="0" borderId="22" xfId="0" applyFont="1" applyFill="1" applyBorder="1" applyAlignment="1" applyProtection="1">
      <alignment horizontal="center" vertical="center"/>
    </xf>
    <xf numFmtId="0" fontId="95" fillId="0" borderId="0" xfId="0" applyFont="1" applyBorder="1" applyAlignment="1" applyProtection="1">
      <alignment vertical="center"/>
    </xf>
    <xf numFmtId="0" fontId="48" fillId="2" borderId="0" xfId="1" applyFont="1" applyFill="1" applyBorder="1" applyAlignment="1" applyProtection="1">
      <alignment vertical="center"/>
    </xf>
    <xf numFmtId="0" fontId="107" fillId="0" borderId="0" xfId="0" applyFont="1" applyAlignment="1" applyProtection="1">
      <alignment vertical="center"/>
    </xf>
    <xf numFmtId="0" fontId="102" fillId="2" borderId="0" xfId="1" applyFont="1" applyFill="1" applyBorder="1" applyAlignment="1" applyProtection="1">
      <alignment horizontal="center" vertical="center"/>
    </xf>
    <xf numFmtId="0" fontId="102" fillId="0" borderId="0" xfId="0" applyFont="1" applyBorder="1" applyAlignment="1" applyProtection="1">
      <alignment horizontal="center" vertical="center"/>
    </xf>
    <xf numFmtId="0" fontId="102" fillId="2" borderId="0" xfId="1" applyFont="1" applyFill="1" applyBorder="1" applyAlignment="1" applyProtection="1">
      <alignment horizontal="left" vertical="center"/>
    </xf>
    <xf numFmtId="1" fontId="48" fillId="0" borderId="32" xfId="1" applyNumberFormat="1" applyFont="1" applyFill="1" applyBorder="1" applyAlignment="1" applyProtection="1">
      <alignment horizontal="center" vertical="center"/>
    </xf>
    <xf numFmtId="1" fontId="48" fillId="0" borderId="33" xfId="1" applyNumberFormat="1" applyFont="1" applyFill="1" applyBorder="1" applyAlignment="1" applyProtection="1">
      <alignment horizontal="center" vertical="center"/>
    </xf>
    <xf numFmtId="1" fontId="48" fillId="0" borderId="34" xfId="1" applyNumberFormat="1" applyFont="1" applyFill="1" applyBorder="1" applyAlignment="1" applyProtection="1">
      <alignment horizontal="center" vertical="center"/>
    </xf>
    <xf numFmtId="1" fontId="48" fillId="0" borderId="35" xfId="0" applyNumberFormat="1" applyFont="1" applyFill="1" applyBorder="1" applyAlignment="1" applyProtection="1">
      <alignment horizontal="center" vertical="center"/>
    </xf>
    <xf numFmtId="0" fontId="102" fillId="2" borderId="0" xfId="0" applyFont="1" applyFill="1" applyBorder="1" applyAlignment="1" applyProtection="1">
      <alignment vertical="center"/>
    </xf>
    <xf numFmtId="1" fontId="48" fillId="0" borderId="36" xfId="1" applyNumberFormat="1" applyFont="1" applyFill="1" applyBorder="1" applyAlignment="1" applyProtection="1">
      <alignment horizontal="center" vertical="center"/>
    </xf>
    <xf numFmtId="1" fontId="48" fillId="0" borderId="25" xfId="1" applyNumberFormat="1" applyFont="1" applyFill="1" applyBorder="1" applyAlignment="1" applyProtection="1">
      <alignment horizontal="center" vertical="center"/>
    </xf>
    <xf numFmtId="1" fontId="48" fillId="0" borderId="27" xfId="1" applyNumberFormat="1" applyFont="1" applyFill="1" applyBorder="1" applyAlignment="1" applyProtection="1">
      <alignment horizontal="center" vertical="center"/>
    </xf>
    <xf numFmtId="1" fontId="48" fillId="0" borderId="37" xfId="0" applyNumberFormat="1" applyFont="1" applyFill="1" applyBorder="1" applyAlignment="1" applyProtection="1">
      <alignment horizontal="center" vertical="center"/>
    </xf>
    <xf numFmtId="0" fontId="102" fillId="0" borderId="0" xfId="0" applyFont="1" applyAlignment="1" applyProtection="1">
      <alignment vertical="center"/>
    </xf>
    <xf numFmtId="1" fontId="48" fillId="0" borderId="38" xfId="1" applyNumberFormat="1" applyFont="1" applyFill="1" applyBorder="1" applyAlignment="1" applyProtection="1">
      <alignment horizontal="center" vertical="center"/>
    </xf>
    <xf numFmtId="1" fontId="48" fillId="0" borderId="28" xfId="1" applyNumberFormat="1" applyFont="1" applyFill="1" applyBorder="1" applyAlignment="1" applyProtection="1">
      <alignment horizontal="center" vertical="center"/>
    </xf>
    <xf numFmtId="1" fontId="48" fillId="0" borderId="29" xfId="1" applyNumberFormat="1" applyFont="1" applyFill="1" applyBorder="1" applyAlignment="1" applyProtection="1">
      <alignment horizontal="center" vertical="center"/>
    </xf>
    <xf numFmtId="1" fontId="48" fillId="0" borderId="39" xfId="0" applyNumberFormat="1" applyFont="1" applyFill="1" applyBorder="1" applyAlignment="1" applyProtection="1">
      <alignment horizontal="center" vertical="center"/>
    </xf>
    <xf numFmtId="0" fontId="48" fillId="0" borderId="77" xfId="0" applyFont="1" applyBorder="1" applyAlignment="1" applyProtection="1">
      <alignment vertical="center"/>
    </xf>
    <xf numFmtId="1" fontId="48" fillId="0" borderId="40" xfId="1" applyNumberFormat="1" applyFont="1" applyFill="1" applyBorder="1" applyAlignment="1" applyProtection="1">
      <alignment horizontal="center" vertical="center"/>
    </xf>
    <xf numFmtId="1" fontId="48" fillId="0" borderId="41" xfId="1" applyNumberFormat="1" applyFont="1" applyFill="1" applyBorder="1" applyAlignment="1" applyProtection="1">
      <alignment horizontal="center" vertical="center"/>
    </xf>
    <xf numFmtId="1" fontId="95" fillId="0" borderId="26" xfId="0" applyNumberFormat="1" applyFont="1" applyFill="1" applyBorder="1" applyAlignment="1" applyProtection="1">
      <alignment horizontal="center" vertical="center"/>
    </xf>
    <xf numFmtId="1" fontId="48" fillId="0" borderId="76" xfId="1" applyNumberFormat="1" applyFont="1" applyFill="1" applyBorder="1" applyAlignment="1" applyProtection="1">
      <alignment horizontal="center" vertical="center"/>
    </xf>
    <xf numFmtId="0" fontId="48" fillId="0" borderId="56" xfId="0" applyFont="1" applyFill="1" applyBorder="1" applyAlignment="1" applyProtection="1">
      <alignment horizontal="center" vertical="center"/>
    </xf>
    <xf numFmtId="3" fontId="95" fillId="0" borderId="0" xfId="0" applyNumberFormat="1" applyFont="1" applyBorder="1" applyAlignment="1" applyProtection="1">
      <alignment horizontal="center" vertical="center"/>
    </xf>
    <xf numFmtId="0" fontId="48" fillId="2" borderId="1" xfId="0" applyFont="1" applyFill="1" applyBorder="1" applyAlignment="1" applyProtection="1">
      <alignment vertical="center"/>
    </xf>
    <xf numFmtId="0" fontId="48" fillId="0" borderId="5" xfId="0" applyFont="1" applyFill="1" applyBorder="1" applyAlignment="1" applyProtection="1">
      <alignment vertical="center"/>
    </xf>
    <xf numFmtId="3" fontId="48" fillId="0" borderId="53" xfId="0" applyNumberFormat="1" applyFont="1" applyFill="1" applyBorder="1" applyAlignment="1" applyProtection="1">
      <alignment horizontal="center" vertical="center"/>
    </xf>
    <xf numFmtId="3" fontId="48" fillId="0" borderId="44" xfId="0" applyNumberFormat="1" applyFont="1" applyFill="1" applyBorder="1" applyAlignment="1" applyProtection="1">
      <alignment horizontal="center" vertical="center"/>
    </xf>
    <xf numFmtId="0" fontId="95" fillId="0" borderId="0" xfId="0" applyFont="1" applyAlignment="1" applyProtection="1">
      <alignment vertical="center"/>
    </xf>
    <xf numFmtId="0" fontId="100" fillId="0" borderId="0" xfId="0" applyFont="1" applyAlignment="1" applyProtection="1">
      <alignment horizontal="center"/>
    </xf>
    <xf numFmtId="0" fontId="100" fillId="0" borderId="0" xfId="0" applyFont="1" applyAlignment="1" applyProtection="1"/>
    <xf numFmtId="0" fontId="102" fillId="0" borderId="0" xfId="0" applyFont="1" applyAlignment="1" applyProtection="1"/>
    <xf numFmtId="0" fontId="48" fillId="2" borderId="0" xfId="1" applyFont="1" applyFill="1" applyBorder="1" applyAlignment="1" applyProtection="1">
      <alignment horizontal="center" vertical="center"/>
    </xf>
    <xf numFmtId="0" fontId="48" fillId="0" borderId="15" xfId="1" applyFont="1" applyFill="1" applyBorder="1" applyAlignment="1" applyProtection="1">
      <alignment horizontal="center" vertical="center"/>
    </xf>
    <xf numFmtId="0" fontId="114" fillId="0" borderId="0" xfId="3" applyFont="1" applyFill="1" applyAlignment="1" applyProtection="1">
      <alignment vertical="center" wrapText="1"/>
    </xf>
    <xf numFmtId="0" fontId="48" fillId="0" borderId="0" xfId="0" applyFont="1" applyBorder="1" applyAlignment="1" applyProtection="1">
      <alignment horizontal="center" vertical="center"/>
    </xf>
    <xf numFmtId="0" fontId="48" fillId="0" borderId="0" xfId="0" applyFont="1" applyAlignment="1" applyProtection="1">
      <alignment horizontal="center" vertical="center"/>
    </xf>
    <xf numFmtId="168" fontId="48" fillId="0" borderId="15" xfId="3" applyNumberFormat="1" applyFont="1" applyFill="1" applyBorder="1" applyAlignment="1" applyProtection="1">
      <alignment horizontal="center" vertical="center"/>
    </xf>
    <xf numFmtId="0" fontId="48" fillId="0" borderId="25" xfId="3" applyFont="1" applyFill="1" applyBorder="1" applyAlignment="1" applyProtection="1">
      <alignment horizontal="center" vertical="center"/>
    </xf>
    <xf numFmtId="0" fontId="107" fillId="2" borderId="0" xfId="1" applyFont="1" applyFill="1" applyBorder="1" applyAlignment="1" applyProtection="1">
      <alignment vertical="center"/>
    </xf>
    <xf numFmtId="3" fontId="95" fillId="0" borderId="10" xfId="0" applyNumberFormat="1" applyFont="1" applyBorder="1" applyAlignment="1" applyProtection="1">
      <alignment horizontal="center" vertical="center"/>
    </xf>
    <xf numFmtId="3" fontId="95" fillId="0" borderId="1" xfId="0" applyNumberFormat="1" applyFont="1" applyBorder="1" applyAlignment="1" applyProtection="1">
      <alignment horizontal="center" vertical="center"/>
    </xf>
    <xf numFmtId="0" fontId="48" fillId="0" borderId="24" xfId="0" applyFont="1" applyBorder="1" applyAlignment="1" applyProtection="1">
      <alignment horizontal="center" vertical="center"/>
    </xf>
    <xf numFmtId="3" fontId="48" fillId="0" borderId="60" xfId="0" applyNumberFormat="1" applyFont="1" applyFill="1" applyBorder="1" applyAlignment="1" applyProtection="1">
      <alignment horizontal="center" vertical="center"/>
    </xf>
    <xf numFmtId="3" fontId="48" fillId="0" borderId="61" xfId="0" applyNumberFormat="1" applyFont="1" applyFill="1" applyBorder="1" applyAlignment="1" applyProtection="1">
      <alignment horizontal="center" vertical="center"/>
    </xf>
    <xf numFmtId="3" fontId="48" fillId="0" borderId="62" xfId="0" applyNumberFormat="1" applyFont="1" applyFill="1" applyBorder="1" applyAlignment="1" applyProtection="1">
      <alignment horizontal="center" vertical="center"/>
    </xf>
    <xf numFmtId="3" fontId="48" fillId="0" borderId="63" xfId="0" applyNumberFormat="1" applyFont="1" applyFill="1" applyBorder="1" applyAlignment="1" applyProtection="1">
      <alignment horizontal="center" vertical="center"/>
    </xf>
    <xf numFmtId="0" fontId="48" fillId="0" borderId="28" xfId="3" applyFont="1" applyFill="1" applyBorder="1" applyAlignment="1" applyProtection="1">
      <alignment horizontal="center" vertical="center"/>
    </xf>
    <xf numFmtId="0" fontId="48" fillId="2" borderId="18" xfId="1" applyFont="1" applyFill="1" applyBorder="1" applyAlignment="1" applyProtection="1">
      <alignment vertical="center"/>
    </xf>
    <xf numFmtId="0" fontId="48" fillId="0" borderId="18" xfId="0" applyFont="1" applyBorder="1" applyAlignment="1" applyProtection="1">
      <alignment vertical="center"/>
    </xf>
    <xf numFmtId="1" fontId="48" fillId="0" borderId="8" xfId="1" applyNumberFormat="1" applyFont="1" applyFill="1" applyBorder="1" applyAlignment="1" applyProtection="1">
      <alignment horizontal="center" vertical="center"/>
    </xf>
    <xf numFmtId="1" fontId="48" fillId="0" borderId="18" xfId="1" applyNumberFormat="1" applyFont="1" applyFill="1" applyBorder="1" applyAlignment="1" applyProtection="1">
      <alignment horizontal="center" vertical="center"/>
    </xf>
    <xf numFmtId="1" fontId="48" fillId="0" borderId="9" xfId="1" applyNumberFormat="1" applyFont="1" applyFill="1" applyBorder="1" applyAlignment="1" applyProtection="1">
      <alignment horizontal="center" vertical="center"/>
    </xf>
    <xf numFmtId="0" fontId="102" fillId="2" borderId="0" xfId="3" applyFont="1" applyFill="1" applyBorder="1" applyAlignment="1" applyProtection="1">
      <alignment vertical="center"/>
    </xf>
    <xf numFmtId="1" fontId="48" fillId="0" borderId="11" xfId="1" applyNumberFormat="1" applyFont="1" applyFill="1" applyBorder="1" applyAlignment="1" applyProtection="1">
      <alignment horizontal="center" vertical="center"/>
    </xf>
    <xf numFmtId="1" fontId="48" fillId="0" borderId="12" xfId="1" applyNumberFormat="1" applyFont="1" applyFill="1" applyBorder="1" applyAlignment="1" applyProtection="1">
      <alignment horizontal="center" vertical="center"/>
    </xf>
    <xf numFmtId="0" fontId="102" fillId="0" borderId="0" xfId="3" applyFont="1" applyAlignment="1" applyProtection="1">
      <alignment vertical="center"/>
    </xf>
    <xf numFmtId="1" fontId="48" fillId="0" borderId="10" xfId="1" applyNumberFormat="1" applyFont="1" applyFill="1" applyBorder="1" applyAlignment="1" applyProtection="1">
      <alignment horizontal="center" vertical="center"/>
    </xf>
    <xf numFmtId="1" fontId="48" fillId="0" borderId="1" xfId="1" applyNumberFormat="1" applyFont="1" applyFill="1" applyBorder="1" applyAlignment="1" applyProtection="1">
      <alignment horizontal="center" vertical="center"/>
    </xf>
    <xf numFmtId="1" fontId="48" fillId="0" borderId="24" xfId="1" applyNumberFormat="1" applyFont="1" applyFill="1" applyBorder="1" applyAlignment="1" applyProtection="1">
      <alignment horizontal="center" vertical="center"/>
    </xf>
    <xf numFmtId="0" fontId="102" fillId="0" borderId="0" xfId="3" applyFont="1" applyBorder="1" applyAlignment="1" applyProtection="1">
      <alignment vertical="center"/>
    </xf>
    <xf numFmtId="1" fontId="48" fillId="0" borderId="53" xfId="1" applyNumberFormat="1" applyFont="1" applyFill="1" applyBorder="1" applyAlignment="1" applyProtection="1">
      <alignment horizontal="center" vertical="center"/>
    </xf>
    <xf numFmtId="1" fontId="48" fillId="0" borderId="54" xfId="1" applyNumberFormat="1" applyFont="1" applyFill="1" applyBorder="1" applyAlignment="1" applyProtection="1">
      <alignment horizontal="center" vertical="center"/>
    </xf>
    <xf numFmtId="1" fontId="48" fillId="0" borderId="52" xfId="1" applyNumberFormat="1" applyFont="1" applyFill="1" applyBorder="1" applyAlignment="1" applyProtection="1">
      <alignment horizontal="center" vertical="center"/>
    </xf>
    <xf numFmtId="1" fontId="48" fillId="0" borderId="66" xfId="1" applyNumberFormat="1" applyFont="1" applyFill="1" applyBorder="1" applyAlignment="1" applyProtection="1">
      <alignment horizontal="center" vertical="center"/>
    </xf>
    <xf numFmtId="0" fontId="48" fillId="0" borderId="7" xfId="0" applyFont="1" applyFill="1" applyBorder="1" applyAlignment="1" applyProtection="1">
      <alignment horizontal="center" vertical="center"/>
    </xf>
    <xf numFmtId="0" fontId="48" fillId="0" borderId="0" xfId="3" applyFont="1" applyBorder="1" applyAlignment="1" applyProtection="1">
      <alignment horizontal="left" vertical="center"/>
    </xf>
    <xf numFmtId="0" fontId="48" fillId="0" borderId="0" xfId="3" applyFont="1" applyBorder="1" applyAlignment="1" applyProtection="1">
      <alignment vertical="center"/>
    </xf>
    <xf numFmtId="1" fontId="48" fillId="2" borderId="68" xfId="1" applyNumberFormat="1" applyFont="1" applyFill="1" applyBorder="1" applyAlignment="1" applyProtection="1">
      <alignment horizontal="center" vertical="center"/>
    </xf>
    <xf numFmtId="0" fontId="95" fillId="2" borderId="0" xfId="3" applyFont="1" applyFill="1" applyAlignment="1" applyProtection="1">
      <alignment vertical="center"/>
    </xf>
    <xf numFmtId="0" fontId="48" fillId="0" borderId="0" xfId="3" applyFont="1" applyProtection="1"/>
    <xf numFmtId="0" fontId="48" fillId="2" borderId="0" xfId="3" applyFont="1" applyFill="1" applyProtection="1"/>
    <xf numFmtId="0" fontId="48" fillId="2" borderId="0" xfId="3" applyFont="1" applyFill="1" applyAlignment="1" applyProtection="1">
      <alignment horizontal="justify" vertical="top" wrapText="1"/>
    </xf>
    <xf numFmtId="169" fontId="48" fillId="2" borderId="0" xfId="3" applyNumberFormat="1" applyFont="1" applyFill="1" applyBorder="1" applyAlignment="1" applyProtection="1">
      <alignment horizontal="center" vertical="center" wrapText="1"/>
    </xf>
    <xf numFmtId="0" fontId="48" fillId="2" borderId="0" xfId="3" applyFont="1" applyFill="1" applyAlignment="1" applyProtection="1">
      <alignment horizontal="justify" vertical="center" wrapText="1"/>
    </xf>
    <xf numFmtId="9" fontId="48" fillId="2" borderId="0" xfId="3" applyNumberFormat="1" applyFont="1" applyFill="1" applyBorder="1" applyAlignment="1" applyProtection="1">
      <alignment horizontal="center" vertical="center" wrapText="1"/>
    </xf>
    <xf numFmtId="0" fontId="103" fillId="2" borderId="0" xfId="3" applyFont="1" applyFill="1" applyAlignment="1" applyProtection="1">
      <alignment vertical="center"/>
    </xf>
    <xf numFmtId="0" fontId="48" fillId="2" borderId="0" xfId="3" applyFont="1" applyFill="1" applyAlignment="1" applyProtection="1">
      <alignment horizontal="left" vertical="top"/>
    </xf>
    <xf numFmtId="0" fontId="48" fillId="2" borderId="0" xfId="3" applyFont="1" applyFill="1" applyAlignment="1" applyProtection="1">
      <alignment vertical="top"/>
    </xf>
    <xf numFmtId="0" fontId="48" fillId="2" borderId="0" xfId="3" applyFont="1" applyFill="1" applyAlignment="1" applyProtection="1">
      <alignment horizontal="left" vertical="top" wrapText="1"/>
    </xf>
    <xf numFmtId="0" fontId="114" fillId="0" borderId="0" xfId="3" applyFont="1" applyFill="1" applyAlignment="1" applyProtection="1">
      <alignment horizontal="left" vertical="top" wrapText="1"/>
    </xf>
    <xf numFmtId="0" fontId="48" fillId="2" borderId="0" xfId="3" applyFont="1" applyFill="1" applyAlignment="1" applyProtection="1">
      <alignment horizontal="right" vertical="top"/>
    </xf>
    <xf numFmtId="0" fontId="48" fillId="2" borderId="0" xfId="3" applyFont="1" applyFill="1" applyAlignment="1" applyProtection="1">
      <alignment horizontal="center" vertical="top"/>
    </xf>
    <xf numFmtId="0" fontId="114" fillId="0" borderId="0" xfId="3" applyFont="1" applyFill="1" applyAlignment="1" applyProtection="1">
      <alignment vertical="top"/>
    </xf>
    <xf numFmtId="0" fontId="95" fillId="2" borderId="0" xfId="3" quotePrefix="1" applyFont="1" applyFill="1" applyAlignment="1" applyProtection="1">
      <alignment horizontal="right" vertical="top"/>
    </xf>
    <xf numFmtId="0" fontId="95" fillId="2" borderId="0" xfId="3" quotePrefix="1" applyFont="1" applyFill="1" applyAlignment="1" applyProtection="1">
      <alignment horizontal="left" vertical="top"/>
    </xf>
    <xf numFmtId="0" fontId="114" fillId="0" borderId="0" xfId="3" applyFont="1" applyFill="1" applyAlignment="1" applyProtection="1">
      <alignment horizontal="justify" vertical="top" wrapText="1"/>
    </xf>
    <xf numFmtId="0" fontId="48" fillId="2" borderId="0" xfId="3" applyFont="1" applyFill="1" applyAlignment="1" applyProtection="1">
      <alignment horizontal="right" vertical="center" wrapText="1"/>
    </xf>
    <xf numFmtId="0" fontId="103" fillId="2" borderId="0" xfId="3" applyFont="1" applyFill="1" applyAlignment="1" applyProtection="1">
      <alignment vertical="top" wrapText="1"/>
    </xf>
    <xf numFmtId="0" fontId="95" fillId="2" borderId="0" xfId="3" applyFont="1" applyFill="1" applyAlignment="1" applyProtection="1">
      <alignment vertical="top" wrapText="1"/>
    </xf>
    <xf numFmtId="0" fontId="95" fillId="2" borderId="0" xfId="3" applyFont="1" applyFill="1" applyAlignment="1" applyProtection="1">
      <alignment vertical="center" wrapText="1"/>
    </xf>
    <xf numFmtId="0" fontId="95" fillId="2" borderId="0" xfId="3" applyFont="1" applyFill="1" applyAlignment="1" applyProtection="1">
      <alignment horizontal="right" vertical="center" wrapText="1"/>
    </xf>
    <xf numFmtId="10" fontId="95" fillId="2" borderId="0" xfId="3" applyNumberFormat="1" applyFont="1" applyFill="1" applyAlignment="1" applyProtection="1">
      <alignment vertical="center" wrapText="1"/>
    </xf>
    <xf numFmtId="0" fontId="48" fillId="0" borderId="0" xfId="3" applyFont="1" applyAlignment="1" applyProtection="1">
      <alignment vertical="center"/>
    </xf>
    <xf numFmtId="0" fontId="48" fillId="0" borderId="0" xfId="3" applyFont="1" applyAlignment="1" applyProtection="1">
      <alignment horizontal="right" vertical="center"/>
    </xf>
    <xf numFmtId="10" fontId="48" fillId="0" borderId="0" xfId="3" applyNumberFormat="1" applyFont="1" applyAlignment="1" applyProtection="1">
      <alignment vertical="center"/>
    </xf>
    <xf numFmtId="0" fontId="48" fillId="3" borderId="46" xfId="1" applyFont="1" applyFill="1" applyBorder="1" applyAlignment="1" applyProtection="1">
      <alignment vertical="center"/>
      <protection locked="0"/>
    </xf>
    <xf numFmtId="0" fontId="103" fillId="2" borderId="0" xfId="3" applyFont="1" applyFill="1" applyBorder="1" applyAlignment="1" applyProtection="1">
      <alignment vertical="center"/>
    </xf>
    <xf numFmtId="0" fontId="114" fillId="2" borderId="0" xfId="1" applyFont="1" applyFill="1" applyAlignment="1" applyProtection="1">
      <alignment vertical="top"/>
    </xf>
    <xf numFmtId="0" fontId="114" fillId="2" borderId="0" xfId="1" applyFont="1" applyFill="1" applyAlignment="1" applyProtection="1">
      <alignment vertical="center"/>
    </xf>
    <xf numFmtId="0" fontId="114" fillId="0" borderId="0" xfId="1" applyFont="1" applyFill="1" applyAlignment="1" applyProtection="1">
      <alignment horizontal="left" vertical="top" wrapText="1"/>
    </xf>
    <xf numFmtId="0" fontId="114" fillId="0" borderId="0" xfId="1" applyFont="1" applyFill="1" applyAlignment="1" applyProtection="1">
      <alignment horizontal="left" vertical="center" wrapText="1"/>
    </xf>
    <xf numFmtId="0" fontId="101" fillId="2" borderId="0" xfId="1" applyFont="1" applyFill="1" applyBorder="1" applyAlignment="1" applyProtection="1">
      <alignment vertical="center"/>
    </xf>
    <xf numFmtId="0" fontId="102" fillId="2" borderId="0" xfId="3" applyFont="1" applyFill="1" applyAlignment="1" applyProtection="1">
      <alignment vertical="center"/>
    </xf>
    <xf numFmtId="0" fontId="102" fillId="2" borderId="0" xfId="1" applyFont="1" applyFill="1" applyBorder="1" applyAlignment="1" applyProtection="1">
      <alignment vertical="center"/>
    </xf>
    <xf numFmtId="0" fontId="102" fillId="2" borderId="0" xfId="1" applyFont="1" applyFill="1" applyAlignment="1" applyProtection="1">
      <alignment vertical="center"/>
    </xf>
    <xf numFmtId="0" fontId="114" fillId="0" borderId="0" xfId="1" applyFont="1" applyFill="1" applyProtection="1"/>
    <xf numFmtId="0" fontId="102" fillId="0" borderId="0" xfId="1" applyFont="1" applyFill="1" applyProtection="1"/>
    <xf numFmtId="3" fontId="103" fillId="0" borderId="0" xfId="1" applyNumberFormat="1" applyFont="1" applyFill="1" applyBorder="1" applyAlignment="1" applyProtection="1"/>
    <xf numFmtId="3" fontId="103" fillId="0" borderId="11" xfId="1" applyNumberFormat="1" applyFont="1" applyFill="1" applyBorder="1" applyAlignment="1" applyProtection="1">
      <alignment horizontal="left"/>
    </xf>
    <xf numFmtId="3" fontId="103" fillId="0" borderId="0" xfId="1" applyNumberFormat="1" applyFont="1" applyFill="1" applyBorder="1" applyAlignment="1" applyProtection="1">
      <alignment horizontal="left"/>
    </xf>
    <xf numFmtId="3" fontId="103" fillId="0" borderId="10" xfId="1" applyNumberFormat="1" applyFont="1" applyFill="1" applyBorder="1" applyAlignment="1" applyProtection="1">
      <alignment horizontal="left"/>
    </xf>
    <xf numFmtId="0" fontId="4" fillId="0" borderId="22" xfId="0" applyFont="1" applyBorder="1" applyAlignment="1" applyProtection="1">
      <alignment horizontal="left" vertical="center"/>
    </xf>
    <xf numFmtId="165" fontId="4" fillId="3" borderId="5" xfId="0" applyNumberFormat="1" applyFont="1" applyFill="1" applyBorder="1" applyAlignment="1" applyProtection="1">
      <alignment vertical="center"/>
      <protection locked="0"/>
    </xf>
    <xf numFmtId="0" fontId="4" fillId="2" borderId="0" xfId="1" applyFont="1" applyFill="1" applyBorder="1" applyAlignment="1" applyProtection="1">
      <alignment horizontal="left" vertical="center"/>
    </xf>
    <xf numFmtId="0" fontId="4" fillId="0" borderId="0" xfId="0" applyFont="1" applyBorder="1" applyAlignment="1" applyProtection="1">
      <alignment horizontal="center" vertical="center"/>
    </xf>
    <xf numFmtId="1" fontId="4" fillId="3" borderId="7" xfId="1" applyNumberFormat="1" applyFont="1" applyFill="1" applyBorder="1" applyAlignment="1" applyProtection="1">
      <alignment horizontal="center" vertical="center"/>
      <protection locked="0"/>
    </xf>
    <xf numFmtId="0" fontId="4" fillId="2" borderId="0" xfId="1" applyFont="1" applyFill="1" applyBorder="1" applyAlignment="1" applyProtection="1">
      <alignment vertical="center"/>
    </xf>
    <xf numFmtId="1" fontId="4" fillId="0" borderId="32" xfId="1" applyNumberFormat="1" applyFont="1" applyFill="1" applyBorder="1" applyAlignment="1" applyProtection="1">
      <alignment horizontal="center" vertical="center"/>
    </xf>
    <xf numFmtId="1" fontId="4" fillId="0" borderId="33" xfId="1" applyNumberFormat="1" applyFont="1" applyFill="1" applyBorder="1" applyAlignment="1" applyProtection="1">
      <alignment horizontal="center" vertical="center"/>
    </xf>
    <xf numFmtId="1" fontId="4" fillId="0" borderId="34" xfId="1" applyNumberFormat="1" applyFont="1" applyFill="1" applyBorder="1" applyAlignment="1" applyProtection="1">
      <alignment horizontal="center" vertical="center"/>
    </xf>
    <xf numFmtId="1" fontId="4" fillId="0" borderId="36" xfId="1" applyNumberFormat="1" applyFont="1" applyFill="1" applyBorder="1" applyAlignment="1" applyProtection="1">
      <alignment horizontal="center" vertical="center"/>
    </xf>
    <xf numFmtId="1" fontId="4" fillId="0" borderId="25" xfId="1" applyNumberFormat="1" applyFont="1" applyFill="1" applyBorder="1" applyAlignment="1" applyProtection="1">
      <alignment horizontal="center" vertical="center"/>
    </xf>
    <xf numFmtId="1" fontId="4" fillId="0" borderId="27" xfId="1" applyNumberFormat="1" applyFont="1" applyFill="1" applyBorder="1" applyAlignment="1" applyProtection="1">
      <alignment horizontal="center" vertical="center"/>
    </xf>
    <xf numFmtId="1" fontId="4" fillId="0" borderId="38" xfId="1" applyNumberFormat="1" applyFont="1" applyFill="1" applyBorder="1" applyAlignment="1" applyProtection="1">
      <alignment horizontal="center" vertical="center"/>
    </xf>
    <xf numFmtId="1" fontId="4" fillId="0" borderId="28" xfId="1" applyNumberFormat="1" applyFont="1" applyFill="1" applyBorder="1" applyAlignment="1" applyProtection="1">
      <alignment horizontal="center" vertical="center"/>
    </xf>
    <xf numFmtId="1" fontId="4" fillId="0" borderId="29" xfId="1" applyNumberFormat="1" applyFont="1" applyFill="1" applyBorder="1" applyAlignment="1" applyProtection="1">
      <alignment horizontal="center" vertical="center"/>
    </xf>
    <xf numFmtId="0" fontId="4" fillId="0" borderId="77" xfId="0" applyFont="1" applyBorder="1" applyAlignment="1" applyProtection="1">
      <alignment vertical="center"/>
    </xf>
    <xf numFmtId="1" fontId="4" fillId="0" borderId="40" xfId="1" applyNumberFormat="1" applyFont="1" applyFill="1" applyBorder="1" applyAlignment="1" applyProtection="1">
      <alignment horizontal="center" vertical="center"/>
    </xf>
    <xf numFmtId="1" fontId="4" fillId="0" borderId="41" xfId="1" applyNumberFormat="1" applyFont="1" applyFill="1" applyBorder="1" applyAlignment="1" applyProtection="1">
      <alignment horizontal="center" vertical="center"/>
    </xf>
    <xf numFmtId="1" fontId="4" fillId="0" borderId="76" xfId="1" applyNumberFormat="1" applyFont="1" applyFill="1" applyBorder="1" applyAlignment="1" applyProtection="1">
      <alignment horizontal="center" vertical="center"/>
    </xf>
    <xf numFmtId="0" fontId="4" fillId="0" borderId="1" xfId="0" applyFont="1" applyBorder="1" applyAlignment="1" applyProtection="1">
      <alignment vertical="center"/>
    </xf>
    <xf numFmtId="0" fontId="4" fillId="0" borderId="5" xfId="0" applyFont="1" applyBorder="1" applyAlignment="1" applyProtection="1">
      <alignment vertical="center"/>
    </xf>
    <xf numFmtId="3" fontId="4" fillId="0" borderId="53" xfId="0" applyNumberFormat="1" applyFont="1" applyFill="1" applyBorder="1" applyAlignment="1" applyProtection="1">
      <alignment horizontal="center" vertical="center"/>
    </xf>
    <xf numFmtId="0" fontId="4" fillId="0" borderId="98" xfId="0" applyFont="1" applyBorder="1" applyAlignment="1" applyProtection="1">
      <alignment horizontal="center" vertical="center"/>
    </xf>
    <xf numFmtId="165" fontId="4" fillId="0" borderId="98" xfId="0" applyNumberFormat="1" applyFont="1" applyBorder="1" applyAlignment="1" applyProtection="1">
      <alignment horizontal="center" vertical="center"/>
    </xf>
    <xf numFmtId="0" fontId="4" fillId="0" borderId="73" xfId="0" applyFont="1" applyBorder="1" applyAlignment="1" applyProtection="1">
      <alignment vertical="center"/>
    </xf>
    <xf numFmtId="6" fontId="4" fillId="0" borderId="74" xfId="0" applyNumberFormat="1" applyFont="1" applyBorder="1" applyAlignment="1" applyProtection="1">
      <alignment horizontal="center" vertical="center"/>
    </xf>
    <xf numFmtId="165" fontId="4" fillId="0" borderId="74" xfId="0" applyNumberFormat="1"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3" xfId="0" applyFont="1" applyBorder="1" applyAlignment="1" applyProtection="1">
      <alignment vertical="center"/>
    </xf>
    <xf numFmtId="0" fontId="4" fillId="0" borderId="15" xfId="0" applyFont="1" applyBorder="1" applyAlignment="1" applyProtection="1">
      <alignment vertical="center"/>
    </xf>
    <xf numFmtId="0" fontId="4" fillId="0" borderId="19" xfId="0" applyFont="1" applyBorder="1" applyAlignment="1" applyProtection="1">
      <alignment horizontal="center" vertical="center"/>
    </xf>
    <xf numFmtId="165" fontId="4" fillId="0" borderId="19" xfId="0" applyNumberFormat="1" applyFont="1" applyBorder="1" applyAlignment="1" applyProtection="1">
      <alignment horizontal="center" vertical="center"/>
    </xf>
    <xf numFmtId="0" fontId="4" fillId="0" borderId="16" xfId="0" applyFont="1" applyBorder="1" applyAlignment="1" applyProtection="1">
      <alignment horizontal="center" vertical="center"/>
    </xf>
    <xf numFmtId="165" fontId="4" fillId="0" borderId="16" xfId="0" applyNumberFormat="1" applyFont="1" applyBorder="1" applyAlignment="1" applyProtection="1">
      <alignment horizontal="center" vertical="center"/>
    </xf>
    <xf numFmtId="0" fontId="4" fillId="0" borderId="83" xfId="0" applyFont="1" applyBorder="1" applyAlignment="1" applyProtection="1">
      <alignment vertical="center"/>
    </xf>
    <xf numFmtId="0" fontId="4" fillId="0" borderId="85" xfId="0" applyFont="1" applyBorder="1" applyAlignment="1" applyProtection="1">
      <alignment vertical="center"/>
    </xf>
    <xf numFmtId="0" fontId="4" fillId="0" borderId="41" xfId="0" applyFont="1" applyBorder="1" applyAlignment="1" applyProtection="1">
      <alignment horizontal="center" vertical="center"/>
    </xf>
    <xf numFmtId="165" fontId="4" fillId="0" borderId="41" xfId="0" applyNumberFormat="1" applyFont="1" applyBorder="1" applyAlignment="1" applyProtection="1">
      <alignment horizontal="center" vertical="center"/>
    </xf>
    <xf numFmtId="0" fontId="4" fillId="0" borderId="80" xfId="0" applyFont="1" applyBorder="1" applyAlignment="1" applyProtection="1">
      <alignment vertical="center"/>
    </xf>
    <xf numFmtId="0" fontId="4" fillId="0" borderId="81" xfId="0" applyFont="1" applyBorder="1" applyAlignment="1" applyProtection="1">
      <alignment vertical="center"/>
    </xf>
    <xf numFmtId="6" fontId="4" fillId="0" borderId="82" xfId="0" applyNumberFormat="1" applyFont="1" applyBorder="1" applyAlignment="1" applyProtection="1">
      <alignment horizontal="center" vertical="center"/>
    </xf>
    <xf numFmtId="165" fontId="4" fillId="0" borderId="82" xfId="0" applyNumberFormat="1" applyFont="1" applyBorder="1" applyAlignment="1" applyProtection="1">
      <alignment horizontal="center" vertical="center"/>
    </xf>
    <xf numFmtId="0" fontId="4" fillId="0" borderId="5" xfId="0" applyFont="1" applyFill="1" applyBorder="1" applyAlignment="1" applyProtection="1">
      <alignment vertical="center"/>
    </xf>
    <xf numFmtId="0" fontId="38" fillId="0" borderId="0" xfId="4" applyBorder="1" applyAlignment="1" applyProtection="1">
      <alignment horizontal="left" vertical="center"/>
    </xf>
    <xf numFmtId="0" fontId="4" fillId="0" borderId="22" xfId="0" applyFont="1" applyBorder="1" applyAlignment="1" applyProtection="1">
      <alignment horizontal="left" vertical="center" wrapText="1"/>
    </xf>
    <xf numFmtId="0" fontId="4" fillId="0" borderId="50" xfId="0" applyFont="1" applyBorder="1" applyAlignment="1" applyProtection="1">
      <alignment horizontal="left" vertical="center" wrapText="1"/>
    </xf>
    <xf numFmtId="0" fontId="4" fillId="0" borderId="21" xfId="0" applyFont="1" applyBorder="1" applyAlignment="1" applyProtection="1">
      <alignment horizontal="left" vertical="center"/>
    </xf>
    <xf numFmtId="0" fontId="56" fillId="0" borderId="0" xfId="9" applyFont="1" applyAlignment="1">
      <alignment vertical="center"/>
    </xf>
    <xf numFmtId="0" fontId="57" fillId="7" borderId="0" xfId="9" applyFont="1" applyFill="1" applyAlignment="1">
      <alignment vertical="center"/>
    </xf>
    <xf numFmtId="0" fontId="58" fillId="0" borderId="0" xfId="9" applyFont="1" applyAlignment="1">
      <alignment vertical="center"/>
    </xf>
    <xf numFmtId="0" fontId="58" fillId="0" borderId="0" xfId="9" applyFont="1" applyAlignment="1">
      <alignment horizontal="center" vertical="center"/>
    </xf>
    <xf numFmtId="0" fontId="57" fillId="0" borderId="0" xfId="9" applyFont="1" applyAlignment="1">
      <alignment vertical="center"/>
    </xf>
    <xf numFmtId="0" fontId="28" fillId="0" borderId="0" xfId="9" applyFont="1" applyAlignment="1">
      <alignment vertical="center"/>
    </xf>
    <xf numFmtId="0" fontId="28" fillId="0" borderId="0" xfId="9" applyFont="1"/>
    <xf numFmtId="0" fontId="56" fillId="0" borderId="0" xfId="9" applyFont="1"/>
    <xf numFmtId="0" fontId="60" fillId="0" borderId="0" xfId="9" applyFont="1"/>
    <xf numFmtId="0" fontId="60" fillId="0" borderId="0" xfId="9" applyFont="1" applyAlignment="1">
      <alignment horizontal="center"/>
    </xf>
    <xf numFmtId="0" fontId="58" fillId="0" borderId="0" xfId="9" applyFont="1"/>
    <xf numFmtId="0" fontId="61" fillId="0" borderId="0" xfId="9" applyFont="1" applyAlignment="1">
      <alignment vertical="center"/>
    </xf>
    <xf numFmtId="0" fontId="62" fillId="0" borderId="0" xfId="9" applyFont="1" applyAlignment="1">
      <alignment vertical="top"/>
    </xf>
    <xf numFmtId="0" fontId="63" fillId="0" borderId="0" xfId="9" applyFont="1" applyAlignment="1">
      <alignment vertical="center"/>
    </xf>
    <xf numFmtId="0" fontId="64" fillId="0" borderId="0" xfId="9" applyFont="1" applyAlignment="1">
      <alignment horizontal="left" vertical="center"/>
    </xf>
    <xf numFmtId="0" fontId="55" fillId="0" borderId="0" xfId="9" applyFont="1" applyAlignment="1">
      <alignment vertical="center"/>
    </xf>
    <xf numFmtId="0" fontId="60" fillId="0" borderId="0" xfId="9" applyFont="1" applyAlignment="1">
      <alignment vertical="center"/>
    </xf>
    <xf numFmtId="0" fontId="60" fillId="0" borderId="0" xfId="9" applyFont="1" applyAlignment="1">
      <alignment horizontal="center" vertical="center"/>
    </xf>
    <xf numFmtId="3" fontId="50" fillId="0" borderId="0" xfId="9" applyNumberFormat="1" applyFont="1" applyAlignment="1">
      <alignment vertical="top"/>
    </xf>
    <xf numFmtId="0" fontId="65" fillId="0" borderId="0" xfId="9" applyFont="1" applyAlignment="1">
      <alignment vertical="center" wrapText="1"/>
    </xf>
    <xf numFmtId="0" fontId="65" fillId="0" borderId="0" xfId="9" applyFont="1" applyAlignment="1">
      <alignment vertical="center"/>
    </xf>
    <xf numFmtId="0" fontId="64" fillId="0" borderId="0" xfId="9" applyFont="1" applyAlignment="1">
      <alignment vertical="center"/>
    </xf>
    <xf numFmtId="0" fontId="28" fillId="5" borderId="46" xfId="9" applyFont="1" applyFill="1" applyBorder="1" applyAlignment="1" applyProtection="1">
      <alignment horizontal="center" vertical="center"/>
      <protection locked="0"/>
    </xf>
    <xf numFmtId="0" fontId="64" fillId="0" borderId="0" xfId="9" applyFont="1" applyAlignment="1">
      <alignment horizontal="center" vertical="center"/>
    </xf>
    <xf numFmtId="0" fontId="88" fillId="0" borderId="0" xfId="9" applyFont="1" applyAlignment="1">
      <alignment horizontal="left" vertical="center"/>
    </xf>
    <xf numFmtId="3" fontId="67" fillId="3" borderId="26" xfId="9" applyNumberFormat="1" applyFont="1" applyFill="1" applyBorder="1" applyAlignment="1" applyProtection="1">
      <alignment horizontal="center" vertical="center"/>
      <protection locked="0"/>
    </xf>
    <xf numFmtId="0" fontId="61" fillId="0" borderId="0" xfId="9" applyFont="1" applyAlignment="1">
      <alignment horizontal="left"/>
    </xf>
    <xf numFmtId="0" fontId="130" fillId="5" borderId="46" xfId="9" applyFill="1" applyBorder="1" applyAlignment="1" applyProtection="1">
      <alignment horizontal="center" vertical="center"/>
      <protection locked="0"/>
    </xf>
    <xf numFmtId="3" fontId="47" fillId="0" borderId="0" xfId="9" applyNumberFormat="1" applyFont="1" applyAlignment="1">
      <alignment vertical="top"/>
    </xf>
    <xf numFmtId="0" fontId="28" fillId="0" borderId="0" xfId="9" applyFont="1" applyAlignment="1">
      <alignment vertical="center" wrapText="1"/>
    </xf>
    <xf numFmtId="0" fontId="61" fillId="0" borderId="0" xfId="9" applyFont="1" applyAlignment="1">
      <alignment vertical="center" wrapText="1"/>
    </xf>
    <xf numFmtId="0" fontId="61" fillId="0" borderId="0" xfId="9" applyFont="1" applyAlignment="1">
      <alignment horizontal="center" vertical="center" wrapText="1"/>
    </xf>
    <xf numFmtId="0" fontId="58" fillId="0" borderId="0" xfId="9" applyFont="1" applyAlignment="1">
      <alignment horizontal="center"/>
    </xf>
    <xf numFmtId="0" fontId="68" fillId="0" borderId="0" xfId="9" applyFont="1" applyAlignment="1">
      <alignment horizontal="center" vertical="center"/>
    </xf>
    <xf numFmtId="0" fontId="69" fillId="0" borderId="0" xfId="9" applyFont="1" applyAlignment="1">
      <alignment horizontal="center" vertical="center"/>
    </xf>
    <xf numFmtId="0" fontId="71" fillId="0" borderId="0" xfId="9" applyFont="1"/>
    <xf numFmtId="0" fontId="70" fillId="0" borderId="0" xfId="9" applyFont="1"/>
    <xf numFmtId="0" fontId="59" fillId="0" borderId="0" xfId="9" applyFont="1"/>
    <xf numFmtId="0" fontId="132" fillId="4" borderId="0" xfId="9" applyFont="1" applyFill="1" applyAlignment="1">
      <alignment horizontal="center" vertical="center" wrapText="1"/>
    </xf>
    <xf numFmtId="0" fontId="73" fillId="0" borderId="0" xfId="9" applyFont="1" applyAlignment="1">
      <alignment horizontal="center" vertical="center"/>
    </xf>
    <xf numFmtId="0" fontId="61" fillId="0" borderId="0" xfId="9" applyFont="1"/>
    <xf numFmtId="0" fontId="63" fillId="0" borderId="0" xfId="9" applyFont="1" applyAlignment="1">
      <alignment horizontal="center" vertical="center"/>
    </xf>
    <xf numFmtId="0" fontId="15" fillId="5" borderId="86" xfId="9" applyFont="1" applyFill="1" applyBorder="1" applyAlignment="1" applyProtection="1">
      <alignment horizontal="center" vertical="center"/>
      <protection locked="0"/>
    </xf>
    <xf numFmtId="0" fontId="59" fillId="5" borderId="86" xfId="9" applyFont="1" applyFill="1" applyBorder="1" applyAlignment="1" applyProtection="1">
      <alignment horizontal="center" vertical="center"/>
      <protection locked="0"/>
    </xf>
    <xf numFmtId="3" fontId="59" fillId="8" borderId="87" xfId="9" applyNumberFormat="1" applyFont="1" applyFill="1" applyBorder="1" applyAlignment="1" applyProtection="1">
      <alignment horizontal="center" vertical="center"/>
      <protection locked="0"/>
    </xf>
    <xf numFmtId="10" fontId="59" fillId="8" borderId="88" xfId="9" applyNumberFormat="1" applyFont="1" applyFill="1" applyBorder="1" applyAlignment="1" applyProtection="1">
      <alignment horizontal="center" vertical="center"/>
      <protection locked="0"/>
    </xf>
    <xf numFmtId="3" fontId="58" fillId="0" borderId="0" xfId="9" applyNumberFormat="1" applyFont="1" applyAlignment="1">
      <alignment horizontal="center"/>
    </xf>
    <xf numFmtId="0" fontId="57" fillId="0" borderId="0" xfId="9" applyFont="1" applyAlignment="1">
      <alignment horizontal="center"/>
    </xf>
    <xf numFmtId="0" fontId="15" fillId="5" borderId="17" xfId="9" applyFont="1" applyFill="1" applyBorder="1" applyAlignment="1" applyProtection="1">
      <alignment horizontal="center" vertical="center"/>
      <protection locked="0"/>
    </xf>
    <xf numFmtId="0" fontId="59" fillId="5" borderId="17" xfId="9" applyFont="1" applyFill="1" applyBorder="1" applyAlignment="1" applyProtection="1">
      <alignment horizontal="center" vertical="center"/>
      <protection locked="0"/>
    </xf>
    <xf numFmtId="3" fontId="59" fillId="8" borderId="75" xfId="9" applyNumberFormat="1" applyFont="1" applyFill="1" applyBorder="1" applyAlignment="1" applyProtection="1">
      <alignment horizontal="center" vertical="center"/>
      <protection locked="0"/>
    </xf>
    <xf numFmtId="10" fontId="59" fillId="8" borderId="90" xfId="9" applyNumberFormat="1" applyFont="1" applyFill="1" applyBorder="1" applyAlignment="1" applyProtection="1">
      <alignment horizontal="center" vertical="center"/>
      <protection locked="0"/>
    </xf>
    <xf numFmtId="0" fontId="15" fillId="5" borderId="91" xfId="9" applyFont="1" applyFill="1" applyBorder="1" applyAlignment="1" applyProtection="1">
      <alignment horizontal="center" vertical="center"/>
      <protection locked="0"/>
    </xf>
    <xf numFmtId="0" fontId="59" fillId="5" borderId="91" xfId="9" applyFont="1" applyFill="1" applyBorder="1" applyAlignment="1" applyProtection="1">
      <alignment horizontal="center" vertical="center"/>
      <protection locked="0"/>
    </xf>
    <xf numFmtId="0" fontId="15" fillId="5" borderId="19" xfId="9" applyFont="1" applyFill="1" applyBorder="1" applyAlignment="1" applyProtection="1">
      <alignment horizontal="center" vertical="center"/>
      <protection locked="0"/>
    </xf>
    <xf numFmtId="0" fontId="59" fillId="5" borderId="19" xfId="9" applyFont="1" applyFill="1" applyBorder="1" applyAlignment="1" applyProtection="1">
      <alignment horizontal="center" vertical="center"/>
      <protection locked="0"/>
    </xf>
    <xf numFmtId="0" fontId="15" fillId="5" borderId="16" xfId="9" applyFont="1" applyFill="1" applyBorder="1" applyAlignment="1" applyProtection="1">
      <alignment horizontal="center" vertical="center"/>
      <protection locked="0"/>
    </xf>
    <xf numFmtId="0" fontId="59" fillId="5" borderId="16" xfId="9" applyFont="1" applyFill="1" applyBorder="1" applyAlignment="1" applyProtection="1">
      <alignment horizontal="center" vertical="center"/>
      <protection locked="0"/>
    </xf>
    <xf numFmtId="3" fontId="59" fillId="8" borderId="28" xfId="9" applyNumberFormat="1" applyFont="1" applyFill="1" applyBorder="1" applyAlignment="1" applyProtection="1">
      <alignment horizontal="center" vertical="center"/>
      <protection locked="0"/>
    </xf>
    <xf numFmtId="10" fontId="59" fillId="8" borderId="29" xfId="9" applyNumberFormat="1" applyFont="1" applyFill="1" applyBorder="1" applyAlignment="1" applyProtection="1">
      <alignment horizontal="center" vertical="center"/>
      <protection locked="0"/>
    </xf>
    <xf numFmtId="0" fontId="67" fillId="0" borderId="0" xfId="9" applyFont="1" applyAlignment="1">
      <alignment horizontal="center" vertical="center"/>
    </xf>
    <xf numFmtId="0" fontId="64" fillId="0" borderId="0" xfId="9" applyFont="1" applyAlignment="1">
      <alignment horizontal="right" vertical="center"/>
    </xf>
    <xf numFmtId="0" fontId="75" fillId="0" borderId="2" xfId="9" applyFont="1" applyBorder="1" applyAlignment="1">
      <alignment horizontal="center" vertical="center"/>
    </xf>
    <xf numFmtId="0" fontId="59" fillId="0" borderId="0" xfId="9" applyFont="1" applyAlignment="1">
      <alignment horizontal="right" vertical="center"/>
    </xf>
    <xf numFmtId="3" fontId="61" fillId="0" borderId="0" xfId="9" applyNumberFormat="1" applyFont="1" applyAlignment="1">
      <alignment horizontal="center"/>
    </xf>
    <xf numFmtId="3" fontId="57" fillId="0" borderId="0" xfId="9" applyNumberFormat="1" applyFont="1" applyAlignment="1">
      <alignment horizontal="center"/>
    </xf>
    <xf numFmtId="0" fontId="75" fillId="0" borderId="4" xfId="9" applyFont="1" applyBorder="1" applyAlignment="1">
      <alignment horizontal="center" vertical="center"/>
    </xf>
    <xf numFmtId="0" fontId="77" fillId="0" borderId="0" xfId="9" applyFont="1" applyAlignment="1">
      <alignment vertical="center"/>
    </xf>
    <xf numFmtId="0" fontId="61" fillId="0" borderId="0" xfId="9" applyFont="1" applyAlignment="1">
      <alignment horizontal="right" vertical="center"/>
    </xf>
    <xf numFmtId="0" fontId="130" fillId="0" borderId="0" xfId="9" applyAlignment="1">
      <alignment vertical="center"/>
    </xf>
    <xf numFmtId="3" fontId="55" fillId="0" borderId="0" xfId="9" applyNumberFormat="1" applyFont="1" applyAlignment="1">
      <alignment horizontal="center"/>
    </xf>
    <xf numFmtId="0" fontId="57" fillId="0" borderId="0" xfId="9" applyFont="1"/>
    <xf numFmtId="0" fontId="55" fillId="0" borderId="0" xfId="9" applyFont="1"/>
    <xf numFmtId="0" fontId="55" fillId="0" borderId="0" xfId="9" applyFont="1" applyAlignment="1">
      <alignment horizontal="center" vertical="center" wrapText="1"/>
    </xf>
    <xf numFmtId="0" fontId="81" fillId="0" borderId="0" xfId="9" applyFont="1" applyAlignment="1">
      <alignment horizontal="right"/>
    </xf>
    <xf numFmtId="0" fontId="94" fillId="0" borderId="0" xfId="9" applyFont="1" applyAlignment="1">
      <alignment horizontal="right"/>
    </xf>
    <xf numFmtId="0" fontId="59" fillId="0" borderId="0" xfId="9" applyFont="1" applyAlignment="1">
      <alignment vertical="center"/>
    </xf>
    <xf numFmtId="0" fontId="47" fillId="0" borderId="0" xfId="9" applyFont="1" applyAlignment="1">
      <alignment vertical="center"/>
    </xf>
    <xf numFmtId="0" fontId="47" fillId="0" borderId="0" xfId="9" applyFont="1" applyAlignment="1">
      <alignment horizontal="left" vertical="center" wrapText="1"/>
    </xf>
    <xf numFmtId="0" fontId="87" fillId="0" borderId="0" xfId="9" applyFont="1" applyAlignment="1">
      <alignment vertical="center"/>
    </xf>
    <xf numFmtId="0" fontId="56" fillId="0" borderId="12" xfId="9" applyFont="1" applyBorder="1"/>
    <xf numFmtId="0" fontId="47" fillId="0" borderId="0" xfId="9" applyFont="1"/>
    <xf numFmtId="0" fontId="87" fillId="0" borderId="0" xfId="9" applyFont="1"/>
    <xf numFmtId="0" fontId="82" fillId="0" borderId="0" xfId="9" applyFont="1" applyAlignment="1">
      <alignment vertical="center"/>
    </xf>
    <xf numFmtId="0" fontId="83" fillId="0" borderId="0" xfId="9" applyFont="1"/>
    <xf numFmtId="0" fontId="89" fillId="0" borderId="0" xfId="9" applyFont="1" applyAlignment="1">
      <alignment vertical="center"/>
    </xf>
    <xf numFmtId="0" fontId="84" fillId="0" borderId="0" xfId="9" applyFont="1" applyAlignment="1">
      <alignment vertical="center"/>
    </xf>
    <xf numFmtId="0" fontId="44" fillId="0" borderId="0" xfId="9" applyFont="1" applyAlignment="1">
      <alignment vertical="center"/>
    </xf>
    <xf numFmtId="0" fontId="67" fillId="0" borderId="0" xfId="9" applyFont="1" applyAlignment="1">
      <alignment vertical="top" wrapText="1"/>
    </xf>
    <xf numFmtId="0" fontId="68" fillId="0" borderId="0" xfId="9" applyFont="1" applyAlignment="1">
      <alignment vertical="top" wrapText="1"/>
    </xf>
    <xf numFmtId="0" fontId="67" fillId="0" borderId="1" xfId="9" applyFont="1" applyBorder="1" applyAlignment="1">
      <alignment vertical="top" wrapText="1"/>
    </xf>
    <xf numFmtId="0" fontId="15" fillId="0" borderId="0" xfId="9" applyFont="1" applyAlignment="1">
      <alignment vertical="center"/>
    </xf>
    <xf numFmtId="0" fontId="85" fillId="0" borderId="0" xfId="9" applyFont="1" applyAlignment="1">
      <alignment horizontal="center"/>
    </xf>
    <xf numFmtId="0" fontId="133" fillId="0" borderId="0" xfId="9" applyFont="1" applyAlignment="1">
      <alignment vertical="center"/>
    </xf>
    <xf numFmtId="10" fontId="134" fillId="0" borderId="109" xfId="9" applyNumberFormat="1" applyFont="1" applyBorder="1" applyAlignment="1">
      <alignment horizontal="center" vertical="center"/>
    </xf>
    <xf numFmtId="10" fontId="134" fillId="0" borderId="110" xfId="9" applyNumberFormat="1" applyFont="1" applyBorder="1" applyAlignment="1">
      <alignment horizontal="center" vertical="center"/>
    </xf>
    <xf numFmtId="10" fontId="134" fillId="0" borderId="111" xfId="9" applyNumberFormat="1" applyFont="1" applyBorder="1" applyAlignment="1">
      <alignment horizontal="center" vertical="center"/>
    </xf>
    <xf numFmtId="0" fontId="47" fillId="0" borderId="0" xfId="9" applyFont="1" applyAlignment="1">
      <alignment horizontal="left" vertical="center"/>
    </xf>
    <xf numFmtId="0" fontId="130" fillId="0" borderId="0" xfId="9"/>
    <xf numFmtId="3" fontId="134" fillId="0" borderId="112" xfId="9" applyNumberFormat="1" applyFont="1" applyBorder="1" applyAlignment="1">
      <alignment horizontal="center" vertical="center"/>
    </xf>
    <xf numFmtId="0" fontId="137" fillId="0" borderId="0" xfId="9" applyFont="1" applyAlignment="1">
      <alignment horizontal="center" vertical="center"/>
    </xf>
    <xf numFmtId="0" fontId="138" fillId="0" borderId="0" xfId="9" applyFont="1" applyAlignment="1">
      <alignment vertical="center"/>
    </xf>
    <xf numFmtId="0" fontId="137" fillId="0" borderId="0" xfId="9" applyFont="1" applyAlignment="1">
      <alignment vertical="center"/>
    </xf>
    <xf numFmtId="3" fontId="140" fillId="0" borderId="114" xfId="9" applyNumberFormat="1" applyFont="1" applyBorder="1" applyAlignment="1">
      <alignment horizontal="center" vertical="center"/>
    </xf>
    <xf numFmtId="10" fontId="134" fillId="0" borderId="117" xfId="9" applyNumberFormat="1" applyFont="1" applyBorder="1" applyAlignment="1">
      <alignment horizontal="center" vertical="center"/>
    </xf>
    <xf numFmtId="10" fontId="134" fillId="0" borderId="118" xfId="9" applyNumberFormat="1" applyFont="1" applyBorder="1" applyAlignment="1">
      <alignment horizontal="center" vertical="center"/>
    </xf>
    <xf numFmtId="10" fontId="134" fillId="0" borderId="119" xfId="9" applyNumberFormat="1" applyFont="1" applyBorder="1" applyAlignment="1">
      <alignment horizontal="center" vertical="center"/>
    </xf>
    <xf numFmtId="0" fontId="61" fillId="0" borderId="0" xfId="9" applyFont="1" applyAlignment="1">
      <alignment wrapText="1"/>
    </xf>
    <xf numFmtId="0" fontId="67" fillId="0" borderId="0" xfId="9" applyFont="1" applyAlignment="1">
      <alignment wrapText="1"/>
    </xf>
    <xf numFmtId="3" fontId="140" fillId="0" borderId="120" xfId="9" applyNumberFormat="1" applyFont="1" applyBorder="1" applyAlignment="1">
      <alignment horizontal="center" vertical="center"/>
    </xf>
    <xf numFmtId="0" fontId="66" fillId="0" borderId="0" xfId="9" applyFont="1" applyAlignment="1">
      <alignment vertical="top" wrapText="1"/>
    </xf>
    <xf numFmtId="38" fontId="28" fillId="0" borderId="0" xfId="9" applyNumberFormat="1" applyFont="1" applyAlignment="1">
      <alignment horizontal="right" vertical="center"/>
    </xf>
    <xf numFmtId="38" fontId="28" fillId="0" borderId="92" xfId="9" applyNumberFormat="1" applyFont="1" applyBorder="1"/>
    <xf numFmtId="38" fontId="28" fillId="0" borderId="93" xfId="9" applyNumberFormat="1" applyFont="1" applyBorder="1"/>
    <xf numFmtId="38" fontId="28" fillId="0" borderId="94" xfId="9" applyNumberFormat="1" applyFont="1" applyBorder="1"/>
    <xf numFmtId="0" fontId="66" fillId="0" borderId="0" xfId="9" applyFont="1" applyAlignment="1">
      <alignment vertical="center" wrapText="1"/>
    </xf>
    <xf numFmtId="38" fontId="28" fillId="0" borderId="60" xfId="9" applyNumberFormat="1" applyFont="1" applyBorder="1"/>
    <xf numFmtId="38" fontId="28" fillId="0" borderId="61" xfId="9" applyNumberFormat="1" applyFont="1" applyBorder="1"/>
    <xf numFmtId="38" fontId="28" fillId="0" borderId="62" xfId="9" applyNumberFormat="1" applyFont="1" applyBorder="1"/>
    <xf numFmtId="0" fontId="88" fillId="0" borderId="0" xfId="9" applyFont="1" applyAlignment="1">
      <alignment vertical="center"/>
    </xf>
    <xf numFmtId="0" fontId="28" fillId="0" borderId="0" xfId="9" applyFont="1" applyAlignment="1">
      <alignment vertical="top"/>
    </xf>
    <xf numFmtId="0" fontId="59" fillId="0" borderId="0" xfId="9" applyFont="1" applyAlignment="1">
      <alignment vertical="top" wrapText="1"/>
    </xf>
    <xf numFmtId="0" fontId="90" fillId="0" borderId="0" xfId="9" applyFont="1" applyAlignment="1">
      <alignment vertical="center"/>
    </xf>
    <xf numFmtId="0" fontId="68" fillId="0" borderId="0" xfId="9" applyFont="1" applyAlignment="1">
      <alignment horizontal="left"/>
    </xf>
    <xf numFmtId="0" fontId="59" fillId="0" borderId="22" xfId="9" applyFont="1" applyBorder="1" applyAlignment="1">
      <alignment vertical="center"/>
    </xf>
    <xf numFmtId="0" fontId="28" fillId="0" borderId="22" xfId="9" applyFont="1" applyBorder="1" applyAlignment="1">
      <alignment vertical="center"/>
    </xf>
    <xf numFmtId="0" fontId="44" fillId="0" borderId="22" xfId="9" applyFont="1" applyBorder="1" applyAlignment="1">
      <alignment vertical="center"/>
    </xf>
    <xf numFmtId="0" fontId="71" fillId="0" borderId="22" xfId="9" applyFont="1" applyBorder="1"/>
    <xf numFmtId="0" fontId="56" fillId="0" borderId="22" xfId="9" applyFont="1" applyBorder="1"/>
    <xf numFmtId="0" fontId="56" fillId="0" borderId="50" xfId="9" applyFont="1" applyBorder="1"/>
    <xf numFmtId="0" fontId="59" fillId="0" borderId="0" xfId="9" applyFont="1" applyAlignment="1">
      <alignment horizontal="left" vertical="center"/>
    </xf>
    <xf numFmtId="0" fontId="89" fillId="0" borderId="0" xfId="9" applyFont="1" applyAlignment="1">
      <alignment horizontal="left" vertical="center"/>
    </xf>
    <xf numFmtId="0" fontId="84" fillId="0" borderId="0" xfId="9" applyFont="1" applyAlignment="1">
      <alignment horizontal="left" vertical="center"/>
    </xf>
    <xf numFmtId="0" fontId="59" fillId="0" borderId="0" xfId="9" applyFont="1" applyAlignment="1">
      <alignment horizontal="left"/>
    </xf>
    <xf numFmtId="0" fontId="28" fillId="0" borderId="0" xfId="9" applyFont="1" applyAlignment="1">
      <alignment horizontal="left"/>
    </xf>
    <xf numFmtId="38" fontId="28" fillId="0" borderId="0" xfId="9" applyNumberFormat="1" applyFont="1"/>
    <xf numFmtId="0" fontId="29" fillId="0" borderId="0" xfId="9" applyFont="1" applyAlignment="1">
      <alignment vertical="center"/>
    </xf>
    <xf numFmtId="0" fontId="59" fillId="0" borderId="22" xfId="9" applyFont="1" applyBorder="1" applyAlignment="1">
      <alignment horizontal="left" vertical="center"/>
    </xf>
    <xf numFmtId="0" fontId="47" fillId="0" borderId="22" xfId="9" applyFont="1" applyBorder="1" applyAlignment="1">
      <alignment horizontal="left" vertical="center"/>
    </xf>
    <xf numFmtId="0" fontId="44" fillId="0" borderId="0" xfId="9" applyFont="1"/>
    <xf numFmtId="0" fontId="29" fillId="0" borderId="0" xfId="9" applyFont="1"/>
    <xf numFmtId="38" fontId="28" fillId="0" borderId="0" xfId="9" applyNumberFormat="1" applyFont="1" applyAlignment="1">
      <alignment vertical="center"/>
    </xf>
    <xf numFmtId="3" fontId="28" fillId="0" borderId="89" xfId="9" applyNumberFormat="1" applyFont="1" applyBorder="1" applyAlignment="1">
      <alignment horizontal="center" vertical="center"/>
    </xf>
    <xf numFmtId="3" fontId="28" fillId="0" borderId="0" xfId="9" applyNumberFormat="1" applyFont="1" applyAlignment="1">
      <alignment horizontal="center" vertical="center"/>
    </xf>
    <xf numFmtId="3" fontId="28" fillId="0" borderId="75" xfId="9" applyNumberFormat="1" applyFont="1" applyBorder="1" applyAlignment="1">
      <alignment vertical="center"/>
    </xf>
    <xf numFmtId="3" fontId="28" fillId="0" borderId="0" xfId="9" applyNumberFormat="1" applyFont="1" applyAlignment="1">
      <alignment vertical="center"/>
    </xf>
    <xf numFmtId="0" fontId="61" fillId="0" borderId="0" xfId="9" quotePrefix="1" applyFont="1" applyAlignment="1">
      <alignment horizontal="center" vertical="center"/>
    </xf>
    <xf numFmtId="0" fontId="91" fillId="0" borderId="0" xfId="9" applyFont="1" applyAlignment="1">
      <alignment horizontal="right" vertical="center"/>
    </xf>
    <xf numFmtId="0" fontId="3" fillId="0" borderId="0" xfId="0" applyFont="1" applyProtection="1"/>
    <xf numFmtId="0" fontId="3" fillId="0" borderId="0" xfId="0" applyFont="1" applyAlignment="1" applyProtection="1">
      <alignment horizontal="right" vertical="center"/>
    </xf>
    <xf numFmtId="0" fontId="3" fillId="0" borderId="0" xfId="0" applyFont="1" applyAlignment="1" applyProtection="1">
      <alignment vertical="center"/>
    </xf>
    <xf numFmtId="0" fontId="3" fillId="2" borderId="0" xfId="1" applyFont="1" applyFill="1" applyBorder="1" applyAlignment="1" applyProtection="1">
      <alignment horizontal="center" vertical="center"/>
    </xf>
    <xf numFmtId="0" fontId="3" fillId="2" borderId="0" xfId="1" applyFont="1" applyFill="1" applyBorder="1" applyAlignment="1" applyProtection="1">
      <alignment horizontal="left" vertical="center"/>
    </xf>
    <xf numFmtId="0" fontId="3" fillId="0" borderId="0" xfId="0" applyFont="1" applyBorder="1" applyAlignment="1" applyProtection="1">
      <alignment vertical="center" wrapText="1"/>
    </xf>
    <xf numFmtId="0" fontId="3" fillId="2" borderId="0" xfId="1" applyFont="1" applyFill="1" applyProtection="1"/>
    <xf numFmtId="0" fontId="61" fillId="3" borderId="0" xfId="3" applyFont="1" applyFill="1" applyBorder="1" applyAlignment="1" applyProtection="1">
      <alignment horizontal="left" vertical="center" wrapText="1"/>
      <protection locked="0"/>
    </xf>
    <xf numFmtId="0" fontId="29" fillId="2" borderId="0" xfId="3" applyFont="1" applyFill="1" applyBorder="1" applyAlignment="1" applyProtection="1">
      <alignment horizontal="left" vertical="top" wrapText="1"/>
    </xf>
    <xf numFmtId="0" fontId="29" fillId="0" borderId="0" xfId="3" applyFont="1" applyBorder="1" applyProtection="1"/>
    <xf numFmtId="0" fontId="4" fillId="0" borderId="6" xfId="0" applyFont="1" applyFill="1" applyBorder="1" applyAlignment="1" applyProtection="1">
      <alignment vertical="center"/>
    </xf>
    <xf numFmtId="0" fontId="4" fillId="0" borderId="7" xfId="0" applyFont="1" applyFill="1" applyBorder="1" applyAlignment="1" applyProtection="1">
      <alignment vertical="center"/>
    </xf>
    <xf numFmtId="1" fontId="4" fillId="3" borderId="30" xfId="1" applyNumberFormat="1" applyFont="1" applyFill="1" applyBorder="1" applyAlignment="1" applyProtection="1">
      <alignment horizontal="center" vertical="center"/>
      <protection locked="0"/>
    </xf>
    <xf numFmtId="0" fontId="3" fillId="0" borderId="0" xfId="0" applyFont="1" applyAlignment="1" applyProtection="1">
      <alignment horizontal="center" vertical="center"/>
    </xf>
    <xf numFmtId="0" fontId="4" fillId="0" borderId="0" xfId="0" applyFont="1" applyBorder="1" applyAlignment="1" applyProtection="1">
      <alignment horizontal="left" vertical="center"/>
    </xf>
    <xf numFmtId="0" fontId="10" fillId="0" borderId="102" xfId="0" applyFont="1" applyBorder="1" applyAlignment="1" applyProtection="1">
      <alignment horizontal="center"/>
    </xf>
    <xf numFmtId="0" fontId="10" fillId="0" borderId="11" xfId="0" applyFont="1" applyBorder="1" applyAlignment="1" applyProtection="1">
      <alignment horizontal="left" vertical="top" wrapText="1"/>
    </xf>
    <xf numFmtId="1" fontId="4" fillId="3" borderId="31" xfId="1" applyNumberFormat="1" applyFont="1" applyFill="1" applyBorder="1" applyAlignment="1" applyProtection="1">
      <alignment horizontal="center" vertical="center"/>
      <protection locked="0"/>
    </xf>
    <xf numFmtId="0" fontId="8" fillId="0" borderId="0" xfId="0" applyFont="1" applyAlignment="1" applyProtection="1">
      <alignment horizontal="center"/>
    </xf>
    <xf numFmtId="0" fontId="45" fillId="0" borderId="0" xfId="0" applyFont="1" applyAlignment="1" applyProtection="1">
      <alignment horizontal="center" vertical="center" wrapText="1"/>
    </xf>
    <xf numFmtId="0" fontId="61" fillId="0" borderId="0" xfId="3" applyFont="1" applyFill="1" applyAlignment="1" applyProtection="1">
      <alignment horizontal="left" vertical="center"/>
    </xf>
    <xf numFmtId="0" fontId="44" fillId="0" borderId="0" xfId="3" applyFont="1" applyAlignment="1">
      <alignment horizontal="left" vertical="center" wrapText="1"/>
    </xf>
    <xf numFmtId="0" fontId="61" fillId="0" borderId="0" xfId="3" applyFont="1" applyFill="1" applyAlignment="1" applyProtection="1">
      <alignment horizontal="center" vertical="center"/>
    </xf>
    <xf numFmtId="0" fontId="64" fillId="0" borderId="0" xfId="3" applyFont="1" applyFill="1" applyAlignment="1" applyProtection="1">
      <alignment horizontal="center" vertical="center"/>
    </xf>
    <xf numFmtId="0" fontId="28" fillId="0" borderId="0" xfId="9" applyFont="1" applyAlignment="1">
      <alignment horizontal="left" vertical="top" wrapText="1"/>
    </xf>
    <xf numFmtId="0" fontId="44" fillId="0" borderId="0" xfId="9" applyFont="1" applyAlignment="1">
      <alignment horizontal="left" vertical="center" wrapText="1"/>
    </xf>
    <xf numFmtId="0" fontId="64" fillId="0" borderId="0" xfId="9" applyFont="1" applyAlignment="1">
      <alignment horizontal="center" vertical="center" wrapText="1"/>
    </xf>
    <xf numFmtId="0" fontId="61" fillId="0" borderId="0" xfId="9" applyFont="1" applyAlignment="1">
      <alignment horizontal="center" vertical="center"/>
    </xf>
    <xf numFmtId="0" fontId="64" fillId="0" borderId="0" xfId="9" applyFont="1" applyAlignment="1">
      <alignment horizontal="center" wrapText="1"/>
    </xf>
    <xf numFmtId="0" fontId="15" fillId="0" borderId="0" xfId="0" applyFont="1" applyFill="1" applyBorder="1" applyAlignment="1" applyProtection="1">
      <alignment horizontal="center" vertical="center"/>
    </xf>
    <xf numFmtId="1" fontId="4" fillId="0" borderId="30" xfId="1" applyNumberFormat="1" applyFont="1" applyFill="1" applyBorder="1" applyAlignment="1" applyProtection="1">
      <alignment horizontal="center" vertical="center"/>
    </xf>
    <xf numFmtId="0" fontId="29" fillId="2" borderId="0" xfId="3" applyFont="1" applyFill="1" applyAlignment="1" applyProtection="1">
      <alignment horizontal="left" vertical="top" wrapText="1"/>
    </xf>
    <xf numFmtId="0" fontId="15" fillId="0" borderId="0" xfId="0" applyFont="1" applyFill="1" applyBorder="1" applyAlignment="1" applyProtection="1">
      <alignment horizontal="left" vertical="center"/>
    </xf>
    <xf numFmtId="0" fontId="48" fillId="0" borderId="1" xfId="1" applyFont="1" applyFill="1" applyBorder="1" applyAlignment="1" applyProtection="1">
      <alignment horizontal="left" vertical="center"/>
    </xf>
    <xf numFmtId="0" fontId="114" fillId="2" borderId="0" xfId="3" applyFont="1" applyFill="1" applyAlignment="1" applyProtection="1">
      <alignment horizontal="justify" vertical="top" wrapText="1"/>
    </xf>
    <xf numFmtId="0" fontId="114" fillId="2" borderId="0" xfId="3" applyFont="1" applyFill="1" applyAlignment="1" applyProtection="1">
      <alignment horizontal="left" vertical="top" wrapText="1"/>
    </xf>
    <xf numFmtId="1" fontId="48" fillId="0" borderId="30" xfId="1" applyNumberFormat="1"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48" fillId="0" borderId="15" xfId="0" applyFont="1" applyFill="1" applyBorder="1" applyAlignment="1" applyProtection="1">
      <alignment horizontal="center" vertical="center"/>
    </xf>
    <xf numFmtId="0" fontId="102" fillId="0" borderId="0" xfId="0" applyFont="1" applyAlignment="1" applyProtection="1">
      <alignment horizontal="center" vertical="center"/>
    </xf>
    <xf numFmtId="0" fontId="48" fillId="0" borderId="7" xfId="1" applyFont="1" applyFill="1" applyBorder="1" applyAlignment="1" applyProtection="1">
      <alignment horizontal="center" vertical="center"/>
    </xf>
    <xf numFmtId="0" fontId="48" fillId="0" borderId="0" xfId="1" applyFont="1" applyFill="1" applyBorder="1" applyAlignment="1" applyProtection="1">
      <alignment horizontal="left" vertical="center"/>
    </xf>
    <xf numFmtId="0" fontId="114" fillId="0" borderId="0" xfId="3" applyFont="1" applyFill="1" applyBorder="1" applyAlignment="1" applyProtection="1">
      <alignment horizontal="left" wrapText="1"/>
    </xf>
    <xf numFmtId="4" fontId="140" fillId="0" borderId="115" xfId="9" applyNumberFormat="1" applyFont="1" applyBorder="1" applyAlignment="1">
      <alignment horizontal="center" vertical="center"/>
    </xf>
    <xf numFmtId="4" fontId="134" fillId="0" borderId="112" xfId="9" applyNumberFormat="1" applyFont="1" applyBorder="1" applyAlignment="1">
      <alignment horizontal="center" vertical="center"/>
    </xf>
    <xf numFmtId="4" fontId="140" fillId="0" borderId="114" xfId="9" applyNumberFormat="1" applyFont="1" applyBorder="1" applyAlignment="1">
      <alignment horizontal="center" vertical="center"/>
    </xf>
    <xf numFmtId="4" fontId="134" fillId="0" borderId="113" xfId="9" applyNumberFormat="1" applyFont="1" applyBorder="1" applyAlignment="1">
      <alignment horizontal="center" vertical="center"/>
    </xf>
    <xf numFmtId="4" fontId="140" fillId="0" borderId="116" xfId="9" applyNumberFormat="1" applyFont="1" applyBorder="1" applyAlignment="1">
      <alignment horizontal="center" vertical="center"/>
    </xf>
    <xf numFmtId="4" fontId="140" fillId="0" borderId="120" xfId="9" applyNumberFormat="1" applyFont="1" applyBorder="1" applyAlignment="1">
      <alignment horizontal="center" vertical="center"/>
    </xf>
    <xf numFmtId="0" fontId="10" fillId="0" borderId="11" xfId="0" applyFont="1" applyBorder="1" applyAlignment="1" applyProtection="1">
      <alignment horizontal="left" vertical="top" wrapText="1"/>
    </xf>
    <xf numFmtId="0" fontId="10" fillId="0" borderId="12" xfId="0" quotePrefix="1" applyFont="1" applyBorder="1" applyAlignment="1" applyProtection="1">
      <alignment horizontal="center" vertical="top"/>
    </xf>
    <xf numFmtId="6" fontId="4" fillId="0" borderId="23" xfId="0" applyNumberFormat="1" applyFont="1" applyBorder="1" applyAlignment="1" applyProtection="1">
      <alignment horizontal="center" vertical="top"/>
    </xf>
    <xf numFmtId="165" fontId="4" fillId="0" borderId="23" xfId="0" applyNumberFormat="1" applyFont="1" applyBorder="1" applyAlignment="1" applyProtection="1">
      <alignment horizontal="center" vertical="top"/>
    </xf>
    <xf numFmtId="0" fontId="93" fillId="3" borderId="23" xfId="0" applyFont="1" applyFill="1" applyBorder="1" applyAlignment="1" applyProtection="1">
      <alignment horizontal="center" vertical="top"/>
      <protection locked="0"/>
    </xf>
    <xf numFmtId="0" fontId="4" fillId="0" borderId="0" xfId="0" applyFont="1" applyAlignment="1" applyProtection="1">
      <alignment vertical="top"/>
    </xf>
    <xf numFmtId="0" fontId="9" fillId="0" borderId="0" xfId="0" applyFont="1" applyAlignment="1" applyProtection="1">
      <alignment vertical="top"/>
    </xf>
    <xf numFmtId="0" fontId="10" fillId="0" borderId="71" xfId="0" quotePrefix="1" applyFont="1" applyBorder="1" applyAlignment="1" applyProtection="1">
      <alignment horizontal="center" vertical="top"/>
    </xf>
    <xf numFmtId="0" fontId="10" fillId="0" borderId="121" xfId="0" applyFont="1" applyBorder="1" applyAlignment="1" applyProtection="1">
      <alignment vertical="center"/>
    </xf>
    <xf numFmtId="0" fontId="49" fillId="0" borderId="121" xfId="0" applyFont="1" applyBorder="1" applyAlignment="1" applyProtection="1">
      <alignment horizontal="center" vertical="center"/>
    </xf>
    <xf numFmtId="0" fontId="4" fillId="0" borderId="65" xfId="0" applyFont="1" applyBorder="1" applyAlignment="1" applyProtection="1">
      <alignment vertical="center"/>
    </xf>
    <xf numFmtId="0" fontId="10" fillId="0" borderId="10" xfId="0" applyFont="1" applyBorder="1" applyAlignment="1" applyProtection="1">
      <alignment vertical="center"/>
    </xf>
    <xf numFmtId="0" fontId="2" fillId="0" borderId="0" xfId="0" applyFont="1" applyProtection="1"/>
    <xf numFmtId="0" fontId="41" fillId="0" borderId="0" xfId="0" applyFont="1" applyFill="1" applyBorder="1" applyAlignment="1" applyProtection="1"/>
    <xf numFmtId="0" fontId="41" fillId="0" borderId="0" xfId="0" applyFont="1" applyFill="1" applyBorder="1" applyAlignment="1" applyProtection="1">
      <alignment horizontal="left"/>
    </xf>
    <xf numFmtId="6" fontId="4" fillId="0" borderId="122" xfId="0" applyNumberFormat="1" applyFont="1" applyBorder="1" applyAlignment="1" applyProtection="1">
      <alignment horizontal="center" vertical="top" wrapText="1"/>
    </xf>
    <xf numFmtId="6" fontId="4" fillId="0" borderId="7" xfId="0" applyNumberFormat="1" applyFont="1" applyBorder="1" applyAlignment="1" applyProtection="1">
      <alignment horizontal="center" vertical="top" wrapText="1"/>
    </xf>
    <xf numFmtId="165" fontId="59" fillId="3" borderId="101" xfId="9" applyNumberFormat="1" applyFont="1" applyFill="1" applyBorder="1" applyAlignment="1" applyProtection="1">
      <alignment horizontal="center" vertical="center"/>
      <protection locked="0"/>
    </xf>
    <xf numFmtId="3" fontId="47" fillId="0" borderId="0" xfId="9" applyNumberFormat="1" applyFont="1" applyAlignment="1">
      <alignment horizontal="right" vertical="top"/>
    </xf>
    <xf numFmtId="0" fontId="15" fillId="0" borderId="22" xfId="0" applyFont="1" applyFill="1" applyBorder="1" applyAlignment="1" applyProtection="1">
      <alignment horizontal="left" vertical="center"/>
    </xf>
    <xf numFmtId="0" fontId="8" fillId="0" borderId="0" xfId="0" applyFont="1" applyBorder="1" applyAlignment="1" applyProtection="1">
      <alignment horizontal="center"/>
    </xf>
    <xf numFmtId="0" fontId="4" fillId="0" borderId="1" xfId="0" applyFont="1" applyFill="1" applyBorder="1" applyAlignment="1" applyProtection="1">
      <alignment vertical="center"/>
    </xf>
    <xf numFmtId="0" fontId="3" fillId="0" borderId="1" xfId="0" applyFont="1" applyBorder="1" applyProtection="1"/>
    <xf numFmtId="0" fontId="3" fillId="0" borderId="1" xfId="0" applyFont="1" applyBorder="1" applyAlignment="1" applyProtection="1">
      <alignment horizontal="right" vertical="center"/>
    </xf>
    <xf numFmtId="0" fontId="7" fillId="0" borderId="1" xfId="0" applyFont="1" applyBorder="1" applyProtection="1"/>
    <xf numFmtId="0" fontId="44" fillId="0" borderId="1" xfId="0" applyFont="1" applyBorder="1" applyAlignment="1" applyProtection="1"/>
    <xf numFmtId="0" fontId="49" fillId="0" borderId="1" xfId="1" applyFont="1" applyFill="1" applyBorder="1" applyAlignment="1" applyProtection="1">
      <alignment horizontal="center" vertical="center"/>
    </xf>
    <xf numFmtId="0" fontId="49" fillId="0" borderId="7" xfId="1" applyFont="1" applyFill="1" applyBorder="1" applyAlignment="1" applyProtection="1">
      <alignment horizontal="center" vertical="center"/>
    </xf>
    <xf numFmtId="1" fontId="4" fillId="0" borderId="7" xfId="1" applyNumberFormat="1" applyFont="1" applyFill="1" applyBorder="1" applyAlignment="1" applyProtection="1">
      <alignment horizontal="center" vertical="center"/>
    </xf>
    <xf numFmtId="0" fontId="57" fillId="0" borderId="0" xfId="9" applyFont="1" applyFill="1" applyBorder="1" applyAlignment="1">
      <alignment vertical="center"/>
    </xf>
    <xf numFmtId="0" fontId="58" fillId="0" borderId="0" xfId="9" applyFont="1" applyFill="1" applyBorder="1" applyAlignment="1">
      <alignment vertical="center"/>
    </xf>
    <xf numFmtId="0" fontId="58" fillId="0" borderId="0" xfId="9" applyFont="1" applyFill="1" applyBorder="1" applyAlignment="1">
      <alignment horizontal="center" vertical="center"/>
    </xf>
    <xf numFmtId="0" fontId="60" fillId="0" borderId="0" xfId="9" applyFont="1" applyFill="1" applyBorder="1"/>
    <xf numFmtId="0" fontId="60" fillId="0" borderId="0" xfId="9" applyFont="1" applyFill="1" applyBorder="1" applyAlignment="1">
      <alignment horizontal="center"/>
    </xf>
    <xf numFmtId="0" fontId="58" fillId="0" borderId="0" xfId="9" applyFont="1" applyFill="1" applyBorder="1"/>
    <xf numFmtId="0" fontId="60" fillId="0" borderId="0" xfId="9" applyFont="1" applyFill="1" applyBorder="1" applyAlignment="1">
      <alignment vertical="center"/>
    </xf>
    <xf numFmtId="0" fontId="60" fillId="0" borderId="0" xfId="9" applyFont="1" applyFill="1" applyBorder="1" applyAlignment="1">
      <alignment horizontal="center" vertical="center"/>
    </xf>
    <xf numFmtId="0" fontId="58" fillId="0" borderId="0" xfId="9" applyFont="1" applyFill="1" applyBorder="1" applyAlignment="1">
      <alignment horizontal="center"/>
    </xf>
    <xf numFmtId="3" fontId="58" fillId="0" borderId="0" xfId="9" applyNumberFormat="1" applyFont="1" applyFill="1" applyBorder="1" applyAlignment="1">
      <alignment horizontal="center"/>
    </xf>
    <xf numFmtId="0" fontId="57" fillId="0" borderId="0" xfId="9" applyFont="1" applyFill="1" applyBorder="1" applyAlignment="1">
      <alignment horizontal="center"/>
    </xf>
    <xf numFmtId="3" fontId="57" fillId="0" borderId="0" xfId="9" applyNumberFormat="1" applyFont="1" applyFill="1" applyBorder="1" applyAlignment="1">
      <alignment horizontal="center"/>
    </xf>
    <xf numFmtId="0" fontId="57" fillId="0" borderId="0" xfId="9" applyFont="1" applyFill="1" applyBorder="1"/>
    <xf numFmtId="0" fontId="94" fillId="0" borderId="0" xfId="9" applyFont="1" applyFill="1" applyBorder="1" applyAlignment="1">
      <alignment horizontal="right"/>
    </xf>
    <xf numFmtId="0" fontId="87" fillId="0" borderId="0" xfId="9" applyFont="1" applyFill="1" applyBorder="1" applyAlignment="1">
      <alignment vertical="center"/>
    </xf>
    <xf numFmtId="0" fontId="87" fillId="0" borderId="0" xfId="9" applyFont="1" applyFill="1" applyBorder="1"/>
    <xf numFmtId="0" fontId="117" fillId="0" borderId="0" xfId="0" applyFont="1" applyFill="1" applyBorder="1" applyAlignment="1" applyProtection="1"/>
    <xf numFmtId="0" fontId="124" fillId="0" borderId="0" xfId="4" applyFont="1" applyFill="1" applyBorder="1" applyAlignment="1" applyProtection="1">
      <alignment horizontal="left" vertical="center"/>
    </xf>
    <xf numFmtId="165" fontId="48" fillId="0" borderId="0" xfId="0" applyNumberFormat="1" applyFont="1" applyFill="1" applyBorder="1" applyAlignment="1" applyProtection="1">
      <alignment vertical="center"/>
      <protection locked="0"/>
    </xf>
    <xf numFmtId="0" fontId="48"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0" fontId="95" fillId="0" borderId="0" xfId="0" quotePrefix="1" applyFont="1" applyFill="1" applyBorder="1" applyAlignment="1" applyProtection="1">
      <alignment horizontal="center" vertical="top"/>
    </xf>
    <xf numFmtId="6" fontId="48" fillId="0" borderId="0" xfId="0" applyNumberFormat="1" applyFont="1" applyFill="1" applyBorder="1" applyAlignment="1" applyProtection="1">
      <alignment horizontal="center" vertical="top" wrapText="1"/>
    </xf>
    <xf numFmtId="0" fontId="102" fillId="0" borderId="0" xfId="9" applyFont="1" applyFill="1" applyBorder="1" applyAlignment="1">
      <alignment vertical="top"/>
    </xf>
    <xf numFmtId="0" fontId="115" fillId="0" borderId="0" xfId="9" applyFont="1" applyFill="1" applyBorder="1" applyAlignment="1">
      <alignment horizontal="left" vertical="center"/>
    </xf>
    <xf numFmtId="3" fontId="102" fillId="0" borderId="0" xfId="9" applyNumberFormat="1" applyFont="1" applyFill="1" applyBorder="1" applyAlignment="1">
      <alignment vertical="top"/>
    </xf>
    <xf numFmtId="0" fontId="58" fillId="0" borderId="0" xfId="9" applyFont="1" applyFill="1" applyBorder="1" applyAlignment="1">
      <alignment vertical="center" wrapText="1"/>
    </xf>
    <xf numFmtId="0" fontId="115" fillId="0" borderId="0" xfId="9" applyFont="1" applyFill="1" applyBorder="1" applyAlignment="1">
      <alignment vertical="center"/>
    </xf>
    <xf numFmtId="0" fontId="58" fillId="0" borderId="0" xfId="9" applyFont="1" applyFill="1" applyBorder="1" applyAlignment="1" applyProtection="1">
      <alignment horizontal="center" vertical="center"/>
      <protection locked="0"/>
    </xf>
    <xf numFmtId="0" fontId="117" fillId="0" borderId="0" xfId="9" applyFont="1" applyFill="1" applyBorder="1" applyAlignment="1">
      <alignment horizontal="left" vertical="center"/>
    </xf>
    <xf numFmtId="3" fontId="57" fillId="0" borderId="0" xfId="9" applyNumberFormat="1" applyFont="1" applyFill="1" applyBorder="1" applyAlignment="1" applyProtection="1">
      <alignment horizontal="center" vertical="center"/>
      <protection locked="0"/>
    </xf>
    <xf numFmtId="0" fontId="57" fillId="0" borderId="0" xfId="9" applyFont="1" applyFill="1" applyBorder="1" applyAlignment="1">
      <alignment horizontal="left"/>
    </xf>
    <xf numFmtId="3" fontId="87" fillId="0" borderId="0" xfId="9" applyNumberFormat="1" applyFont="1" applyFill="1" applyBorder="1" applyAlignment="1">
      <alignment vertical="top"/>
    </xf>
    <xf numFmtId="165" fontId="60" fillId="0" borderId="0" xfId="9" applyNumberFormat="1" applyFont="1" applyFill="1" applyBorder="1" applyAlignment="1" applyProtection="1">
      <alignment horizontal="center" vertical="center"/>
      <protection locked="0"/>
    </xf>
    <xf numFmtId="0" fontId="102" fillId="0" borderId="0" xfId="9" applyNumberFormat="1" applyFont="1" applyFill="1" applyBorder="1" applyAlignment="1" applyProtection="1">
      <alignment horizontal="center" vertical="center"/>
      <protection locked="0"/>
    </xf>
    <xf numFmtId="0" fontId="57" fillId="0" borderId="0" xfId="9" applyFont="1" applyFill="1" applyBorder="1" applyAlignment="1">
      <alignment vertical="center" wrapText="1"/>
    </xf>
    <xf numFmtId="0" fontId="143" fillId="0" borderId="0" xfId="9" applyFont="1" applyFill="1" applyBorder="1" applyAlignment="1">
      <alignment horizontal="center" vertical="center" wrapText="1"/>
    </xf>
    <xf numFmtId="0" fontId="110" fillId="0" borderId="0" xfId="9" applyFont="1" applyFill="1" applyBorder="1" applyAlignment="1">
      <alignment horizontal="center" vertical="center"/>
    </xf>
    <xf numFmtId="3" fontId="60" fillId="0" borderId="0" xfId="5" applyNumberFormat="1" applyFont="1" applyFill="1" applyBorder="1" applyAlignment="1" applyProtection="1">
      <alignment horizontal="center" vertical="center"/>
      <protection locked="0"/>
    </xf>
    <xf numFmtId="1" fontId="60" fillId="0" borderId="0" xfId="6" applyNumberFormat="1" applyFont="1" applyFill="1" applyBorder="1" applyAlignment="1" applyProtection="1">
      <alignment horizontal="center" vertical="center"/>
      <protection locked="0"/>
    </xf>
    <xf numFmtId="171" fontId="60" fillId="0" borderId="0" xfId="6" applyNumberFormat="1" applyFont="1" applyFill="1" applyBorder="1" applyAlignment="1" applyProtection="1">
      <alignment horizontal="center" vertical="center"/>
      <protection locked="0"/>
    </xf>
    <xf numFmtId="3" fontId="60" fillId="0" borderId="0" xfId="6" applyNumberFormat="1" applyFont="1" applyFill="1" applyBorder="1" applyAlignment="1" applyProtection="1">
      <alignment horizontal="center" vertical="center"/>
      <protection locked="0"/>
    </xf>
    <xf numFmtId="3" fontId="48" fillId="0" borderId="0" xfId="6" applyNumberFormat="1" applyFont="1" applyFill="1" applyBorder="1" applyAlignment="1" applyProtection="1">
      <alignment horizontal="center" vertical="center"/>
      <protection locked="0"/>
    </xf>
    <xf numFmtId="0" fontId="48" fillId="0" borderId="0" xfId="9" applyFont="1" applyFill="1" applyBorder="1" applyAlignment="1" applyProtection="1">
      <alignment horizontal="center" vertical="center"/>
      <protection locked="0"/>
    </xf>
    <xf numFmtId="3" fontId="48" fillId="0" borderId="0" xfId="9" applyNumberFormat="1" applyFont="1" applyFill="1" applyBorder="1" applyAlignment="1" applyProtection="1">
      <alignment horizontal="center" vertical="center"/>
      <protection locked="0"/>
    </xf>
    <xf numFmtId="0" fontId="60" fillId="0" borderId="0" xfId="9" applyFont="1" applyFill="1" applyBorder="1" applyAlignment="1" applyProtection="1">
      <alignment horizontal="center" vertical="center"/>
      <protection locked="0"/>
    </xf>
    <xf numFmtId="3" fontId="60" fillId="0" borderId="0" xfId="9" applyNumberFormat="1" applyFont="1" applyFill="1" applyBorder="1" applyAlignment="1" applyProtection="1">
      <alignment horizontal="center" vertical="center"/>
      <protection locked="0"/>
    </xf>
    <xf numFmtId="10" fontId="60" fillId="0" borderId="0" xfId="9" applyNumberFormat="1" applyFont="1" applyFill="1" applyBorder="1" applyAlignment="1" applyProtection="1">
      <alignment horizontal="center" vertical="center"/>
      <protection locked="0"/>
    </xf>
    <xf numFmtId="0" fontId="60" fillId="0" borderId="0" xfId="5" applyNumberFormat="1" applyFont="1" applyFill="1" applyBorder="1" applyAlignment="1" applyProtection="1">
      <alignment horizontal="center" vertical="center"/>
      <protection locked="0"/>
    </xf>
    <xf numFmtId="0" fontId="115" fillId="0" borderId="0" xfId="9" applyFont="1" applyFill="1" applyBorder="1" applyAlignment="1">
      <alignment horizontal="right" vertical="center"/>
    </xf>
    <xf numFmtId="0" fontId="87" fillId="0" borderId="0" xfId="9" applyFont="1" applyFill="1" applyBorder="1" applyAlignment="1">
      <alignment horizontal="center" vertical="center"/>
    </xf>
    <xf numFmtId="0" fontId="60" fillId="0" borderId="0" xfId="9" applyFont="1" applyFill="1" applyBorder="1" applyAlignment="1">
      <alignment horizontal="right" vertical="center"/>
    </xf>
    <xf numFmtId="0" fontId="57" fillId="0" borderId="0" xfId="9" applyFont="1" applyFill="1" applyBorder="1" applyAlignment="1">
      <alignment horizontal="right" vertical="center"/>
    </xf>
    <xf numFmtId="0" fontId="87" fillId="0" borderId="0" xfId="9" applyFont="1" applyFill="1" applyBorder="1" applyAlignment="1">
      <alignment horizontal="left" vertical="center" wrapText="1"/>
    </xf>
    <xf numFmtId="0" fontId="99" fillId="0" borderId="0" xfId="9" applyFont="1" applyFill="1" applyBorder="1" applyAlignment="1">
      <alignment vertical="center"/>
    </xf>
    <xf numFmtId="0" fontId="99" fillId="0" borderId="0" xfId="9" applyFont="1" applyFill="1" applyBorder="1"/>
    <xf numFmtId="0" fontId="120" fillId="0" borderId="0" xfId="9" applyFont="1" applyFill="1" applyBorder="1" applyAlignment="1">
      <alignment vertical="center"/>
    </xf>
    <xf numFmtId="0" fontId="119" fillId="0" borderId="0" xfId="9" applyFont="1" applyFill="1" applyBorder="1" applyAlignment="1">
      <alignment vertical="center"/>
    </xf>
    <xf numFmtId="0" fontId="102" fillId="0" borderId="0" xfId="9" applyFont="1" applyFill="1" applyBorder="1" applyAlignment="1">
      <alignment vertical="center"/>
    </xf>
    <xf numFmtId="0" fontId="57" fillId="0" borderId="0" xfId="9" applyFont="1" applyFill="1" applyBorder="1" applyAlignment="1">
      <alignment vertical="top" wrapText="1"/>
    </xf>
    <xf numFmtId="0" fontId="115" fillId="0" borderId="0" xfId="9" applyFont="1" applyFill="1" applyBorder="1" applyAlignment="1">
      <alignment vertical="top" wrapText="1"/>
    </xf>
    <xf numFmtId="0" fontId="48" fillId="0" borderId="0" xfId="9" applyFont="1" applyFill="1" applyBorder="1" applyAlignment="1">
      <alignment vertical="center"/>
    </xf>
    <xf numFmtId="0" fontId="144" fillId="0" borderId="0" xfId="9" applyFont="1" applyFill="1" applyBorder="1" applyAlignment="1">
      <alignment vertical="center"/>
    </xf>
    <xf numFmtId="10" fontId="58" fillId="0" borderId="0" xfId="9" applyNumberFormat="1" applyFont="1" applyFill="1" applyBorder="1" applyAlignment="1">
      <alignment horizontal="center" vertical="center"/>
    </xf>
    <xf numFmtId="0" fontId="87" fillId="0" borderId="0" xfId="9" applyFont="1" applyFill="1" applyBorder="1" applyAlignment="1">
      <alignment horizontal="left" vertical="center"/>
    </xf>
    <xf numFmtId="3" fontId="58" fillId="0" borderId="0" xfId="9" applyNumberFormat="1" applyFont="1" applyFill="1" applyBorder="1" applyAlignment="1">
      <alignment horizontal="center" vertical="center"/>
    </xf>
    <xf numFmtId="4" fontId="58" fillId="0" borderId="0" xfId="9" applyNumberFormat="1" applyFont="1" applyFill="1" applyBorder="1" applyAlignment="1">
      <alignment horizontal="center" vertical="center"/>
    </xf>
    <xf numFmtId="0" fontId="57" fillId="0" borderId="0" xfId="9" applyFont="1" applyFill="1" applyBorder="1" applyAlignment="1">
      <alignment wrapText="1"/>
    </xf>
    <xf numFmtId="38" fontId="58" fillId="0" borderId="0" xfId="9" applyNumberFormat="1" applyFont="1" applyFill="1" applyBorder="1" applyAlignment="1">
      <alignment horizontal="right" vertical="center"/>
    </xf>
    <xf numFmtId="38" fontId="58" fillId="0" borderId="0" xfId="9" applyNumberFormat="1" applyFont="1" applyFill="1" applyBorder="1"/>
    <xf numFmtId="0" fontId="115" fillId="0" borderId="0" xfId="9" applyFont="1" applyFill="1" applyBorder="1" applyAlignment="1">
      <alignment vertical="center" wrapText="1"/>
    </xf>
    <xf numFmtId="0" fontId="117" fillId="0" borderId="0" xfId="9" applyFont="1" applyFill="1" applyBorder="1" applyAlignment="1">
      <alignment vertical="center"/>
    </xf>
    <xf numFmtId="0" fontId="58" fillId="0" borderId="0" xfId="9" applyFont="1" applyFill="1" applyBorder="1" applyAlignment="1">
      <alignment vertical="top"/>
    </xf>
    <xf numFmtId="0" fontId="60" fillId="0" borderId="0" xfId="9" applyFont="1" applyFill="1" applyBorder="1" applyAlignment="1">
      <alignment vertical="top" wrapText="1"/>
    </xf>
    <xf numFmtId="38" fontId="58" fillId="0" borderId="0" xfId="6" applyNumberFormat="1" applyFont="1" applyFill="1" applyBorder="1" applyAlignment="1" applyProtection="1">
      <alignment horizontal="right" vertical="center"/>
      <protection locked="0"/>
    </xf>
    <xf numFmtId="0" fontId="115" fillId="0" borderId="0" xfId="9" applyFont="1" applyFill="1" applyBorder="1" applyAlignment="1">
      <alignment horizontal="left"/>
    </xf>
    <xf numFmtId="0" fontId="60" fillId="0" borderId="0" xfId="9" applyFont="1" applyFill="1" applyBorder="1" applyAlignment="1">
      <alignment horizontal="left" vertical="center"/>
    </xf>
    <xf numFmtId="0" fontId="120" fillId="0" borderId="0" xfId="9" applyFont="1" applyFill="1" applyBorder="1" applyAlignment="1">
      <alignment horizontal="left" vertical="center"/>
    </xf>
    <xf numFmtId="0" fontId="119" fillId="0" borderId="0" xfId="9" applyFont="1" applyFill="1" applyBorder="1" applyAlignment="1">
      <alignment horizontal="left" vertical="center"/>
    </xf>
    <xf numFmtId="0" fontId="60" fillId="0" borderId="0" xfId="9" applyFont="1" applyFill="1" applyBorder="1" applyAlignment="1">
      <alignment horizontal="left"/>
    </xf>
    <xf numFmtId="0" fontId="58" fillId="0" borderId="0" xfId="9" applyFont="1" applyFill="1" applyBorder="1" applyAlignment="1">
      <alignment horizontal="left"/>
    </xf>
    <xf numFmtId="0" fontId="114" fillId="0" borderId="0" xfId="9" applyFont="1" applyFill="1" applyBorder="1" applyAlignment="1">
      <alignment vertical="center"/>
    </xf>
    <xf numFmtId="0" fontId="102" fillId="0" borderId="0" xfId="9" applyFont="1" applyFill="1" applyBorder="1"/>
    <xf numFmtId="0" fontId="114" fillId="0" borderId="0" xfId="9" applyFont="1" applyFill="1" applyBorder="1"/>
    <xf numFmtId="38" fontId="58" fillId="0" borderId="0" xfId="9" applyNumberFormat="1" applyFont="1" applyFill="1" applyBorder="1" applyAlignment="1">
      <alignment vertical="center"/>
    </xf>
    <xf numFmtId="3" fontId="58" fillId="0" borderId="0" xfId="9" applyNumberFormat="1" applyFont="1" applyFill="1" applyBorder="1" applyAlignment="1">
      <alignment vertical="center"/>
    </xf>
    <xf numFmtId="0" fontId="121" fillId="0" borderId="0" xfId="9" applyFont="1" applyFill="1" applyBorder="1" applyAlignment="1">
      <alignment horizontal="right" vertical="center"/>
    </xf>
    <xf numFmtId="0" fontId="114" fillId="0" borderId="0" xfId="1" applyFont="1" applyFill="1" applyBorder="1" applyAlignment="1" applyProtection="1">
      <alignment vertical="center"/>
      <protection locked="0"/>
    </xf>
    <xf numFmtId="0" fontId="128" fillId="0" borderId="0" xfId="3" applyFont="1" applyFill="1" applyBorder="1" applyProtection="1"/>
    <xf numFmtId="3" fontId="57" fillId="0" borderId="0" xfId="3" applyNumberFormat="1" applyFont="1" applyFill="1" applyBorder="1" applyAlignment="1" applyProtection="1">
      <alignment horizontal="left" vertical="center"/>
      <protection locked="0"/>
    </xf>
    <xf numFmtId="0" fontId="114" fillId="0" borderId="0" xfId="3" applyFont="1" applyFill="1" applyBorder="1" applyAlignment="1" applyProtection="1">
      <alignment horizontal="left" vertical="top" wrapText="1"/>
    </xf>
    <xf numFmtId="3" fontId="95" fillId="0" borderId="0" xfId="0" applyNumberFormat="1" applyFont="1" applyFill="1" applyBorder="1" applyAlignment="1" applyProtection="1">
      <alignment horizontal="center" vertical="center"/>
    </xf>
    <xf numFmtId="1" fontId="48"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0" fontId="48" fillId="0" borderId="0" xfId="1" applyFont="1" applyFill="1" applyBorder="1" applyAlignment="1" applyProtection="1">
      <alignment horizontal="left" vertical="center"/>
    </xf>
    <xf numFmtId="0" fontId="48" fillId="0" borderId="0" xfId="1" applyFont="1" applyFill="1" applyBorder="1" applyAlignment="1" applyProtection="1">
      <alignment horizontal="center" vertical="center"/>
      <protection locked="0"/>
    </xf>
    <xf numFmtId="0" fontId="102" fillId="0" borderId="0" xfId="1" applyFont="1" applyFill="1" applyBorder="1" applyAlignment="1" applyProtection="1">
      <alignment horizontal="left" vertical="center"/>
    </xf>
    <xf numFmtId="165" fontId="48" fillId="0" borderId="0" xfId="0" applyNumberFormat="1" applyFont="1" applyFill="1" applyBorder="1" applyAlignment="1" applyProtection="1">
      <alignment horizontal="center" vertical="center"/>
    </xf>
    <xf numFmtId="0" fontId="58" fillId="0" borderId="0" xfId="9" applyFont="1" applyFill="1" applyBorder="1" applyAlignment="1">
      <alignment horizontal="left" vertical="top" wrapText="1"/>
    </xf>
    <xf numFmtId="0" fontId="102" fillId="0" borderId="0" xfId="9" applyFont="1" applyFill="1" applyBorder="1" applyAlignment="1">
      <alignment horizontal="left" vertical="center" wrapText="1"/>
    </xf>
    <xf numFmtId="0" fontId="115" fillId="0" borderId="0" xfId="9" applyFont="1" applyFill="1" applyBorder="1" applyAlignment="1">
      <alignment horizontal="center" vertical="center" wrapText="1"/>
    </xf>
    <xf numFmtId="0" fontId="57" fillId="0" borderId="0" xfId="9" applyFont="1" applyFill="1" applyBorder="1" applyAlignment="1">
      <alignment horizontal="center" vertical="center"/>
    </xf>
    <xf numFmtId="0" fontId="115" fillId="0" borderId="0" xfId="9" applyFont="1" applyFill="1" applyBorder="1" applyAlignment="1">
      <alignment horizontal="center" vertical="center"/>
    </xf>
    <xf numFmtId="0" fontId="115" fillId="0" borderId="0" xfId="9" applyFont="1" applyFill="1" applyBorder="1" applyAlignment="1">
      <alignment horizontal="center"/>
    </xf>
    <xf numFmtId="0" fontId="57" fillId="0" borderId="0" xfId="9" applyFont="1" applyFill="1" applyBorder="1" applyAlignment="1">
      <alignment horizontal="center" vertical="center" wrapText="1"/>
    </xf>
    <xf numFmtId="0" fontId="115" fillId="0" borderId="0" xfId="9" applyFont="1" applyFill="1" applyBorder="1" applyAlignment="1">
      <alignment horizontal="center" wrapText="1"/>
    </xf>
    <xf numFmtId="0" fontId="95" fillId="0" borderId="0" xfId="0" applyFont="1" applyFill="1" applyBorder="1" applyAlignment="1" applyProtection="1">
      <alignment horizontal="left" vertical="top" wrapText="1"/>
    </xf>
    <xf numFmtId="165" fontId="48" fillId="0" borderId="0" xfId="0" applyNumberFormat="1" applyFont="1" applyFill="1" applyBorder="1" applyAlignment="1" applyProtection="1">
      <alignment horizontal="center" vertical="top"/>
    </xf>
    <xf numFmtId="0" fontId="95" fillId="0" borderId="0" xfId="0" applyFont="1" applyFill="1" applyBorder="1" applyAlignment="1" applyProtection="1">
      <alignment horizontal="center" vertical="top"/>
      <protection locked="0"/>
    </xf>
    <xf numFmtId="0" fontId="95" fillId="0" borderId="0" xfId="0" applyFont="1" applyFill="1" applyBorder="1" applyAlignment="1" applyProtection="1">
      <alignment horizontal="center" wrapText="1"/>
    </xf>
    <xf numFmtId="6" fontId="48" fillId="0" borderId="0" xfId="0" applyNumberFormat="1" applyFont="1" applyFill="1" applyBorder="1" applyAlignment="1" applyProtection="1">
      <alignment horizontal="center" vertical="top"/>
    </xf>
    <xf numFmtId="1" fontId="48" fillId="0" borderId="0" xfId="1" applyNumberFormat="1" applyFont="1" applyFill="1" applyBorder="1" applyAlignment="1" applyProtection="1">
      <alignment horizontal="center" vertical="center"/>
      <protection locked="0"/>
    </xf>
    <xf numFmtId="0" fontId="114" fillId="0" borderId="0" xfId="8" applyFont="1" applyAlignment="1">
      <alignment horizontal="justify" vertical="center" wrapText="1"/>
    </xf>
    <xf numFmtId="0" fontId="8" fillId="0" borderId="0" xfId="8" applyFont="1" applyAlignment="1">
      <alignment horizontal="center" vertical="center"/>
    </xf>
    <xf numFmtId="0" fontId="13" fillId="0" borderId="0" xfId="8" applyFont="1" applyAlignment="1">
      <alignment horizontal="center" vertical="center"/>
    </xf>
    <xf numFmtId="0" fontId="13" fillId="0" borderId="0" xfId="8" applyFont="1" applyAlignment="1">
      <alignment horizontal="justify" vertical="center" wrapText="1"/>
    </xf>
    <xf numFmtId="0" fontId="13" fillId="0" borderId="0" xfId="8" applyFont="1" applyAlignment="1">
      <alignment horizontal="justify" vertical="top" wrapText="1"/>
    </xf>
    <xf numFmtId="0" fontId="13" fillId="0" borderId="0" xfId="8" applyFont="1" applyAlignment="1">
      <alignment horizontal="left" vertical="top" wrapText="1"/>
    </xf>
    <xf numFmtId="0" fontId="12" fillId="0" borderId="0" xfId="8" applyFont="1" applyAlignment="1">
      <alignment horizontal="center" vertical="center" wrapText="1"/>
    </xf>
    <xf numFmtId="0" fontId="4" fillId="0" borderId="0" xfId="8" applyFont="1" applyAlignment="1">
      <alignment horizontal="justify" vertical="center" wrapText="1"/>
    </xf>
    <xf numFmtId="0" fontId="8" fillId="0" borderId="0" xfId="8" applyFont="1" applyAlignment="1">
      <alignment horizontal="center" wrapText="1"/>
    </xf>
    <xf numFmtId="0" fontId="13" fillId="0" borderId="0" xfId="8" applyFont="1" applyAlignment="1">
      <alignment horizontal="left" vertical="center" wrapText="1"/>
    </xf>
    <xf numFmtId="0" fontId="53" fillId="4" borderId="0" xfId="8" applyFont="1" applyFill="1" applyAlignment="1">
      <alignment horizontal="center"/>
    </xf>
    <xf numFmtId="49" fontId="13" fillId="0" borderId="0" xfId="8" quotePrefix="1" applyNumberFormat="1" applyFont="1" applyAlignment="1">
      <alignment horizontal="left" vertical="top" wrapText="1"/>
    </xf>
    <xf numFmtId="0" fontId="142" fillId="0" borderId="0" xfId="8" applyFont="1" applyAlignment="1">
      <alignment horizontal="left" vertical="center" wrapText="1"/>
    </xf>
    <xf numFmtId="0" fontId="141" fillId="0" borderId="0" xfId="0" applyFont="1" applyAlignment="1" applyProtection="1">
      <alignment horizontal="center" vertical="top" wrapText="1"/>
    </xf>
    <xf numFmtId="0" fontId="12" fillId="0" borderId="0" xfId="0" applyFont="1" applyAlignment="1" applyProtection="1">
      <alignment horizontal="left"/>
    </xf>
    <xf numFmtId="0" fontId="12" fillId="0" borderId="0" xfId="0" applyFont="1" applyAlignment="1" applyProtection="1">
      <alignment horizontal="center" vertical="top" wrapText="1"/>
    </xf>
    <xf numFmtId="0" fontId="12" fillId="0" borderId="0" xfId="0" applyFont="1" applyAlignment="1" applyProtection="1">
      <alignment horizontal="center" vertical="top"/>
    </xf>
    <xf numFmtId="0" fontId="4" fillId="3" borderId="5" xfId="0" applyFont="1" applyFill="1" applyBorder="1" applyAlignment="1" applyProtection="1">
      <alignment horizontal="left" vertical="center" wrapText="1"/>
    </xf>
    <xf numFmtId="0" fontId="4" fillId="3" borderId="20" xfId="0" applyFont="1" applyFill="1" applyBorder="1" applyAlignment="1" applyProtection="1">
      <alignment horizontal="left" vertical="center" wrapText="1"/>
    </xf>
    <xf numFmtId="0" fontId="27" fillId="3" borderId="42" xfId="0" applyFont="1" applyFill="1" applyBorder="1" applyAlignment="1" applyProtection="1">
      <alignment horizontal="left" vertical="top" wrapText="1"/>
      <protection locked="0"/>
    </xf>
    <xf numFmtId="0" fontId="27" fillId="3" borderId="7" xfId="0" applyFont="1" applyFill="1" applyBorder="1" applyAlignment="1" applyProtection="1">
      <alignment horizontal="left" vertical="top" wrapText="1"/>
      <protection locked="0"/>
    </xf>
    <xf numFmtId="0" fontId="27" fillId="3" borderId="30" xfId="0" applyFont="1" applyFill="1" applyBorder="1" applyAlignment="1" applyProtection="1">
      <alignment horizontal="left" vertical="top" wrapText="1"/>
      <protection locked="0"/>
    </xf>
    <xf numFmtId="3" fontId="12" fillId="0" borderId="1" xfId="0" applyNumberFormat="1" applyFont="1" applyFill="1" applyBorder="1" applyAlignment="1" applyProtection="1">
      <alignment horizontal="left" vertical="center"/>
    </xf>
    <xf numFmtId="0" fontId="3" fillId="0" borderId="8" xfId="0" applyFont="1" applyBorder="1" applyAlignment="1" applyProtection="1">
      <alignment horizontal="center" vertical="top" wrapText="1"/>
    </xf>
    <xf numFmtId="0" fontId="3" fillId="0" borderId="11"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0" fontId="10" fillId="0" borderId="78" xfId="0" applyFont="1" applyBorder="1" applyAlignment="1" applyProtection="1">
      <alignment horizontal="left" vertical="top" wrapText="1"/>
    </xf>
    <xf numFmtId="0" fontId="10" fillId="0" borderId="11" xfId="0" applyFont="1" applyBorder="1" applyAlignment="1" applyProtection="1">
      <alignment horizontal="left" vertical="top" wrapText="1"/>
    </xf>
    <xf numFmtId="0" fontId="49" fillId="0" borderId="1" xfId="0" applyFont="1" applyBorder="1" applyAlignment="1" applyProtection="1">
      <alignment horizontal="center"/>
    </xf>
    <xf numFmtId="0" fontId="10" fillId="0" borderId="70" xfId="0" applyFont="1" applyBorder="1" applyAlignment="1" applyProtection="1">
      <alignment horizontal="left" vertical="top" wrapText="1"/>
    </xf>
    <xf numFmtId="0" fontId="92" fillId="0" borderId="15" xfId="0" applyFont="1" applyFill="1" applyBorder="1" applyAlignment="1" applyProtection="1">
      <alignment horizontal="center" vertical="center"/>
    </xf>
    <xf numFmtId="0" fontId="8" fillId="0" borderId="0" xfId="0" applyFont="1" applyAlignment="1" applyProtection="1">
      <alignment horizontal="center"/>
    </xf>
    <xf numFmtId="0" fontId="49" fillId="3" borderId="15" xfId="0" applyFont="1" applyFill="1" applyBorder="1" applyAlignment="1" applyProtection="1">
      <alignment horizontal="left" vertical="top" wrapText="1"/>
      <protection locked="0"/>
    </xf>
    <xf numFmtId="0" fontId="45" fillId="0" borderId="0" xfId="0" applyFont="1" applyAlignment="1" applyProtection="1">
      <alignment horizontal="center" vertical="center" wrapText="1"/>
    </xf>
    <xf numFmtId="0" fontId="53" fillId="4" borderId="42" xfId="0" applyFont="1" applyFill="1" applyBorder="1" applyAlignment="1" applyProtection="1">
      <alignment horizontal="center" vertical="center"/>
      <protection locked="0"/>
    </xf>
    <xf numFmtId="0" fontId="53" fillId="4" borderId="30" xfId="0" applyFont="1" applyFill="1" applyBorder="1" applyAlignment="1" applyProtection="1">
      <alignment horizontal="center" vertical="center"/>
      <protection locked="0"/>
    </xf>
    <xf numFmtId="0" fontId="49" fillId="0" borderId="102" xfId="0" applyFont="1" applyBorder="1" applyAlignment="1" applyProtection="1">
      <alignment horizontal="center"/>
    </xf>
    <xf numFmtId="0" fontId="4" fillId="3" borderId="15" xfId="0" applyFont="1" applyFill="1" applyBorder="1" applyAlignment="1" applyProtection="1">
      <protection locked="0"/>
    </xf>
    <xf numFmtId="165" fontId="4" fillId="3" borderId="5" xfId="0" applyNumberFormat="1" applyFont="1" applyFill="1" applyBorder="1" applyAlignment="1" applyProtection="1">
      <alignment horizontal="center" vertical="center"/>
      <protection locked="0"/>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65" xfId="0" applyFont="1" applyBorder="1" applyAlignment="1" applyProtection="1">
      <alignment horizontal="left" vertical="center" wrapText="1"/>
    </xf>
    <xf numFmtId="0" fontId="49" fillId="3" borderId="7" xfId="1" applyFont="1" applyFill="1" applyBorder="1" applyAlignment="1" applyProtection="1">
      <alignment horizontal="left" vertical="center"/>
      <protection locked="0"/>
    </xf>
    <xf numFmtId="0" fontId="49" fillId="3" borderId="15" xfId="1" applyFont="1" applyFill="1" applyBorder="1" applyAlignment="1" applyProtection="1">
      <alignment horizontal="left" vertical="center"/>
      <protection locked="0"/>
    </xf>
    <xf numFmtId="1" fontId="4" fillId="3" borderId="42" xfId="1" applyNumberFormat="1" applyFont="1" applyFill="1" applyBorder="1" applyAlignment="1" applyProtection="1">
      <alignment horizontal="center" vertical="center"/>
      <protection locked="0"/>
    </xf>
    <xf numFmtId="1" fontId="4" fillId="3" borderId="30" xfId="1" applyNumberFormat="1" applyFont="1" applyFill="1" applyBorder="1" applyAlignment="1" applyProtection="1">
      <alignment horizontal="center" vertical="center"/>
      <protection locked="0"/>
    </xf>
    <xf numFmtId="0" fontId="4" fillId="3" borderId="15"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protection locked="0"/>
    </xf>
    <xf numFmtId="0" fontId="4" fillId="3" borderId="15" xfId="1" applyFont="1" applyFill="1" applyBorder="1" applyAlignment="1" applyProtection="1">
      <alignment horizontal="left" vertical="top"/>
      <protection locked="0"/>
    </xf>
    <xf numFmtId="0" fontId="16" fillId="2" borderId="0" xfId="1" applyFont="1" applyFill="1" applyBorder="1" applyAlignment="1" applyProtection="1">
      <alignment horizontal="center" vertical="center"/>
    </xf>
    <xf numFmtId="0" fontId="4" fillId="3" borderId="56" xfId="0" applyFont="1" applyFill="1" applyBorder="1" applyAlignment="1" applyProtection="1">
      <alignment horizontal="left" vertical="center" wrapText="1"/>
      <protection locked="0"/>
    </xf>
    <xf numFmtId="0" fontId="4" fillId="3" borderId="68" xfId="0" applyFont="1" applyFill="1" applyBorder="1" applyAlignment="1" applyProtection="1">
      <alignment horizontal="left" vertical="center" wrapText="1"/>
      <protection locked="0"/>
    </xf>
    <xf numFmtId="168" fontId="4" fillId="3" borderId="15" xfId="0" applyNumberFormat="1" applyFont="1" applyFill="1" applyBorder="1" applyAlignment="1" applyProtection="1">
      <alignment horizontal="left" vertical="center"/>
      <protection locked="0"/>
    </xf>
    <xf numFmtId="0" fontId="93" fillId="3" borderId="101" xfId="0" applyFont="1" applyFill="1" applyBorder="1" applyAlignment="1" applyProtection="1">
      <alignment horizontal="center" vertical="top"/>
      <protection locked="0"/>
    </xf>
    <xf numFmtId="0" fontId="93" fillId="3" borderId="19" xfId="0" applyFont="1" applyFill="1" applyBorder="1" applyAlignment="1" applyProtection="1">
      <alignment horizontal="center" vertical="top"/>
      <protection locked="0"/>
    </xf>
    <xf numFmtId="165" fontId="4" fillId="0" borderId="101" xfId="0" applyNumberFormat="1" applyFont="1" applyBorder="1" applyAlignment="1" applyProtection="1">
      <alignment horizontal="center" vertical="top"/>
    </xf>
    <xf numFmtId="165" fontId="4" fillId="0" borderId="19" xfId="0" applyNumberFormat="1" applyFont="1" applyBorder="1" applyAlignment="1" applyProtection="1">
      <alignment horizontal="center" vertical="top"/>
    </xf>
    <xf numFmtId="6" fontId="4" fillId="0" borderId="101" xfId="0" applyNumberFormat="1" applyFont="1" applyBorder="1" applyAlignment="1" applyProtection="1">
      <alignment horizontal="center" vertical="top"/>
    </xf>
    <xf numFmtId="6" fontId="4" fillId="0" borderId="19" xfId="0" applyNumberFormat="1" applyFont="1" applyBorder="1" applyAlignment="1" applyProtection="1">
      <alignment horizontal="center" vertical="top"/>
    </xf>
    <xf numFmtId="3" fontId="4" fillId="3" borderId="7" xfId="0" applyNumberFormat="1" applyFont="1" applyFill="1" applyBorder="1" applyAlignment="1" applyProtection="1">
      <alignment horizontal="center" vertical="center" wrapText="1"/>
      <protection locked="0"/>
    </xf>
    <xf numFmtId="0" fontId="3" fillId="3" borderId="105" xfId="0" applyFont="1" applyFill="1" applyBorder="1" applyAlignment="1" applyProtection="1">
      <alignment horizontal="left" vertical="center"/>
      <protection locked="0"/>
    </xf>
    <xf numFmtId="0" fontId="3" fillId="3" borderId="103" xfId="0" applyFont="1" applyFill="1" applyBorder="1" applyAlignment="1" applyProtection="1">
      <alignment horizontal="left" vertical="center"/>
      <protection locked="0"/>
    </xf>
    <xf numFmtId="0" fontId="3" fillId="3" borderId="104" xfId="0" applyFont="1" applyFill="1" applyBorder="1" applyAlignment="1" applyProtection="1">
      <alignment horizontal="left" vertical="center"/>
      <protection locked="0"/>
    </xf>
    <xf numFmtId="0" fontId="10" fillId="0" borderId="0" xfId="0" applyFont="1" applyBorder="1" applyAlignment="1" applyProtection="1">
      <alignment horizontal="center" wrapText="1"/>
    </xf>
    <xf numFmtId="0" fontId="10" fillId="0" borderId="102" xfId="0" applyFont="1" applyBorder="1" applyAlignment="1" applyProtection="1">
      <alignment horizontal="center" wrapText="1"/>
    </xf>
    <xf numFmtId="0" fontId="93" fillId="0" borderId="0" xfId="0" applyFont="1" applyBorder="1" applyAlignment="1" applyProtection="1">
      <alignment horizontal="center" wrapText="1"/>
    </xf>
    <xf numFmtId="0" fontId="93" fillId="0" borderId="102" xfId="0" applyFont="1" applyBorder="1" applyAlignment="1" applyProtection="1">
      <alignment horizontal="center" wrapText="1"/>
    </xf>
    <xf numFmtId="0" fontId="49" fillId="3" borderId="7" xfId="0" applyFont="1" applyFill="1" applyBorder="1" applyAlignment="1" applyProtection="1">
      <alignment horizontal="left" vertical="center"/>
      <protection locked="0"/>
    </xf>
    <xf numFmtId="164" fontId="4" fillId="3" borderId="7" xfId="0" applyNumberFormat="1" applyFont="1" applyFill="1" applyBorder="1" applyAlignment="1" applyProtection="1">
      <alignment horizontal="left" vertical="top" wrapText="1"/>
      <protection locked="0"/>
    </xf>
    <xf numFmtId="0" fontId="3" fillId="0" borderId="0" xfId="0" applyFont="1" applyAlignment="1" applyProtection="1">
      <alignment horizontal="center" vertical="center"/>
    </xf>
    <xf numFmtId="0" fontId="49" fillId="3" borderId="7" xfId="0" applyFont="1" applyFill="1" applyBorder="1" applyAlignment="1" applyProtection="1">
      <alignment horizontal="left" vertical="top" wrapText="1"/>
      <protection locked="0"/>
    </xf>
    <xf numFmtId="164" fontId="4" fillId="3" borderId="7" xfId="0" applyNumberFormat="1" applyFont="1" applyFill="1" applyBorder="1" applyAlignment="1" applyProtection="1">
      <alignment horizontal="right" vertical="center"/>
      <protection locked="0"/>
    </xf>
    <xf numFmtId="0" fontId="4" fillId="0" borderId="0" xfId="0" applyFont="1" applyBorder="1" applyAlignment="1" applyProtection="1">
      <alignment horizontal="left" vertical="center"/>
    </xf>
    <xf numFmtId="1" fontId="4" fillId="3" borderId="43" xfId="1" applyNumberFormat="1" applyFont="1" applyFill="1" applyBorder="1" applyAlignment="1" applyProtection="1">
      <alignment horizontal="center" vertical="center"/>
      <protection locked="0"/>
    </xf>
    <xf numFmtId="1" fontId="4" fillId="3" borderId="31" xfId="1" applyNumberFormat="1" applyFont="1" applyFill="1" applyBorder="1" applyAlignment="1" applyProtection="1">
      <alignment horizontal="center" vertical="center"/>
      <protection locked="0"/>
    </xf>
    <xf numFmtId="0" fontId="4" fillId="3" borderId="57" xfId="0" applyFont="1" applyFill="1" applyBorder="1" applyAlignment="1" applyProtection="1">
      <alignment horizontal="left" vertical="center" wrapText="1"/>
      <protection locked="0"/>
    </xf>
    <xf numFmtId="0" fontId="3" fillId="0" borderId="0" xfId="0" applyFont="1" applyAlignment="1" applyProtection="1">
      <alignment horizontal="left" vertical="center"/>
    </xf>
    <xf numFmtId="3" fontId="10" fillId="0" borderId="10" xfId="0" applyNumberFormat="1" applyFont="1" applyFill="1" applyBorder="1" applyAlignment="1" applyProtection="1">
      <alignment horizontal="center" vertical="center"/>
    </xf>
    <xf numFmtId="3" fontId="10" fillId="0" borderId="1" xfId="0" applyNumberFormat="1" applyFont="1" applyFill="1" applyBorder="1" applyAlignment="1" applyProtection="1">
      <alignment horizontal="center" vertical="center"/>
    </xf>
    <xf numFmtId="0" fontId="10" fillId="0" borderId="18" xfId="0" applyFont="1" applyBorder="1" applyAlignment="1" applyProtection="1">
      <alignment horizontal="center" vertical="center"/>
    </xf>
    <xf numFmtId="164" fontId="4" fillId="3" borderId="5" xfId="1" applyNumberFormat="1" applyFont="1" applyFill="1" applyBorder="1" applyAlignment="1" applyProtection="1">
      <alignment horizontal="left" vertical="center"/>
      <protection locked="0"/>
    </xf>
    <xf numFmtId="0" fontId="4" fillId="3" borderId="7" xfId="0" applyFont="1" applyFill="1" applyBorder="1" applyAlignment="1" applyProtection="1">
      <alignment horizontal="left" vertical="center"/>
      <protection locked="0"/>
    </xf>
    <xf numFmtId="164" fontId="4" fillId="3" borderId="5" xfId="1" applyNumberFormat="1" applyFont="1" applyFill="1" applyBorder="1" applyAlignment="1" applyProtection="1">
      <alignment horizontal="center" vertical="center"/>
      <protection locked="0"/>
    </xf>
    <xf numFmtId="1" fontId="4" fillId="0" borderId="44" xfId="1" applyNumberFormat="1" applyFont="1" applyFill="1" applyBorder="1" applyAlignment="1" applyProtection="1">
      <alignment horizontal="center" vertical="center"/>
    </xf>
    <xf numFmtId="1" fontId="4" fillId="0" borderId="13" xfId="1" applyNumberFormat="1" applyFont="1" applyFill="1" applyBorder="1" applyAlignment="1" applyProtection="1">
      <alignment horizontal="center" vertical="center"/>
    </xf>
    <xf numFmtId="0" fontId="15" fillId="0" borderId="0" xfId="0" applyFont="1" applyBorder="1" applyAlignment="1" applyProtection="1">
      <alignment horizontal="left" vertical="center" wrapText="1"/>
    </xf>
    <xf numFmtId="0" fontId="15" fillId="0" borderId="1" xfId="0" applyFont="1" applyBorder="1" applyAlignment="1" applyProtection="1">
      <alignment horizontal="left" vertical="center" wrapText="1"/>
    </xf>
    <xf numFmtId="0" fontId="3" fillId="0" borderId="1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49" fillId="3" borderId="7" xfId="0" applyFont="1" applyFill="1" applyBorder="1" applyAlignment="1" applyProtection="1">
      <alignment horizontal="left" vertical="top"/>
      <protection locked="0"/>
    </xf>
    <xf numFmtId="0" fontId="4" fillId="3" borderId="103" xfId="0" applyFont="1" applyFill="1" applyBorder="1" applyAlignment="1" applyProtection="1">
      <alignment horizontal="left" vertical="center" wrapText="1"/>
    </xf>
    <xf numFmtId="0" fontId="4" fillId="3" borderId="104" xfId="0" applyFont="1" applyFill="1" applyBorder="1" applyAlignment="1" applyProtection="1">
      <alignment horizontal="left" vertical="center" wrapText="1"/>
    </xf>
    <xf numFmtId="0" fontId="49" fillId="5" borderId="7" xfId="0" applyFont="1" applyFill="1" applyBorder="1" applyAlignment="1" applyProtection="1">
      <alignment horizontal="left" vertical="top"/>
      <protection locked="0"/>
    </xf>
    <xf numFmtId="0" fontId="4" fillId="0" borderId="11"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14" xfId="0" applyFont="1" applyBorder="1" applyAlignment="1" applyProtection="1">
      <alignment horizontal="left" vertical="top" wrapText="1"/>
    </xf>
    <xf numFmtId="0" fontId="4" fillId="0" borderId="15" xfId="0" applyFont="1" applyBorder="1" applyAlignment="1" applyProtection="1">
      <alignment horizontal="left" vertical="top" wrapText="1"/>
    </xf>
    <xf numFmtId="0" fontId="4" fillId="0" borderId="6" xfId="0" applyFont="1" applyBorder="1" applyAlignment="1" applyProtection="1">
      <alignment vertical="center" wrapText="1"/>
    </xf>
    <xf numFmtId="0" fontId="4" fillId="0" borderId="7" xfId="0" applyFont="1" applyBorder="1" applyAlignment="1" applyProtection="1">
      <alignment vertical="center" wrapText="1"/>
    </xf>
    <xf numFmtId="0" fontId="4" fillId="0" borderId="65" xfId="0" applyFont="1" applyBorder="1" applyAlignment="1" applyProtection="1">
      <alignment vertical="center" wrapText="1"/>
    </xf>
    <xf numFmtId="0" fontId="49" fillId="3" borderId="7" xfId="1" applyFont="1" applyFill="1" applyBorder="1" applyAlignment="1" applyProtection="1">
      <alignment horizontal="left" vertical="top"/>
      <protection locked="0"/>
    </xf>
    <xf numFmtId="0" fontId="11" fillId="0" borderId="0" xfId="0" applyFont="1" applyBorder="1" applyAlignment="1" applyProtection="1">
      <alignment horizontal="center" vertical="top"/>
    </xf>
    <xf numFmtId="168" fontId="4" fillId="3" borderId="68" xfId="0" applyNumberFormat="1" applyFont="1" applyFill="1" applyBorder="1" applyAlignment="1" applyProtection="1">
      <alignment horizontal="center" vertical="center"/>
      <protection locked="0"/>
    </xf>
    <xf numFmtId="168" fontId="4" fillId="3" borderId="57"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right" vertical="center" wrapText="1"/>
    </xf>
    <xf numFmtId="0" fontId="3" fillId="0" borderId="15" xfId="0" applyFont="1" applyFill="1" applyBorder="1" applyAlignment="1" applyProtection="1">
      <alignment horizontal="right" vertical="center" wrapText="1"/>
    </xf>
    <xf numFmtId="3" fontId="10" fillId="3" borderId="123" xfId="0" applyNumberFormat="1" applyFont="1" applyFill="1" applyBorder="1" applyAlignment="1" applyProtection="1">
      <alignment horizontal="center" vertical="top"/>
      <protection locked="0"/>
    </xf>
    <xf numFmtId="3" fontId="10" fillId="3" borderId="67" xfId="0" applyNumberFormat="1" applyFont="1" applyFill="1" applyBorder="1" applyAlignment="1" applyProtection="1">
      <alignment horizontal="center" vertical="top"/>
      <protection locked="0"/>
    </xf>
    <xf numFmtId="0" fontId="29" fillId="0" borderId="0" xfId="3" applyFont="1" applyBorder="1" applyAlignment="1" applyProtection="1">
      <alignment horizontal="justify" vertical="top" wrapText="1"/>
      <protection locked="0"/>
    </xf>
    <xf numFmtId="0" fontId="42" fillId="0" borderId="0" xfId="3" applyFont="1" applyFill="1" applyAlignment="1" applyProtection="1">
      <alignment horizontal="center" vertical="center" wrapText="1"/>
    </xf>
    <xf numFmtId="0" fontId="55" fillId="6" borderId="44" xfId="3" applyFont="1" applyFill="1" applyBorder="1" applyAlignment="1" applyProtection="1">
      <alignment horizontal="center" vertical="center"/>
    </xf>
    <xf numFmtId="0" fontId="55" fillId="6" borderId="45" xfId="3" applyFont="1" applyFill="1" applyBorder="1" applyAlignment="1" applyProtection="1">
      <alignment horizontal="center" vertical="center"/>
    </xf>
    <xf numFmtId="0" fontId="55" fillId="6" borderId="13" xfId="3" applyFont="1" applyFill="1" applyBorder="1" applyAlignment="1" applyProtection="1">
      <alignment horizontal="center" vertical="center"/>
    </xf>
    <xf numFmtId="0" fontId="57" fillId="7" borderId="0" xfId="3" applyFont="1" applyFill="1" applyAlignment="1" applyProtection="1">
      <alignment horizontal="center" vertical="center"/>
    </xf>
    <xf numFmtId="0" fontId="58" fillId="0" borderId="0" xfId="3" applyFont="1" applyFill="1" applyAlignment="1" applyProtection="1">
      <alignment horizontal="center" wrapText="1"/>
    </xf>
    <xf numFmtId="0" fontId="60" fillId="0" borderId="0" xfId="3" applyFont="1" applyFill="1" applyAlignment="1" applyProtection="1">
      <alignment horizontal="center" wrapText="1"/>
    </xf>
    <xf numFmtId="0" fontId="64" fillId="0" borderId="0" xfId="3" applyFont="1" applyFill="1" applyAlignment="1" applyProtection="1">
      <alignment horizontal="center" wrapText="1"/>
    </xf>
    <xf numFmtId="0" fontId="64" fillId="0" borderId="1" xfId="3" applyFont="1" applyFill="1" applyBorder="1" applyAlignment="1" applyProtection="1">
      <alignment horizontal="center" wrapText="1"/>
    </xf>
    <xf numFmtId="0" fontId="66" fillId="0" borderId="0" xfId="3" applyFont="1" applyFill="1" applyAlignment="1" applyProtection="1">
      <alignment horizontal="center" textRotation="90" wrapText="1"/>
    </xf>
    <xf numFmtId="49" fontId="67" fillId="4" borderId="0" xfId="3" quotePrefix="1" applyNumberFormat="1" applyFont="1" applyFill="1" applyBorder="1" applyAlignment="1" applyProtection="1">
      <alignment horizontal="center" vertical="center" wrapText="1"/>
    </xf>
    <xf numFmtId="0" fontId="67" fillId="4" borderId="0" xfId="3" applyNumberFormat="1" applyFont="1" applyFill="1" applyBorder="1" applyAlignment="1" applyProtection="1">
      <alignment horizontal="center" vertical="center" wrapText="1"/>
    </xf>
    <xf numFmtId="0" fontId="58" fillId="0" borderId="0" xfId="3" applyFont="1" applyFill="1" applyAlignment="1" applyProtection="1">
      <alignment horizontal="center" vertical="center" wrapText="1"/>
    </xf>
    <xf numFmtId="3" fontId="67" fillId="3" borderId="8" xfId="3" applyNumberFormat="1" applyFont="1" applyFill="1" applyBorder="1" applyAlignment="1" applyProtection="1">
      <alignment horizontal="left" vertical="top" wrapText="1"/>
      <protection locked="0"/>
    </xf>
    <xf numFmtId="3" fontId="67" fillId="3" borderId="9" xfId="3" applyNumberFormat="1" applyFont="1" applyFill="1" applyBorder="1" applyAlignment="1" applyProtection="1">
      <alignment horizontal="left" vertical="top" wrapText="1"/>
      <protection locked="0"/>
    </xf>
    <xf numFmtId="3" fontId="67" fillId="3" borderId="10" xfId="3" applyNumberFormat="1" applyFont="1" applyFill="1" applyBorder="1" applyAlignment="1" applyProtection="1">
      <alignment horizontal="left" vertical="top" wrapText="1"/>
      <protection locked="0"/>
    </xf>
    <xf numFmtId="3" fontId="67" fillId="3" borderId="24" xfId="3" applyNumberFormat="1" applyFont="1" applyFill="1" applyBorder="1" applyAlignment="1" applyProtection="1">
      <alignment horizontal="left" vertical="top" wrapText="1"/>
      <protection locked="0"/>
    </xf>
    <xf numFmtId="0" fontId="61" fillId="0" borderId="0" xfId="3" applyFont="1" applyFill="1" applyAlignment="1" applyProtection="1">
      <alignment horizontal="center" vertical="center"/>
    </xf>
    <xf numFmtId="0" fontId="64" fillId="0" borderId="0" xfId="3" applyFont="1" applyFill="1" applyAlignment="1" applyProtection="1">
      <alignment horizontal="center" vertical="center"/>
    </xf>
    <xf numFmtId="0" fontId="61" fillId="0" borderId="0" xfId="3" applyFont="1" applyFill="1" applyAlignment="1" applyProtection="1">
      <alignment horizontal="left"/>
    </xf>
    <xf numFmtId="0" fontId="28" fillId="8" borderId="2" xfId="3" applyFont="1" applyFill="1" applyBorder="1" applyAlignment="1" applyProtection="1">
      <alignment horizontal="left" vertical="top" wrapText="1"/>
      <protection locked="0"/>
    </xf>
    <xf numFmtId="0" fontId="28" fillId="8" borderId="64" xfId="3" applyFont="1" applyFill="1" applyBorder="1" applyAlignment="1" applyProtection="1">
      <alignment horizontal="left" vertical="top" wrapText="1"/>
      <protection locked="0"/>
    </xf>
    <xf numFmtId="0" fontId="28" fillId="8" borderId="6" xfId="3" applyFont="1" applyFill="1" applyBorder="1" applyAlignment="1" applyProtection="1">
      <alignment horizontal="left" vertical="top" wrapText="1"/>
      <protection locked="0"/>
    </xf>
    <xf numFmtId="0" fontId="28" fillId="8" borderId="65" xfId="3" applyFont="1" applyFill="1" applyBorder="1" applyAlignment="1" applyProtection="1">
      <alignment horizontal="left" vertical="top" wrapText="1"/>
      <protection locked="0"/>
    </xf>
    <xf numFmtId="0" fontId="28" fillId="8" borderId="4" xfId="3" applyFont="1" applyFill="1" applyBorder="1" applyAlignment="1" applyProtection="1">
      <alignment horizontal="left" vertical="top" wrapText="1"/>
      <protection locked="0"/>
    </xf>
    <xf numFmtId="0" fontId="28" fillId="8" borderId="20" xfId="3" applyFont="1" applyFill="1" applyBorder="1" applyAlignment="1" applyProtection="1">
      <alignment horizontal="left" vertical="top" wrapText="1"/>
      <protection locked="0"/>
    </xf>
    <xf numFmtId="0" fontId="74" fillId="0" borderId="8" xfId="3" applyFont="1" applyFill="1" applyBorder="1" applyAlignment="1" applyProtection="1">
      <alignment horizontal="center" vertical="center"/>
    </xf>
    <xf numFmtId="0" fontId="74" fillId="0" borderId="9" xfId="3" applyFont="1" applyFill="1" applyBorder="1" applyAlignment="1" applyProtection="1">
      <alignment horizontal="center" vertical="center"/>
    </xf>
    <xf numFmtId="172" fontId="74" fillId="0" borderId="18" xfId="6" applyNumberFormat="1" applyFont="1" applyFill="1" applyBorder="1" applyAlignment="1" applyProtection="1">
      <alignment horizontal="right" vertical="center" wrapText="1"/>
    </xf>
    <xf numFmtId="172" fontId="74" fillId="0" borderId="0" xfId="6" applyNumberFormat="1" applyFont="1" applyFill="1" applyBorder="1" applyAlignment="1" applyProtection="1">
      <alignment horizontal="right" vertical="center" wrapText="1"/>
    </xf>
    <xf numFmtId="2" fontId="76" fillId="0" borderId="10" xfId="3" applyNumberFormat="1" applyFont="1" applyFill="1" applyBorder="1" applyAlignment="1" applyProtection="1">
      <alignment horizontal="center" vertical="top"/>
    </xf>
    <xf numFmtId="2" fontId="76" fillId="0" borderId="24" xfId="3" applyNumberFormat="1" applyFont="1" applyFill="1" applyBorder="1" applyAlignment="1" applyProtection="1">
      <alignment horizontal="center" vertical="top"/>
    </xf>
    <xf numFmtId="0" fontId="78" fillId="0" borderId="0" xfId="3" applyFont="1" applyFill="1" applyAlignment="1" applyProtection="1">
      <alignment horizontal="left" vertical="center" wrapText="1"/>
    </xf>
    <xf numFmtId="0" fontId="44" fillId="0" borderId="0" xfId="3" applyFont="1" applyAlignment="1">
      <alignment horizontal="left" vertical="center" wrapText="1"/>
    </xf>
    <xf numFmtId="38" fontId="80" fillId="0" borderId="49" xfId="3" applyNumberFormat="1" applyFont="1" applyFill="1" applyBorder="1" applyAlignment="1" applyProtection="1">
      <alignment horizontal="center" vertical="center"/>
    </xf>
    <xf numFmtId="38" fontId="80" fillId="0" borderId="48" xfId="3" applyNumberFormat="1" applyFont="1" applyFill="1" applyBorder="1" applyAlignment="1" applyProtection="1">
      <alignment horizontal="center" vertical="center"/>
    </xf>
    <xf numFmtId="38" fontId="80" fillId="0" borderId="47" xfId="3" applyNumberFormat="1" applyFont="1" applyFill="1" applyBorder="1" applyAlignment="1" applyProtection="1">
      <alignment horizontal="center" vertical="center"/>
    </xf>
    <xf numFmtId="0" fontId="61" fillId="0" borderId="0" xfId="3" applyFont="1" applyFill="1" applyAlignment="1" applyProtection="1">
      <alignment horizontal="left" vertical="center"/>
    </xf>
    <xf numFmtId="0" fontId="28" fillId="8" borderId="7" xfId="3" applyFont="1" applyFill="1" applyBorder="1" applyAlignment="1" applyProtection="1">
      <alignment horizontal="left" vertical="top" wrapText="1"/>
      <protection locked="0"/>
    </xf>
    <xf numFmtId="0" fontId="28" fillId="8" borderId="5" xfId="3" applyFont="1" applyFill="1" applyBorder="1" applyAlignment="1" applyProtection="1">
      <alignment horizontal="left" vertical="top" wrapText="1"/>
      <protection locked="0"/>
    </xf>
    <xf numFmtId="0" fontId="61" fillId="0" borderId="43" xfId="3" applyFont="1" applyFill="1" applyBorder="1" applyAlignment="1" applyProtection="1">
      <alignment horizontal="left" vertical="top" wrapText="1"/>
    </xf>
    <xf numFmtId="0" fontId="61" fillId="0" borderId="22" xfId="3" applyFont="1" applyFill="1" applyBorder="1" applyAlignment="1" applyProtection="1">
      <alignment horizontal="left" vertical="top" wrapText="1"/>
    </xf>
    <xf numFmtId="0" fontId="61" fillId="0" borderId="51" xfId="3" applyFont="1" applyFill="1" applyBorder="1" applyAlignment="1" applyProtection="1">
      <alignment horizontal="left" vertical="top" wrapText="1"/>
    </xf>
    <xf numFmtId="0" fontId="61" fillId="0" borderId="0" xfId="3" applyFont="1" applyFill="1" applyBorder="1" applyAlignment="1" applyProtection="1">
      <alignment horizontal="left" vertical="top" wrapText="1"/>
    </xf>
    <xf numFmtId="0" fontId="28" fillId="8" borderId="3" xfId="3" applyFont="1" applyFill="1" applyBorder="1" applyAlignment="1" applyProtection="1">
      <alignment horizontal="left" vertical="top" wrapText="1"/>
      <protection locked="0"/>
    </xf>
    <xf numFmtId="0" fontId="66" fillId="0" borderId="0" xfId="3" applyFont="1" applyFill="1" applyAlignment="1" applyProtection="1">
      <alignment horizontal="center" vertical="top" wrapText="1"/>
    </xf>
    <xf numFmtId="0" fontId="44" fillId="0" borderId="11" xfId="3" applyFont="1" applyFill="1" applyBorder="1" applyAlignment="1" applyProtection="1">
      <alignment horizontal="left" vertical="center" wrapText="1"/>
    </xf>
    <xf numFmtId="0" fontId="44" fillId="0" borderId="0" xfId="3" applyFont="1" applyFill="1" applyBorder="1" applyAlignment="1" applyProtection="1">
      <alignment horizontal="left" vertical="center" wrapText="1"/>
    </xf>
    <xf numFmtId="0" fontId="59" fillId="0" borderId="0" xfId="3" applyFont="1" applyFill="1" applyBorder="1" applyAlignment="1" applyProtection="1">
      <alignment horizontal="left" vertical="top" wrapText="1"/>
    </xf>
    <xf numFmtId="0" fontId="76" fillId="0" borderId="0" xfId="3" applyFont="1" applyFill="1" applyAlignment="1" applyProtection="1">
      <alignment horizontal="right"/>
    </xf>
    <xf numFmtId="0" fontId="28" fillId="0" borderId="0" xfId="3" applyFont="1" applyFill="1" applyAlignment="1" applyProtection="1">
      <alignment horizontal="left" vertical="top" wrapText="1"/>
    </xf>
    <xf numFmtId="0" fontId="28" fillId="0" borderId="22" xfId="3" applyFont="1" applyFill="1" applyBorder="1" applyAlignment="1" applyProtection="1">
      <alignment horizontal="left" vertical="top" wrapText="1"/>
    </xf>
    <xf numFmtId="0" fontId="28" fillId="0" borderId="0" xfId="3" applyFont="1" applyFill="1" applyBorder="1" applyAlignment="1" applyProtection="1">
      <alignment horizontal="left" vertical="top" wrapText="1"/>
    </xf>
    <xf numFmtId="0" fontId="28" fillId="0" borderId="0" xfId="3" applyFont="1" applyFill="1" applyAlignment="1" applyProtection="1">
      <alignment horizontal="center" vertical="center" wrapText="1"/>
    </xf>
    <xf numFmtId="0" fontId="29" fillId="0" borderId="1" xfId="3" applyFont="1" applyFill="1" applyBorder="1" applyAlignment="1" applyProtection="1">
      <alignment horizontal="left"/>
    </xf>
    <xf numFmtId="0" fontId="15" fillId="5" borderId="46" xfId="3" applyFont="1" applyFill="1" applyBorder="1" applyAlignment="1" applyProtection="1">
      <alignment horizontal="left" vertical="top" wrapText="1"/>
      <protection locked="0"/>
    </xf>
    <xf numFmtId="0" fontId="15" fillId="9" borderId="46" xfId="3" applyFont="1" applyFill="1" applyBorder="1" applyAlignment="1" applyProtection="1">
      <alignment horizontal="left" vertical="top" wrapText="1"/>
      <protection locked="0"/>
    </xf>
    <xf numFmtId="0" fontId="42" fillId="0" borderId="11" xfId="3" applyFont="1" applyFill="1" applyBorder="1" applyAlignment="1" applyProtection="1">
      <alignment horizontal="center" vertical="center" wrapText="1"/>
    </xf>
    <xf numFmtId="0" fontId="60" fillId="0" borderId="0" xfId="9" applyFont="1" applyAlignment="1">
      <alignment horizontal="center" wrapText="1"/>
    </xf>
    <xf numFmtId="3" fontId="50" fillId="3" borderId="44" xfId="9" applyNumberFormat="1" applyFont="1" applyFill="1" applyBorder="1" applyAlignment="1" applyProtection="1">
      <alignment horizontal="left" vertical="top"/>
      <protection locked="0"/>
    </xf>
    <xf numFmtId="3" fontId="50" fillId="3" borderId="13" xfId="9" applyNumberFormat="1" applyFont="1" applyFill="1" applyBorder="1" applyAlignment="1" applyProtection="1">
      <alignment horizontal="left" vertical="top"/>
      <protection locked="0"/>
    </xf>
    <xf numFmtId="0" fontId="58" fillId="0" borderId="0" xfId="9" applyFont="1" applyAlignment="1">
      <alignment horizontal="center" wrapText="1"/>
    </xf>
    <xf numFmtId="0" fontId="64" fillId="0" borderId="0" xfId="9" applyFont="1" applyAlignment="1">
      <alignment horizontal="center" wrapText="1"/>
    </xf>
    <xf numFmtId="0" fontId="64" fillId="0" borderId="1" xfId="9" applyFont="1" applyBorder="1" applyAlignment="1">
      <alignment horizontal="center" wrapText="1"/>
    </xf>
    <xf numFmtId="0" fontId="66" fillId="0" borderId="0" xfId="9" applyFont="1" applyAlignment="1">
      <alignment horizontal="center" textRotation="90" wrapText="1"/>
    </xf>
    <xf numFmtId="49" fontId="67" fillId="4" borderId="0" xfId="9" quotePrefix="1" applyNumberFormat="1" applyFont="1" applyFill="1" applyAlignment="1">
      <alignment horizontal="center" vertical="center" wrapText="1"/>
    </xf>
    <xf numFmtId="0" fontId="67" fillId="4" borderId="0" xfId="9" applyFont="1" applyFill="1" applyAlignment="1">
      <alignment horizontal="center" vertical="center" wrapText="1"/>
    </xf>
    <xf numFmtId="0" fontId="64" fillId="0" borderId="0" xfId="9" applyFont="1" applyAlignment="1">
      <alignment horizontal="center" vertical="center" wrapText="1"/>
    </xf>
    <xf numFmtId="0" fontId="64" fillId="0" borderId="1" xfId="9" applyFont="1" applyBorder="1" applyAlignment="1">
      <alignment horizontal="center" vertical="center" wrapText="1"/>
    </xf>
    <xf numFmtId="0" fontId="61" fillId="0" borderId="0" xfId="9" applyFont="1" applyAlignment="1">
      <alignment horizontal="center" vertical="center"/>
    </xf>
    <xf numFmtId="0" fontId="131" fillId="0" borderId="0" xfId="9" applyFont="1" applyAlignment="1">
      <alignment horizontal="center" vertical="center" wrapText="1"/>
    </xf>
    <xf numFmtId="0" fontId="131" fillId="0" borderId="1" xfId="9" applyFont="1" applyBorder="1" applyAlignment="1">
      <alignment horizontal="center" vertical="center" wrapText="1"/>
    </xf>
    <xf numFmtId="0" fontId="64" fillId="0" borderId="42" xfId="9" applyFont="1" applyBorder="1" applyAlignment="1">
      <alignment horizontal="center" vertical="center"/>
    </xf>
    <xf numFmtId="0" fontId="64" fillId="0" borderId="30" xfId="9" applyFont="1" applyBorder="1" applyAlignment="1">
      <alignment horizontal="center" vertical="center"/>
    </xf>
    <xf numFmtId="0" fontId="64" fillId="0" borderId="18" xfId="9" applyFont="1" applyBorder="1" applyAlignment="1">
      <alignment horizontal="center"/>
    </xf>
    <xf numFmtId="0" fontId="64" fillId="0" borderId="1" xfId="9" applyFont="1" applyBorder="1" applyAlignment="1">
      <alignment horizontal="center"/>
    </xf>
    <xf numFmtId="0" fontId="58" fillId="0" borderId="0" xfId="9" applyFont="1" applyAlignment="1">
      <alignment horizontal="center" vertical="center" wrapText="1"/>
    </xf>
    <xf numFmtId="0" fontId="28" fillId="8" borderId="2" xfId="9" applyFont="1" applyFill="1" applyBorder="1" applyAlignment="1" applyProtection="1">
      <alignment horizontal="left" vertical="top" wrapText="1"/>
      <protection locked="0"/>
    </xf>
    <xf numFmtId="0" fontId="28" fillId="8" borderId="3" xfId="9" applyFont="1" applyFill="1" applyBorder="1" applyAlignment="1" applyProtection="1">
      <alignment horizontal="left" vertical="top" wrapText="1"/>
      <protection locked="0"/>
    </xf>
    <xf numFmtId="0" fontId="28" fillId="8" borderId="64" xfId="9" applyFont="1" applyFill="1" applyBorder="1" applyAlignment="1" applyProtection="1">
      <alignment horizontal="left" vertical="top" wrapText="1"/>
      <protection locked="0"/>
    </xf>
    <xf numFmtId="0" fontId="28" fillId="8" borderId="6" xfId="9" applyFont="1" applyFill="1" applyBorder="1" applyAlignment="1" applyProtection="1">
      <alignment horizontal="left" vertical="top" wrapText="1"/>
      <protection locked="0"/>
    </xf>
    <xf numFmtId="0" fontId="28" fillId="8" borderId="7" xfId="9" applyFont="1" applyFill="1" applyBorder="1" applyAlignment="1" applyProtection="1">
      <alignment horizontal="left" vertical="top" wrapText="1"/>
      <protection locked="0"/>
    </xf>
    <xf numFmtId="0" fontId="28" fillId="8" borderId="65" xfId="9" applyFont="1" applyFill="1" applyBorder="1" applyAlignment="1" applyProtection="1">
      <alignment horizontal="left" vertical="top" wrapText="1"/>
      <protection locked="0"/>
    </xf>
    <xf numFmtId="0" fontId="28" fillId="8" borderId="4" xfId="9" applyFont="1" applyFill="1" applyBorder="1" applyAlignment="1" applyProtection="1">
      <alignment horizontal="left" vertical="top" wrapText="1"/>
      <protection locked="0"/>
    </xf>
    <xf numFmtId="0" fontId="28" fillId="8" borderId="5" xfId="9" applyFont="1" applyFill="1" applyBorder="1" applyAlignment="1" applyProtection="1">
      <alignment horizontal="left" vertical="top" wrapText="1"/>
      <protection locked="0"/>
    </xf>
    <xf numFmtId="0" fontId="28" fillId="8" borderId="20" xfId="9" applyFont="1" applyFill="1" applyBorder="1" applyAlignment="1" applyProtection="1">
      <alignment horizontal="left" vertical="top" wrapText="1"/>
      <protection locked="0"/>
    </xf>
    <xf numFmtId="0" fontId="74" fillId="0" borderId="8" xfId="9" applyFont="1" applyBorder="1" applyAlignment="1">
      <alignment horizontal="center" vertical="center"/>
    </xf>
    <xf numFmtId="0" fontId="74" fillId="0" borderId="9" xfId="9" applyFont="1" applyBorder="1" applyAlignment="1">
      <alignment horizontal="center" vertical="center"/>
    </xf>
    <xf numFmtId="2" fontId="76" fillId="0" borderId="10" xfId="9" applyNumberFormat="1" applyFont="1" applyBorder="1" applyAlignment="1">
      <alignment horizontal="center" vertical="top"/>
    </xf>
    <xf numFmtId="2" fontId="76" fillId="0" borderId="24" xfId="9" applyNumberFormat="1" applyFont="1" applyBorder="1" applyAlignment="1">
      <alignment horizontal="center" vertical="top"/>
    </xf>
    <xf numFmtId="0" fontId="78" fillId="0" borderId="0" xfId="9" applyFont="1" applyAlignment="1">
      <alignment horizontal="left" vertical="center" wrapText="1"/>
    </xf>
    <xf numFmtId="0" fontId="44" fillId="0" borderId="0" xfId="9" applyFont="1" applyAlignment="1">
      <alignment horizontal="left" vertical="center" wrapText="1"/>
    </xf>
    <xf numFmtId="38" fontId="80" fillId="0" borderId="49" xfId="9" applyNumberFormat="1" applyFont="1" applyBorder="1" applyAlignment="1">
      <alignment horizontal="center" vertical="center"/>
    </xf>
    <xf numFmtId="38" fontId="80" fillId="0" borderId="48" xfId="9" applyNumberFormat="1" applyFont="1" applyBorder="1" applyAlignment="1">
      <alignment horizontal="center" vertical="center"/>
    </xf>
    <xf numFmtId="38" fontId="80" fillId="0" borderId="47" xfId="9" applyNumberFormat="1" applyFont="1" applyBorder="1" applyAlignment="1">
      <alignment horizontal="center" vertical="center"/>
    </xf>
    <xf numFmtId="0" fontId="61" fillId="0" borderId="0" xfId="9" applyFont="1" applyAlignment="1">
      <alignment horizontal="left" vertical="center"/>
    </xf>
    <xf numFmtId="0" fontId="66" fillId="0" borderId="0" xfId="9" applyFont="1" applyAlignment="1">
      <alignment horizontal="left" vertical="top" wrapText="1"/>
    </xf>
    <xf numFmtId="0" fontId="44" fillId="0" borderId="11" xfId="9" applyFont="1" applyBorder="1" applyAlignment="1">
      <alignment horizontal="left" vertical="center" wrapText="1"/>
    </xf>
    <xf numFmtId="0" fontId="61" fillId="0" borderId="0" xfId="9" applyFont="1" applyAlignment="1">
      <alignment horizontal="left" vertical="top" wrapText="1"/>
    </xf>
    <xf numFmtId="0" fontId="28" fillId="0" borderId="0" xfId="9" applyFont="1" applyAlignment="1">
      <alignment horizontal="left" vertical="center" wrapText="1"/>
    </xf>
    <xf numFmtId="0" fontId="59" fillId="0" borderId="0" xfId="9" applyFont="1" applyAlignment="1">
      <alignment horizontal="left" vertical="top" wrapText="1"/>
    </xf>
    <xf numFmtId="0" fontId="76" fillId="0" borderId="0" xfId="9" applyFont="1" applyAlignment="1">
      <alignment horizontal="right"/>
    </xf>
    <xf numFmtId="0" fontId="28" fillId="0" borderId="0" xfId="9" applyFont="1" applyAlignment="1">
      <alignment horizontal="left" vertical="top" wrapText="1"/>
    </xf>
    <xf numFmtId="0" fontId="28" fillId="0" borderId="22" xfId="9" applyFont="1" applyBorder="1" applyAlignment="1">
      <alignment horizontal="left" vertical="top" wrapText="1"/>
    </xf>
    <xf numFmtId="0" fontId="44" fillId="3" borderId="46" xfId="9" applyNumberFormat="1" applyFont="1" applyFill="1" applyBorder="1" applyAlignment="1" applyProtection="1">
      <alignment horizontal="left" vertical="center"/>
      <protection locked="0"/>
    </xf>
    <xf numFmtId="0" fontId="55" fillId="6" borderId="44" xfId="9" applyFont="1" applyFill="1" applyBorder="1" applyAlignment="1">
      <alignment horizontal="center" vertical="center"/>
    </xf>
    <xf numFmtId="0" fontId="55" fillId="6" borderId="45" xfId="9" applyFont="1" applyFill="1" applyBorder="1" applyAlignment="1">
      <alignment horizontal="center" vertical="center"/>
    </xf>
    <xf numFmtId="0" fontId="55" fillId="6" borderId="13" xfId="9" applyFont="1" applyFill="1" applyBorder="1" applyAlignment="1">
      <alignment horizontal="center" vertical="center"/>
    </xf>
    <xf numFmtId="0" fontId="62" fillId="0" borderId="11" xfId="9" applyFont="1" applyBorder="1" applyAlignment="1">
      <alignment horizontal="center" vertical="top"/>
    </xf>
    <xf numFmtId="0" fontId="62" fillId="0" borderId="0" xfId="9" applyFont="1" applyAlignment="1">
      <alignment horizontal="center" vertical="top"/>
    </xf>
    <xf numFmtId="0" fontId="15" fillId="5" borderId="46" xfId="9" applyFont="1" applyFill="1" applyBorder="1" applyAlignment="1" applyProtection="1">
      <alignment horizontal="left" vertical="top" wrapText="1"/>
      <protection locked="0"/>
    </xf>
    <xf numFmtId="0" fontId="15" fillId="9" borderId="46" xfId="9" applyFont="1" applyFill="1" applyBorder="1" applyAlignment="1" applyProtection="1">
      <alignment horizontal="left" vertical="top" wrapText="1"/>
      <protection locked="0"/>
    </xf>
    <xf numFmtId="0" fontId="42" fillId="0" borderId="11" xfId="9" applyFont="1" applyBorder="1" applyAlignment="1">
      <alignment horizontal="center" vertical="center" wrapText="1"/>
    </xf>
    <xf numFmtId="0" fontId="42" fillId="0" borderId="0" xfId="9" applyFont="1" applyAlignment="1">
      <alignment horizontal="center" vertical="center" wrapText="1"/>
    </xf>
    <xf numFmtId="0" fontId="28" fillId="0" borderId="0" xfId="9" applyFont="1" applyAlignment="1">
      <alignment horizontal="center" vertical="center" wrapText="1"/>
    </xf>
    <xf numFmtId="0" fontId="29" fillId="0" borderId="1" xfId="9" applyFont="1" applyBorder="1" applyAlignment="1">
      <alignment horizontal="left" vertical="center"/>
    </xf>
    <xf numFmtId="0" fontId="52" fillId="2" borderId="0" xfId="3" applyFont="1" applyFill="1" applyBorder="1" applyAlignment="1" applyProtection="1">
      <alignment horizontal="center" vertical="center" wrapText="1"/>
    </xf>
    <xf numFmtId="3" fontId="12" fillId="3" borderId="49" xfId="1" applyNumberFormat="1" applyFont="1" applyFill="1" applyBorder="1" applyAlignment="1" applyProtection="1">
      <alignment horizontal="left" vertical="center"/>
      <protection locked="0"/>
    </xf>
    <xf numFmtId="3" fontId="12" fillId="3" borderId="48" xfId="1" applyNumberFormat="1" applyFont="1" applyFill="1" applyBorder="1" applyAlignment="1" applyProtection="1">
      <alignment horizontal="left" vertical="center"/>
      <protection locked="0"/>
    </xf>
    <xf numFmtId="3" fontId="12" fillId="3" borderId="47" xfId="1" applyNumberFormat="1" applyFont="1" applyFill="1" applyBorder="1" applyAlignment="1" applyProtection="1">
      <alignment horizontal="left" vertical="center"/>
      <protection locked="0"/>
    </xf>
    <xf numFmtId="0" fontId="28" fillId="3" borderId="1" xfId="3" quotePrefix="1" applyFont="1" applyFill="1" applyBorder="1" applyAlignment="1" applyProtection="1">
      <alignment horizontal="left" vertical="center" wrapText="1"/>
      <protection locked="0"/>
    </xf>
    <xf numFmtId="0" fontId="29" fillId="2" borderId="0" xfId="3" applyFont="1" applyFill="1" applyAlignment="1" applyProtection="1">
      <alignment horizontal="justify" vertical="top" wrapText="1"/>
    </xf>
    <xf numFmtId="0" fontId="40" fillId="2" borderId="0" xfId="3" applyFont="1" applyFill="1" applyBorder="1" applyAlignment="1" applyProtection="1">
      <alignment horizontal="center"/>
    </xf>
    <xf numFmtId="0" fontId="53" fillId="0" borderId="44" xfId="3" applyFont="1" applyFill="1" applyBorder="1" applyAlignment="1" applyProtection="1">
      <alignment horizontal="justify" vertical="center" wrapText="1"/>
    </xf>
    <xf numFmtId="0" fontId="53" fillId="0" borderId="45" xfId="3" applyFont="1" applyFill="1" applyBorder="1" applyAlignment="1" applyProtection="1">
      <alignment horizontal="justify" vertical="center" wrapText="1"/>
    </xf>
    <xf numFmtId="0" fontId="53" fillId="0" borderId="13" xfId="3" applyFont="1" applyFill="1" applyBorder="1" applyAlignment="1" applyProtection="1">
      <alignment horizontal="justify" vertical="center" wrapText="1"/>
    </xf>
    <xf numFmtId="0" fontId="44" fillId="0" borderId="7" xfId="1" applyFont="1" applyFill="1" applyBorder="1" applyAlignment="1" applyProtection="1">
      <alignment horizontal="left" vertical="center"/>
    </xf>
    <xf numFmtId="0" fontId="15" fillId="0" borderId="15" xfId="0" applyFont="1" applyFill="1" applyBorder="1" applyAlignment="1" applyProtection="1">
      <alignment horizontal="left" vertical="top" wrapText="1"/>
    </xf>
    <xf numFmtId="3" fontId="15" fillId="0" borderId="7" xfId="0" applyNumberFormat="1" applyFont="1" applyFill="1" applyBorder="1" applyAlignment="1" applyProtection="1">
      <alignment horizontal="center" vertical="center" wrapText="1"/>
    </xf>
    <xf numFmtId="1" fontId="4" fillId="0" borderId="42" xfId="1" applyNumberFormat="1" applyFont="1" applyFill="1" applyBorder="1" applyAlignment="1" applyProtection="1">
      <alignment horizontal="center" vertical="center"/>
    </xf>
    <xf numFmtId="1" fontId="4" fillId="0" borderId="30" xfId="1" applyNumberFormat="1" applyFont="1" applyFill="1" applyBorder="1" applyAlignment="1" applyProtection="1">
      <alignment horizontal="center" vertical="center"/>
    </xf>
    <xf numFmtId="49" fontId="28" fillId="3" borderId="1" xfId="3" applyNumberFormat="1" applyFont="1" applyFill="1" applyBorder="1" applyAlignment="1" applyProtection="1">
      <alignment horizontal="left" vertical="center"/>
      <protection locked="0"/>
    </xf>
    <xf numFmtId="0" fontId="38" fillId="2" borderId="0" xfId="4" applyFill="1" applyAlignment="1" applyProtection="1">
      <alignment horizontal="left" vertical="top"/>
    </xf>
    <xf numFmtId="0" fontId="29" fillId="2" borderId="0" xfId="3" applyFont="1" applyFill="1" applyAlignment="1" applyProtection="1">
      <alignment horizontal="left" vertical="top" wrapText="1"/>
    </xf>
    <xf numFmtId="0" fontId="29" fillId="2" borderId="0" xfId="3" applyFont="1" applyFill="1" applyBorder="1" applyAlignment="1" applyProtection="1">
      <alignment horizontal="center" vertical="center" wrapText="1"/>
    </xf>
    <xf numFmtId="0" fontId="15" fillId="0" borderId="7" xfId="0" applyFont="1" applyFill="1" applyBorder="1" applyAlignment="1" applyProtection="1">
      <alignment horizontal="left" vertical="top" wrapText="1"/>
    </xf>
    <xf numFmtId="164" fontId="15" fillId="0" borderId="7" xfId="0" applyNumberFormat="1" applyFont="1" applyFill="1" applyBorder="1" applyAlignment="1" applyProtection="1">
      <alignment horizontal="left" vertical="top" wrapText="1"/>
    </xf>
    <xf numFmtId="164" fontId="15" fillId="0" borderId="22" xfId="0" applyNumberFormat="1" applyFont="1" applyFill="1" applyBorder="1" applyAlignment="1" applyProtection="1">
      <alignment horizontal="center" vertical="center"/>
    </xf>
    <xf numFmtId="0" fontId="15" fillId="0" borderId="56" xfId="0" applyFont="1" applyFill="1" applyBorder="1" applyAlignment="1" applyProtection="1">
      <alignment horizontal="left" vertical="center" wrapText="1"/>
    </xf>
    <xf numFmtId="0" fontId="15" fillId="0" borderId="68" xfId="0" applyFont="1" applyFill="1" applyBorder="1" applyAlignment="1" applyProtection="1">
      <alignment horizontal="left" vertical="center" wrapText="1"/>
    </xf>
    <xf numFmtId="0" fontId="15" fillId="0" borderId="51" xfId="0" applyFont="1" applyFill="1" applyBorder="1" applyAlignment="1" applyProtection="1">
      <alignment horizontal="left" vertical="center" wrapText="1"/>
    </xf>
    <xf numFmtId="0" fontId="15" fillId="0" borderId="7" xfId="0" applyFont="1" applyFill="1" applyBorder="1" applyAlignment="1" applyProtection="1">
      <alignment horizontal="left" vertical="top"/>
    </xf>
    <xf numFmtId="168" fontId="15" fillId="0" borderId="7" xfId="0" applyNumberFormat="1"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37" fillId="0" borderId="0" xfId="0" applyFont="1" applyFill="1" applyBorder="1" applyAlignment="1" applyProtection="1">
      <alignment horizontal="left" vertical="center"/>
    </xf>
    <xf numFmtId="0" fontId="8" fillId="2" borderId="0" xfId="1" applyFont="1" applyFill="1" applyAlignment="1" applyProtection="1">
      <alignment horizontal="center" vertical="center"/>
    </xf>
    <xf numFmtId="0" fontId="29" fillId="3" borderId="44" xfId="3" applyFont="1" applyFill="1" applyBorder="1" applyAlignment="1" applyProtection="1">
      <alignment horizontal="left" vertical="top" wrapText="1"/>
      <protection locked="0"/>
    </xf>
    <xf numFmtId="0" fontId="29" fillId="3" borderId="45" xfId="3" applyFont="1" applyFill="1" applyBorder="1" applyAlignment="1" applyProtection="1">
      <alignment horizontal="left" vertical="top" wrapText="1"/>
      <protection locked="0"/>
    </xf>
    <xf numFmtId="0" fontId="29" fillId="3" borderId="13" xfId="3" applyFont="1" applyFill="1" applyBorder="1" applyAlignment="1" applyProtection="1">
      <alignment horizontal="left" vertical="top" wrapText="1"/>
      <protection locked="0"/>
    </xf>
    <xf numFmtId="0" fontId="32" fillId="2" borderId="0" xfId="1" applyFont="1" applyFill="1" applyAlignment="1" applyProtection="1">
      <alignment horizontal="justify" vertical="top" wrapText="1"/>
    </xf>
    <xf numFmtId="0" fontId="32" fillId="2" borderId="0" xfId="1" applyFont="1" applyFill="1" applyAlignment="1" applyProtection="1">
      <alignment horizontal="left" vertical="center" wrapText="1"/>
    </xf>
    <xf numFmtId="166" fontId="30" fillId="2" borderId="1" xfId="1" applyNumberFormat="1" applyFont="1" applyFill="1" applyBorder="1" applyAlignment="1" applyProtection="1">
      <alignment horizontal="left"/>
      <protection locked="0"/>
    </xf>
    <xf numFmtId="0" fontId="39" fillId="2" borderId="1" xfId="3" applyFont="1" applyFill="1" applyBorder="1" applyAlignment="1" applyProtection="1">
      <alignment horizontal="left"/>
      <protection locked="0"/>
    </xf>
    <xf numFmtId="0" fontId="13" fillId="2" borderId="1" xfId="1" applyFont="1" applyFill="1" applyBorder="1" applyAlignment="1" applyProtection="1">
      <alignment horizontal="left"/>
      <protection locked="0"/>
    </xf>
    <xf numFmtId="0" fontId="30" fillId="2" borderId="1" xfId="1" applyFont="1" applyFill="1" applyBorder="1" applyAlignment="1" applyProtection="1">
      <alignment horizontal="left"/>
      <protection locked="0"/>
    </xf>
    <xf numFmtId="0" fontId="32" fillId="2" borderId="0" xfId="1" applyFont="1" applyFill="1" applyAlignment="1" applyProtection="1">
      <alignment horizontal="left" vertical="top" wrapText="1"/>
    </xf>
    <xf numFmtId="0" fontId="4" fillId="0" borderId="15" xfId="0" applyFont="1" applyFill="1" applyBorder="1" applyAlignment="1" applyProtection="1">
      <alignment horizontal="left" vertical="center"/>
    </xf>
    <xf numFmtId="168" fontId="4" fillId="0" borderId="68" xfId="0" applyNumberFormat="1" applyFont="1" applyFill="1" applyBorder="1" applyAlignment="1" applyProtection="1">
      <alignment horizontal="center" vertical="center"/>
    </xf>
    <xf numFmtId="168" fontId="4" fillId="0" borderId="57" xfId="0" applyNumberFormat="1" applyFont="1" applyFill="1" applyBorder="1" applyAlignment="1" applyProtection="1">
      <alignment horizontal="center" vertical="center"/>
    </xf>
    <xf numFmtId="164" fontId="4" fillId="0" borderId="5" xfId="1" applyNumberFormat="1" applyFont="1" applyFill="1" applyBorder="1" applyAlignment="1" applyProtection="1">
      <alignment horizontal="left" vertical="center"/>
    </xf>
    <xf numFmtId="164" fontId="4" fillId="0" borderId="5" xfId="1" applyNumberFormat="1" applyFont="1" applyFill="1" applyBorder="1" applyAlignment="1" applyProtection="1">
      <alignment horizontal="center" vertical="center"/>
    </xf>
    <xf numFmtId="3" fontId="10" fillId="0" borderId="49" xfId="0" applyNumberFormat="1" applyFont="1" applyFill="1" applyBorder="1" applyAlignment="1" applyProtection="1">
      <alignment horizontal="center" vertical="center"/>
    </xf>
    <xf numFmtId="3" fontId="10" fillId="0" borderId="47" xfId="0" applyNumberFormat="1" applyFont="1" applyFill="1" applyBorder="1" applyAlignment="1" applyProtection="1">
      <alignment horizontal="center" vertical="center"/>
    </xf>
    <xf numFmtId="0" fontId="15" fillId="0" borderId="15" xfId="1" applyFont="1" applyFill="1" applyBorder="1" applyAlignment="1" applyProtection="1">
      <alignment horizontal="left" vertical="center"/>
    </xf>
    <xf numFmtId="0" fontId="4" fillId="0" borderId="7" xfId="1" applyFont="1" applyFill="1" applyBorder="1" applyAlignment="1" applyProtection="1">
      <alignment horizontal="left" vertical="top"/>
    </xf>
    <xf numFmtId="0" fontId="4" fillId="0" borderId="7" xfId="0" applyFont="1" applyFill="1" applyBorder="1" applyAlignment="1" applyProtection="1">
      <alignment horizontal="left" vertical="top" wrapText="1"/>
    </xf>
    <xf numFmtId="165" fontId="4" fillId="0" borderId="5" xfId="0" applyNumberFormat="1" applyFont="1" applyFill="1" applyBorder="1" applyAlignment="1" applyProtection="1">
      <alignment horizontal="center" vertical="center"/>
    </xf>
    <xf numFmtId="165" fontId="4" fillId="0" borderId="1"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73" fontId="46" fillId="0" borderId="0" xfId="0" applyNumberFormat="1" applyFont="1" applyAlignment="1" applyProtection="1">
      <alignment horizontal="center" wrapText="1"/>
    </xf>
    <xf numFmtId="0" fontId="4" fillId="0" borderId="15" xfId="1" applyFont="1" applyFill="1" applyBorder="1" applyAlignment="1" applyProtection="1">
      <alignment horizontal="left" vertical="top"/>
    </xf>
    <xf numFmtId="0" fontId="15" fillId="0" borderId="0" xfId="0" applyFont="1" applyFill="1" applyBorder="1" applyAlignment="1" applyProtection="1">
      <alignment horizontal="center" vertical="center"/>
    </xf>
    <xf numFmtId="0" fontId="49" fillId="3" borderId="44" xfId="1" applyFont="1" applyFill="1" applyBorder="1" applyAlignment="1" applyProtection="1">
      <alignment horizontal="center" vertical="center"/>
      <protection locked="0"/>
    </xf>
    <xf numFmtId="0" fontId="49" fillId="3" borderId="13" xfId="1" applyFont="1" applyFill="1" applyBorder="1" applyAlignment="1" applyProtection="1">
      <alignment horizontal="center" vertical="center"/>
      <protection locked="0"/>
    </xf>
    <xf numFmtId="0" fontId="3" fillId="0" borderId="0" xfId="0" applyFont="1" applyFill="1" applyAlignment="1" applyProtection="1">
      <alignment horizontal="left" vertical="center"/>
    </xf>
    <xf numFmtId="0" fontId="4" fillId="0" borderId="7" xfId="1" applyFont="1" applyFill="1" applyBorder="1" applyAlignment="1" applyProtection="1">
      <alignment horizontal="left" vertical="center"/>
    </xf>
    <xf numFmtId="0" fontId="15" fillId="0" borderId="7" xfId="0" applyFont="1" applyFill="1" applyBorder="1" applyAlignment="1" applyProtection="1">
      <alignment horizontal="left" vertical="center"/>
    </xf>
    <xf numFmtId="0" fontId="48" fillId="0" borderId="0" xfId="0" applyFont="1" applyFill="1" applyBorder="1" applyAlignment="1" applyProtection="1">
      <alignment horizontal="left" vertical="top" wrapText="1"/>
      <protection locked="0"/>
    </xf>
    <xf numFmtId="3" fontId="48" fillId="0" borderId="0" xfId="0" applyNumberFormat="1" applyFont="1" applyFill="1" applyBorder="1" applyAlignment="1" applyProtection="1">
      <alignment horizontal="center" vertical="center" wrapText="1"/>
      <protection locked="0"/>
    </xf>
    <xf numFmtId="0" fontId="48" fillId="0" borderId="0" xfId="0" applyFont="1" applyFill="1" applyBorder="1" applyAlignment="1" applyProtection="1">
      <protection locked="0"/>
    </xf>
    <xf numFmtId="164" fontId="48" fillId="0" borderId="0" xfId="0" applyNumberFormat="1" applyFont="1" applyFill="1" applyBorder="1" applyAlignment="1" applyProtection="1">
      <alignment horizontal="left" vertical="top" wrapText="1"/>
      <protection locked="0"/>
    </xf>
    <xf numFmtId="164" fontId="48" fillId="0" borderId="0" xfId="0" applyNumberFormat="1" applyFont="1" applyFill="1" applyBorder="1" applyAlignment="1" applyProtection="1">
      <alignment horizontal="right" vertical="center"/>
      <protection locked="0"/>
    </xf>
    <xf numFmtId="0" fontId="48"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protection locked="0"/>
    </xf>
    <xf numFmtId="0" fontId="48" fillId="0" borderId="0" xfId="0" applyFont="1" applyFill="1" applyBorder="1" applyAlignment="1" applyProtection="1">
      <alignment horizontal="left" vertical="center" wrapText="1"/>
      <protection locked="0"/>
    </xf>
    <xf numFmtId="0" fontId="48" fillId="0" borderId="0" xfId="0" applyFont="1" applyFill="1" applyBorder="1" applyAlignment="1" applyProtection="1">
      <alignment horizontal="left" vertical="top"/>
      <protection locked="0"/>
    </xf>
    <xf numFmtId="0" fontId="48" fillId="0" borderId="0" xfId="1" applyFont="1" applyFill="1" applyBorder="1" applyAlignment="1" applyProtection="1">
      <alignment horizontal="left" vertical="center"/>
      <protection locked="0"/>
    </xf>
    <xf numFmtId="165" fontId="48" fillId="0" borderId="0" xfId="0" applyNumberFormat="1" applyFont="1" applyFill="1" applyBorder="1" applyAlignment="1" applyProtection="1">
      <alignment horizontal="center" vertical="center"/>
      <protection locked="0"/>
    </xf>
    <xf numFmtId="168" fontId="48" fillId="0" borderId="0" xfId="0" applyNumberFormat="1" applyFont="1" applyFill="1" applyBorder="1" applyAlignment="1" applyProtection="1">
      <alignment horizontal="left" vertical="center"/>
      <protection locked="0"/>
    </xf>
    <xf numFmtId="0" fontId="48" fillId="0" borderId="0" xfId="1" applyFont="1" applyFill="1" applyBorder="1" applyAlignment="1" applyProtection="1">
      <alignment horizontal="left" vertical="top"/>
      <protection locked="0"/>
    </xf>
    <xf numFmtId="1" fontId="48" fillId="0" borderId="0" xfId="1" applyNumberFormat="1" applyFont="1" applyFill="1" applyBorder="1" applyAlignment="1" applyProtection="1">
      <alignment horizontal="center" vertical="center"/>
      <protection locked="0"/>
    </xf>
    <xf numFmtId="0" fontId="102" fillId="0" borderId="0" xfId="0" applyFont="1" applyFill="1" applyBorder="1" applyAlignment="1" applyProtection="1">
      <alignment horizontal="left" vertical="center"/>
    </xf>
    <xf numFmtId="0" fontId="107" fillId="0" borderId="0" xfId="1" applyFont="1" applyFill="1" applyBorder="1" applyAlignment="1" applyProtection="1">
      <alignment horizontal="center" vertical="center"/>
    </xf>
    <xf numFmtId="0" fontId="102" fillId="0" borderId="0" xfId="0" applyFont="1" applyFill="1" applyBorder="1" applyAlignment="1" applyProtection="1">
      <alignment horizontal="center" vertical="center"/>
    </xf>
    <xf numFmtId="1" fontId="48" fillId="0" borderId="0" xfId="1" applyNumberFormat="1" applyFont="1" applyFill="1" applyBorder="1" applyAlignment="1" applyProtection="1">
      <alignment horizontal="center" vertical="center"/>
    </xf>
    <xf numFmtId="168" fontId="48" fillId="0" borderId="0" xfId="0" applyNumberFormat="1" applyFont="1" applyFill="1" applyBorder="1" applyAlignment="1" applyProtection="1">
      <alignment horizontal="center" vertical="center"/>
      <protection locked="0"/>
    </xf>
    <xf numFmtId="0" fontId="48"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vertical="center"/>
    </xf>
    <xf numFmtId="164" fontId="48" fillId="0" borderId="0" xfId="1" applyNumberFormat="1" applyFont="1" applyFill="1" applyBorder="1" applyAlignment="1" applyProtection="1">
      <alignment horizontal="left" vertical="center"/>
      <protection locked="0"/>
    </xf>
    <xf numFmtId="164" fontId="48" fillId="0" borderId="0" xfId="1"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95" fillId="0" borderId="0" xfId="0" applyFont="1" applyFill="1" applyBorder="1" applyAlignment="1" applyProtection="1">
      <alignment horizontal="center" wrapText="1"/>
    </xf>
    <xf numFmtId="0" fontId="48" fillId="0" borderId="0" xfId="0" applyFont="1" applyFill="1" applyBorder="1" applyAlignment="1" applyProtection="1">
      <alignment horizontal="center"/>
    </xf>
    <xf numFmtId="0" fontId="95" fillId="0" borderId="0" xfId="0" applyFont="1" applyFill="1" applyBorder="1" applyAlignment="1" applyProtection="1">
      <alignment horizontal="left" vertical="top" wrapText="1"/>
    </xf>
    <xf numFmtId="0" fontId="48" fillId="0" borderId="0" xfId="0" applyFont="1" applyFill="1" applyBorder="1" applyAlignment="1" applyProtection="1">
      <alignment horizontal="left" vertical="top" wrapText="1"/>
    </xf>
    <xf numFmtId="0" fontId="102" fillId="0" borderId="0" xfId="0"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top"/>
      <protection locked="0"/>
    </xf>
    <xf numFmtId="6" fontId="48" fillId="0" borderId="0" xfId="0" applyNumberFormat="1" applyFont="1" applyFill="1" applyBorder="1" applyAlignment="1" applyProtection="1">
      <alignment horizontal="center" vertical="top"/>
    </xf>
    <xf numFmtId="0" fontId="102" fillId="0" borderId="0" xfId="0" applyFont="1" applyFill="1" applyBorder="1" applyAlignment="1" applyProtection="1">
      <alignment horizontal="left" vertical="center"/>
      <protection locked="0"/>
    </xf>
    <xf numFmtId="0" fontId="102" fillId="0" borderId="0" xfId="0" applyFont="1" applyFill="1" applyBorder="1" applyAlignment="1" applyProtection="1">
      <alignment horizontal="center" vertical="center" wrapText="1"/>
    </xf>
    <xf numFmtId="165" fontId="48" fillId="0" borderId="0" xfId="0" applyNumberFormat="1" applyFont="1" applyFill="1" applyBorder="1" applyAlignment="1" applyProtection="1">
      <alignment horizontal="center" vertical="top"/>
    </xf>
    <xf numFmtId="0" fontId="95" fillId="0" borderId="0" xfId="0" applyFont="1" applyFill="1" applyBorder="1" applyAlignment="1" applyProtection="1">
      <alignment horizontal="center" vertical="top"/>
      <protection locked="0"/>
    </xf>
    <xf numFmtId="0" fontId="128" fillId="0" borderId="0" xfId="0" applyFont="1" applyFill="1" applyBorder="1" applyAlignment="1" applyProtection="1">
      <alignment horizontal="center" vertical="top" wrapText="1"/>
    </xf>
    <xf numFmtId="0" fontId="48" fillId="0" borderId="0" xfId="0" applyFont="1" applyFill="1" applyBorder="1" applyAlignment="1" applyProtection="1">
      <alignment vertical="center" wrapText="1"/>
    </xf>
    <xf numFmtId="0" fontId="60" fillId="0" borderId="0" xfId="9" applyFont="1" applyFill="1" applyBorder="1" applyAlignment="1">
      <alignment horizontal="center" wrapText="1"/>
    </xf>
    <xf numFmtId="0" fontId="102" fillId="0" borderId="0" xfId="0" applyFont="1" applyFill="1" applyBorder="1" applyAlignment="1" applyProtection="1">
      <alignment horizontal="center" vertical="top" wrapText="1"/>
    </xf>
    <xf numFmtId="3" fontId="112" fillId="0" borderId="0" xfId="0" applyNumberFormat="1" applyFont="1" applyFill="1" applyBorder="1" applyAlignment="1" applyProtection="1">
      <alignment horizontal="left" vertical="center"/>
    </xf>
    <xf numFmtId="0" fontId="115" fillId="0" borderId="0" xfId="9" applyFont="1" applyFill="1" applyBorder="1" applyAlignment="1">
      <alignment horizontal="center" wrapText="1"/>
    </xf>
    <xf numFmtId="0" fontId="112"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protection locked="0"/>
    </xf>
    <xf numFmtId="0" fontId="57" fillId="0" borderId="0" xfId="9" applyFont="1" applyFill="1" applyBorder="1" applyAlignment="1">
      <alignment horizontal="center" vertical="center"/>
    </xf>
    <xf numFmtId="3" fontId="102" fillId="0" borderId="0" xfId="9" applyNumberFormat="1" applyFont="1" applyFill="1" applyBorder="1" applyAlignment="1">
      <alignment horizontal="left" vertical="top"/>
    </xf>
    <xf numFmtId="0" fontId="58" fillId="0" borderId="0" xfId="9" applyFont="1" applyFill="1" applyBorder="1" applyAlignment="1">
      <alignment horizontal="center" wrapText="1"/>
    </xf>
    <xf numFmtId="0" fontId="115" fillId="0" borderId="0" xfId="9" applyFont="1" applyFill="1" applyBorder="1" applyAlignment="1">
      <alignment horizontal="center" textRotation="90" wrapText="1"/>
    </xf>
    <xf numFmtId="0" fontId="102" fillId="0" borderId="0" xfId="9" applyFont="1" applyFill="1" applyBorder="1" applyAlignment="1">
      <alignment horizontal="center" vertical="top"/>
    </xf>
    <xf numFmtId="49" fontId="57" fillId="0" borderId="0" xfId="9" quotePrefix="1" applyNumberFormat="1" applyFont="1" applyFill="1" applyBorder="1" applyAlignment="1">
      <alignment horizontal="center" vertical="center" wrapText="1"/>
    </xf>
    <xf numFmtId="0" fontId="57" fillId="0" borderId="0" xfId="9" applyFont="1" applyFill="1" applyBorder="1" applyAlignment="1">
      <alignment horizontal="center" vertical="center" wrapText="1"/>
    </xf>
    <xf numFmtId="0" fontId="115" fillId="0" borderId="0" xfId="9" applyFont="1" applyFill="1" applyBorder="1" applyAlignment="1">
      <alignment horizontal="center" vertical="center" wrapText="1"/>
    </xf>
    <xf numFmtId="0" fontId="116" fillId="0" borderId="0" xfId="9" applyFont="1" applyFill="1" applyBorder="1" applyAlignment="1">
      <alignment horizontal="center" vertical="center" wrapText="1"/>
    </xf>
    <xf numFmtId="0" fontId="115" fillId="0" borderId="0" xfId="9" applyFont="1" applyFill="1" applyBorder="1" applyAlignment="1">
      <alignment horizontal="center" vertical="center"/>
    </xf>
    <xf numFmtId="0" fontId="115" fillId="0" borderId="0" xfId="9" applyFont="1" applyFill="1" applyBorder="1" applyAlignment="1">
      <alignment horizontal="center"/>
    </xf>
    <xf numFmtId="0" fontId="58" fillId="0" borderId="0" xfId="9" applyFont="1" applyFill="1" applyBorder="1" applyAlignment="1">
      <alignment horizontal="center" vertical="center" wrapText="1"/>
    </xf>
    <xf numFmtId="0" fontId="58" fillId="0" borderId="0" xfId="9" applyFont="1" applyFill="1" applyBorder="1" applyAlignment="1" applyProtection="1">
      <alignment horizontal="left" vertical="top" wrapText="1"/>
      <protection locked="0"/>
    </xf>
    <xf numFmtId="0" fontId="117" fillId="0" borderId="0" xfId="9" applyFont="1" applyFill="1" applyBorder="1" applyAlignment="1">
      <alignment horizontal="center" vertical="center"/>
    </xf>
    <xf numFmtId="172" fontId="117" fillId="0" borderId="0" xfId="6" applyNumberFormat="1" applyFont="1" applyFill="1" applyBorder="1" applyAlignment="1" applyProtection="1">
      <alignment horizontal="right" vertical="center" wrapText="1"/>
    </xf>
    <xf numFmtId="2" fontId="115" fillId="0" borderId="0" xfId="9" applyNumberFormat="1" applyFont="1" applyFill="1" applyBorder="1" applyAlignment="1">
      <alignment horizontal="center" vertical="top"/>
    </xf>
    <xf numFmtId="0" fontId="101" fillId="0" borderId="0" xfId="9" applyFont="1" applyFill="1" applyBorder="1" applyAlignment="1">
      <alignment horizontal="left" vertical="center" wrapText="1"/>
    </xf>
    <xf numFmtId="0" fontId="102" fillId="0" borderId="0" xfId="9" applyFont="1" applyFill="1" applyBorder="1" applyAlignment="1">
      <alignment horizontal="left" vertical="center" wrapText="1"/>
    </xf>
    <xf numFmtId="38" fontId="57" fillId="0" borderId="0" xfId="9" applyNumberFormat="1" applyFont="1" applyFill="1" applyBorder="1" applyAlignment="1">
      <alignment horizontal="center" vertical="center"/>
    </xf>
    <xf numFmtId="0" fontId="57" fillId="0" borderId="0" xfId="9" applyFont="1" applyFill="1" applyBorder="1" applyAlignment="1">
      <alignment horizontal="left" vertical="center"/>
    </xf>
    <xf numFmtId="0" fontId="115" fillId="0" borderId="0" xfId="9" applyFont="1" applyFill="1" applyBorder="1" applyAlignment="1">
      <alignment horizontal="left" vertical="top" wrapText="1"/>
    </xf>
    <xf numFmtId="0" fontId="57" fillId="0" borderId="0" xfId="9" applyFont="1" applyFill="1" applyBorder="1" applyAlignment="1">
      <alignment horizontal="left" vertical="top" wrapText="1"/>
    </xf>
    <xf numFmtId="0" fontId="58" fillId="0" borderId="0" xfId="9" applyFont="1" applyFill="1" applyBorder="1" applyAlignment="1">
      <alignment horizontal="left" vertical="center" wrapText="1"/>
    </xf>
    <xf numFmtId="0" fontId="60" fillId="0" borderId="0" xfId="9" applyFont="1" applyFill="1" applyBorder="1" applyAlignment="1">
      <alignment horizontal="left" vertical="top" wrapText="1"/>
    </xf>
    <xf numFmtId="0" fontId="115" fillId="0" borderId="0" xfId="9" applyFont="1" applyFill="1" applyBorder="1" applyAlignment="1">
      <alignment horizontal="right"/>
    </xf>
    <xf numFmtId="0" fontId="58" fillId="0" borderId="0" xfId="9" applyFont="1" applyFill="1" applyBorder="1" applyAlignment="1">
      <alignment horizontal="left" vertical="top" wrapText="1"/>
    </xf>
    <xf numFmtId="0" fontId="114" fillId="0" borderId="0" xfId="9" applyFont="1" applyFill="1" applyBorder="1" applyAlignment="1">
      <alignment horizontal="left" vertical="center"/>
    </xf>
    <xf numFmtId="0" fontId="48" fillId="0" borderId="0" xfId="9" applyFont="1" applyFill="1" applyBorder="1" applyAlignment="1" applyProtection="1">
      <alignment horizontal="left" vertical="top" wrapText="1"/>
      <protection locked="0"/>
    </xf>
    <xf numFmtId="0" fontId="122" fillId="0" borderId="0" xfId="9" applyFont="1" applyFill="1" applyBorder="1" applyAlignment="1">
      <alignment horizontal="center" vertical="center" wrapText="1"/>
    </xf>
    <xf numFmtId="3" fontId="48" fillId="0" borderId="0" xfId="0" applyNumberFormat="1" applyFont="1" applyFill="1" applyBorder="1" applyAlignment="1" applyProtection="1">
      <alignment horizontal="center" vertical="center" wrapText="1"/>
    </xf>
    <xf numFmtId="164" fontId="48" fillId="0" borderId="0" xfId="0" applyNumberFormat="1" applyFont="1" applyFill="1" applyBorder="1" applyAlignment="1" applyProtection="1">
      <alignment horizontal="left" vertical="top" wrapText="1"/>
    </xf>
    <xf numFmtId="164" fontId="48" fillId="0" borderId="0" xfId="0" applyNumberFormat="1" applyFont="1" applyFill="1" applyBorder="1" applyAlignment="1" applyProtection="1">
      <alignment horizontal="center" vertical="center"/>
    </xf>
    <xf numFmtId="0" fontId="112" fillId="0" borderId="0" xfId="3" applyFont="1" applyFill="1" applyBorder="1" applyAlignment="1" applyProtection="1">
      <alignment horizontal="center" vertical="center" wrapText="1"/>
    </xf>
    <xf numFmtId="0" fontId="114" fillId="0" borderId="0" xfId="3" applyFont="1" applyFill="1" applyBorder="1" applyAlignment="1" applyProtection="1">
      <alignment horizontal="center" vertical="center" wrapText="1"/>
    </xf>
    <xf numFmtId="0" fontId="111" fillId="0" borderId="0" xfId="3" applyFont="1" applyFill="1" applyBorder="1" applyAlignment="1" applyProtection="1">
      <alignment horizontal="center"/>
    </xf>
    <xf numFmtId="0" fontId="87" fillId="0" borderId="0" xfId="0" applyFont="1" applyFill="1" applyBorder="1" applyAlignment="1" applyProtection="1">
      <alignment horizontal="left" vertical="center" wrapText="1"/>
    </xf>
    <xf numFmtId="173" fontId="87" fillId="0" borderId="0" xfId="0" applyNumberFormat="1" applyFont="1" applyFill="1" applyBorder="1" applyAlignment="1" applyProtection="1">
      <alignment horizontal="center" wrapText="1"/>
    </xf>
    <xf numFmtId="0" fontId="103"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top"/>
    </xf>
    <xf numFmtId="0" fontId="102" fillId="0" borderId="0" xfId="1" applyFont="1" applyFill="1" applyBorder="1" applyAlignment="1" applyProtection="1">
      <alignment horizontal="left" vertical="center"/>
    </xf>
    <xf numFmtId="165" fontId="48" fillId="0" borderId="0" xfId="0" applyNumberFormat="1" applyFont="1" applyFill="1" applyBorder="1" applyAlignment="1" applyProtection="1">
      <alignment horizontal="center" vertical="center"/>
    </xf>
    <xf numFmtId="0" fontId="48" fillId="0" borderId="0" xfId="1" applyFont="1" applyFill="1" applyBorder="1" applyAlignment="1" applyProtection="1">
      <alignment horizontal="left" vertical="center"/>
    </xf>
    <xf numFmtId="168" fontId="48" fillId="0" borderId="0" xfId="0" applyNumberFormat="1" applyFont="1" applyFill="1" applyBorder="1" applyAlignment="1" applyProtection="1">
      <alignment horizontal="left" vertical="center"/>
    </xf>
    <xf numFmtId="0" fontId="48" fillId="0" borderId="0" xfId="1" applyFont="1" applyFill="1" applyBorder="1" applyAlignment="1" applyProtection="1">
      <alignment horizontal="left" vertical="top"/>
    </xf>
    <xf numFmtId="0" fontId="48" fillId="0" borderId="0" xfId="0" applyFont="1" applyFill="1" applyBorder="1" applyAlignment="1" applyProtection="1">
      <alignment horizontal="center" vertical="center"/>
    </xf>
    <xf numFmtId="0" fontId="48" fillId="0" borderId="0" xfId="1" applyFont="1" applyFill="1" applyBorder="1" applyAlignment="1" applyProtection="1">
      <alignment horizontal="center" vertical="center"/>
      <protection locked="0"/>
    </xf>
    <xf numFmtId="0" fontId="103" fillId="0" borderId="0" xfId="3" applyFont="1" applyFill="1" applyBorder="1" applyAlignment="1" applyProtection="1">
      <alignment horizontal="justify" vertical="center" wrapText="1"/>
    </xf>
    <xf numFmtId="3" fontId="112" fillId="0" borderId="0" xfId="1" applyNumberFormat="1" applyFont="1" applyFill="1" applyBorder="1" applyAlignment="1" applyProtection="1">
      <alignment horizontal="left" vertical="center"/>
      <protection locked="0"/>
    </xf>
    <xf numFmtId="0" fontId="114" fillId="0" borderId="0" xfId="3" applyFont="1" applyFill="1" applyBorder="1" applyAlignment="1" applyProtection="1">
      <alignment horizontal="justify" vertical="top" wrapText="1"/>
    </xf>
    <xf numFmtId="168" fontId="48" fillId="0" borderId="0" xfId="0" applyNumberFormat="1" applyFont="1" applyFill="1" applyBorder="1" applyAlignment="1" applyProtection="1">
      <alignment horizontal="center" vertical="center"/>
    </xf>
    <xf numFmtId="164" fontId="48" fillId="0" borderId="0" xfId="1" applyNumberFormat="1" applyFont="1" applyFill="1" applyBorder="1" applyAlignment="1" applyProtection="1">
      <alignment horizontal="left" vertical="center"/>
    </xf>
    <xf numFmtId="164" fontId="48" fillId="0" borderId="0" xfId="1" applyNumberFormat="1" applyFont="1" applyFill="1" applyBorder="1" applyAlignment="1" applyProtection="1">
      <alignment horizontal="center" vertical="center"/>
    </xf>
    <xf numFmtId="0" fontId="114" fillId="0" borderId="0" xfId="3" applyFont="1" applyFill="1" applyBorder="1" applyAlignment="1" applyProtection="1">
      <alignment horizontal="left" vertical="top" wrapText="1"/>
      <protection locked="0"/>
    </xf>
    <xf numFmtId="0" fontId="100" fillId="0" borderId="0" xfId="1" applyFont="1" applyFill="1" applyBorder="1" applyAlignment="1" applyProtection="1">
      <alignment horizontal="center" vertical="center"/>
    </xf>
    <xf numFmtId="0" fontId="113" fillId="0" borderId="0" xfId="1" applyFont="1" applyFill="1" applyBorder="1" applyAlignment="1" applyProtection="1">
      <alignment horizontal="justify" vertical="top" wrapText="1"/>
    </xf>
    <xf numFmtId="0" fontId="114" fillId="0" borderId="0" xfId="3" applyFont="1" applyFill="1" applyBorder="1" applyAlignment="1" applyProtection="1">
      <alignment horizontal="left" vertical="top" wrapText="1"/>
    </xf>
    <xf numFmtId="0" fontId="58" fillId="0" borderId="0" xfId="3" quotePrefix="1" applyFont="1" applyFill="1" applyBorder="1" applyAlignment="1" applyProtection="1">
      <alignment horizontal="left" vertical="center" wrapText="1"/>
      <protection locked="0"/>
    </xf>
    <xf numFmtId="49" fontId="58" fillId="0" borderId="0" xfId="3" applyNumberFormat="1" applyFont="1" applyFill="1" applyBorder="1" applyAlignment="1" applyProtection="1">
      <alignment horizontal="left" vertical="center"/>
      <protection locked="0"/>
    </xf>
    <xf numFmtId="0" fontId="58" fillId="0" borderId="0" xfId="3" applyNumberFormat="1" applyFont="1" applyFill="1" applyBorder="1" applyAlignment="1" applyProtection="1">
      <alignment horizontal="left" vertical="center"/>
      <protection locked="0"/>
    </xf>
    <xf numFmtId="0" fontId="124" fillId="0" borderId="0" xfId="4" applyFont="1" applyFill="1" applyBorder="1" applyAlignment="1" applyProtection="1">
      <alignment horizontal="left" vertical="top"/>
    </xf>
    <xf numFmtId="0" fontId="128" fillId="0" borderId="0" xfId="3" applyFont="1" applyFill="1" applyBorder="1" applyAlignment="1" applyProtection="1">
      <alignment horizontal="left"/>
      <protection locked="0"/>
    </xf>
    <xf numFmtId="166" fontId="128" fillId="0" borderId="0" xfId="1" applyNumberFormat="1" applyFont="1" applyFill="1" applyBorder="1" applyAlignment="1" applyProtection="1">
      <alignment horizontal="left"/>
      <protection locked="0"/>
    </xf>
    <xf numFmtId="0" fontId="114" fillId="0" borderId="0" xfId="1" applyFont="1" applyFill="1" applyBorder="1" applyAlignment="1" applyProtection="1">
      <alignment horizontal="left"/>
      <protection locked="0"/>
    </xf>
    <xf numFmtId="0" fontId="128" fillId="0" borderId="0" xfId="1" applyFont="1" applyFill="1" applyBorder="1" applyAlignment="1" applyProtection="1">
      <alignment horizontal="left"/>
      <protection locked="0"/>
    </xf>
    <xf numFmtId="0" fontId="113" fillId="0" borderId="0" xfId="1" applyFont="1" applyFill="1" applyBorder="1" applyAlignment="1" applyProtection="1">
      <alignment horizontal="left" vertical="top" wrapText="1"/>
    </xf>
    <xf numFmtId="0" fontId="113" fillId="0" borderId="0" xfId="1" applyFont="1" applyFill="1" applyBorder="1" applyAlignment="1" applyProtection="1">
      <alignment horizontal="left" vertical="center" wrapText="1"/>
    </xf>
    <xf numFmtId="0" fontId="114" fillId="2" borderId="1" xfId="1" applyFont="1" applyFill="1" applyBorder="1" applyAlignment="1" applyProtection="1">
      <alignment horizontal="left"/>
      <protection locked="0"/>
    </xf>
    <xf numFmtId="0" fontId="128" fillId="2" borderId="1" xfId="1" applyFont="1" applyFill="1" applyBorder="1" applyAlignment="1" applyProtection="1">
      <alignment horizontal="left"/>
      <protection locked="0"/>
    </xf>
    <xf numFmtId="0" fontId="100" fillId="2" borderId="0" xfId="1" applyFont="1" applyFill="1" applyAlignment="1" applyProtection="1">
      <alignment horizontal="center" vertical="center"/>
    </xf>
    <xf numFmtId="0" fontId="102" fillId="3" borderId="44" xfId="3" applyFont="1" applyFill="1" applyBorder="1" applyAlignment="1" applyProtection="1">
      <alignment horizontal="left" vertical="top" wrapText="1"/>
      <protection locked="0"/>
    </xf>
    <xf numFmtId="0" fontId="102" fillId="3" borderId="45" xfId="3" applyFont="1" applyFill="1" applyBorder="1" applyAlignment="1" applyProtection="1">
      <alignment horizontal="left" vertical="top" wrapText="1"/>
      <protection locked="0"/>
    </xf>
    <xf numFmtId="0" fontId="102" fillId="3" borderId="13" xfId="3" applyFont="1" applyFill="1" applyBorder="1" applyAlignment="1" applyProtection="1">
      <alignment horizontal="left" vertical="top" wrapText="1"/>
      <protection locked="0"/>
    </xf>
    <xf numFmtId="0" fontId="113" fillId="2" borderId="0" xfId="1" applyFont="1" applyFill="1" applyAlignment="1" applyProtection="1">
      <alignment horizontal="left" vertical="center" wrapText="1"/>
    </xf>
    <xf numFmtId="0" fontId="128" fillId="2" borderId="1" xfId="3" applyFont="1" applyFill="1" applyBorder="1" applyAlignment="1" applyProtection="1">
      <alignment horizontal="left"/>
      <protection locked="0"/>
    </xf>
    <xf numFmtId="166" fontId="128" fillId="2" borderId="1" xfId="1" applyNumberFormat="1" applyFont="1" applyFill="1" applyBorder="1" applyAlignment="1" applyProtection="1">
      <alignment horizontal="left"/>
      <protection locked="0"/>
    </xf>
    <xf numFmtId="0" fontId="125" fillId="2" borderId="0" xfId="1" applyFont="1" applyFill="1" applyAlignment="1" applyProtection="1">
      <alignment horizontal="left" wrapText="1"/>
    </xf>
    <xf numFmtId="0" fontId="113" fillId="2" borderId="0" xfId="1" applyFont="1" applyFill="1" applyAlignment="1" applyProtection="1">
      <alignment horizontal="justify" vertical="top" wrapText="1"/>
    </xf>
    <xf numFmtId="0" fontId="113" fillId="2" borderId="0" xfId="1" applyFont="1" applyFill="1" applyAlignment="1" applyProtection="1">
      <alignment horizontal="left" vertical="top" wrapText="1"/>
    </xf>
    <xf numFmtId="167" fontId="112" fillId="0" borderId="49" xfId="7" applyNumberFormat="1" applyFont="1" applyFill="1" applyBorder="1" applyAlignment="1" applyProtection="1">
      <alignment horizontal="center"/>
    </xf>
    <xf numFmtId="167" fontId="112" fillId="0" borderId="48" xfId="7" applyNumberFormat="1" applyFont="1" applyFill="1" applyBorder="1" applyAlignment="1" applyProtection="1">
      <alignment horizontal="center"/>
    </xf>
    <xf numFmtId="167" fontId="112" fillId="0" borderId="47" xfId="7" applyNumberFormat="1" applyFont="1" applyFill="1" applyBorder="1" applyAlignment="1" applyProtection="1">
      <alignment horizontal="center"/>
    </xf>
    <xf numFmtId="0" fontId="114" fillId="2" borderId="0" xfId="3" applyFont="1" applyFill="1" applyAlignment="1" applyProtection="1">
      <alignment horizontal="justify" vertical="top" wrapText="1"/>
    </xf>
    <xf numFmtId="3" fontId="103" fillId="3" borderId="46" xfId="3" applyNumberFormat="1" applyFont="1" applyFill="1" applyBorder="1" applyAlignment="1" applyProtection="1">
      <alignment horizontal="center" vertical="center"/>
      <protection locked="0"/>
    </xf>
    <xf numFmtId="0" fontId="114" fillId="2" borderId="0" xfId="3" applyFont="1" applyFill="1" applyAlignment="1" applyProtection="1">
      <alignment horizontal="left" vertical="top" wrapText="1"/>
    </xf>
    <xf numFmtId="0" fontId="100" fillId="2" borderId="0" xfId="1" applyFont="1" applyFill="1" applyAlignment="1" applyProtection="1">
      <alignment horizontal="center"/>
    </xf>
    <xf numFmtId="3" fontId="112" fillId="3" borderId="49" xfId="1" applyNumberFormat="1" applyFont="1" applyFill="1" applyBorder="1" applyAlignment="1" applyProtection="1">
      <alignment horizontal="center"/>
      <protection locked="0"/>
    </xf>
    <xf numFmtId="3" fontId="112" fillId="3" borderId="48" xfId="1" applyNumberFormat="1" applyFont="1" applyFill="1" applyBorder="1" applyAlignment="1" applyProtection="1">
      <alignment horizontal="center"/>
      <protection locked="0"/>
    </xf>
    <xf numFmtId="3" fontId="112" fillId="3" borderId="47" xfId="1" applyNumberFormat="1" applyFont="1" applyFill="1" applyBorder="1" applyAlignment="1" applyProtection="1">
      <alignment horizontal="center"/>
      <protection locked="0"/>
    </xf>
    <xf numFmtId="0" fontId="112" fillId="2" borderId="0" xfId="3" applyFont="1" applyFill="1" applyBorder="1" applyAlignment="1" applyProtection="1">
      <alignment horizontal="center" wrapText="1"/>
    </xf>
    <xf numFmtId="0" fontId="114" fillId="2" borderId="0" xfId="3" applyFont="1" applyFill="1" applyBorder="1" applyAlignment="1" applyProtection="1">
      <alignment horizontal="justify" vertical="top" wrapText="1"/>
    </xf>
    <xf numFmtId="0" fontId="48" fillId="0" borderId="1" xfId="1" applyFont="1" applyFill="1" applyBorder="1" applyAlignment="1" applyProtection="1">
      <alignment horizontal="left" vertical="center"/>
    </xf>
    <xf numFmtId="0" fontId="48" fillId="3" borderId="46" xfId="1" applyFont="1" applyFill="1" applyBorder="1" applyAlignment="1" applyProtection="1">
      <alignment horizontal="center" vertical="center"/>
      <protection locked="0"/>
    </xf>
    <xf numFmtId="0" fontId="111" fillId="2" borderId="0" xfId="3" applyFont="1" applyFill="1" applyBorder="1" applyAlignment="1" applyProtection="1">
      <alignment horizontal="center"/>
    </xf>
    <xf numFmtId="0" fontId="103" fillId="0" borderId="44" xfId="3" applyFont="1" applyFill="1" applyBorder="1" applyAlignment="1" applyProtection="1">
      <alignment horizontal="justify" vertical="center" wrapText="1"/>
    </xf>
    <xf numFmtId="0" fontId="103" fillId="0" borderId="45" xfId="3" applyFont="1" applyFill="1" applyBorder="1" applyAlignment="1" applyProtection="1">
      <alignment horizontal="justify" vertical="center" wrapText="1"/>
    </xf>
    <xf numFmtId="0" fontId="103" fillId="0" borderId="13" xfId="3" applyFont="1" applyFill="1" applyBorder="1" applyAlignment="1" applyProtection="1">
      <alignment horizontal="justify" vertical="center" wrapText="1"/>
    </xf>
    <xf numFmtId="0" fontId="103" fillId="0" borderId="0" xfId="0" applyFont="1" applyFill="1" applyBorder="1" applyAlignment="1" applyProtection="1">
      <alignment horizontal="left" vertical="center"/>
      <protection locked="0"/>
    </xf>
    <xf numFmtId="170" fontId="100" fillId="3" borderId="44" xfId="1" applyNumberFormat="1" applyFont="1" applyFill="1" applyBorder="1" applyAlignment="1" applyProtection="1">
      <alignment horizontal="center" vertical="center"/>
      <protection locked="0"/>
    </xf>
    <xf numFmtId="170" fontId="100" fillId="3" borderId="45" xfId="1" applyNumberFormat="1" applyFont="1" applyFill="1" applyBorder="1" applyAlignment="1" applyProtection="1">
      <alignment horizontal="center" vertical="center"/>
      <protection locked="0"/>
    </xf>
    <xf numFmtId="170" fontId="100" fillId="3" borderId="13" xfId="1" applyNumberFormat="1" applyFont="1" applyFill="1" applyBorder="1" applyAlignment="1" applyProtection="1">
      <alignment horizontal="center" vertical="center"/>
      <protection locked="0"/>
    </xf>
    <xf numFmtId="0" fontId="111" fillId="0" borderId="8" xfId="3" applyFont="1" applyFill="1" applyBorder="1" applyAlignment="1" applyProtection="1">
      <alignment horizontal="center" vertical="center" wrapText="1"/>
    </xf>
    <xf numFmtId="0" fontId="111" fillId="0" borderId="18" xfId="3" applyFont="1" applyFill="1" applyBorder="1" applyAlignment="1" applyProtection="1">
      <alignment horizontal="center" vertical="center" wrapText="1"/>
    </xf>
    <xf numFmtId="0" fontId="111" fillId="0" borderId="9" xfId="3" applyFont="1" applyFill="1" applyBorder="1" applyAlignment="1" applyProtection="1">
      <alignment horizontal="center" vertical="center" wrapText="1"/>
    </xf>
    <xf numFmtId="0" fontId="111" fillId="0" borderId="11" xfId="3" applyFont="1" applyFill="1" applyBorder="1" applyAlignment="1" applyProtection="1">
      <alignment horizontal="center" vertical="center" wrapText="1"/>
    </xf>
    <xf numFmtId="0" fontId="111" fillId="0" borderId="0" xfId="3" applyFont="1" applyFill="1" applyBorder="1" applyAlignment="1" applyProtection="1">
      <alignment horizontal="center" vertical="center" wrapText="1"/>
    </xf>
    <xf numFmtId="0" fontId="111" fillId="0" borderId="12" xfId="3" applyFont="1" applyFill="1" applyBorder="1" applyAlignment="1" applyProtection="1">
      <alignment horizontal="center" vertical="center" wrapText="1"/>
    </xf>
    <xf numFmtId="0" fontId="111" fillId="0" borderId="10" xfId="3" applyFont="1" applyFill="1" applyBorder="1" applyAlignment="1" applyProtection="1">
      <alignment horizontal="center" vertical="center" wrapText="1"/>
    </xf>
    <xf numFmtId="0" fontId="111" fillId="0" borderId="1" xfId="3" applyFont="1" applyFill="1" applyBorder="1" applyAlignment="1" applyProtection="1">
      <alignment horizontal="center" vertical="center" wrapText="1"/>
    </xf>
    <xf numFmtId="0" fontId="111" fillId="0" borderId="24" xfId="3" applyFont="1" applyFill="1" applyBorder="1" applyAlignment="1" applyProtection="1">
      <alignment horizontal="center" vertical="center" wrapText="1"/>
    </xf>
    <xf numFmtId="0" fontId="48" fillId="3" borderId="44" xfId="3" applyFont="1" applyFill="1" applyBorder="1" applyAlignment="1" applyProtection="1">
      <alignment horizontal="left" vertical="top" wrapText="1"/>
      <protection locked="0"/>
    </xf>
    <xf numFmtId="0" fontId="48" fillId="3" borderId="45" xfId="3" applyFont="1" applyFill="1" applyBorder="1" applyAlignment="1" applyProtection="1">
      <alignment horizontal="left" vertical="top" wrapText="1"/>
      <protection locked="0"/>
    </xf>
    <xf numFmtId="0" fontId="48" fillId="3" borderId="13" xfId="3" applyFont="1" applyFill="1" applyBorder="1" applyAlignment="1" applyProtection="1">
      <alignment horizontal="left" vertical="top" wrapText="1"/>
      <protection locked="0"/>
    </xf>
    <xf numFmtId="0" fontId="102" fillId="0" borderId="7" xfId="1" applyFont="1" applyFill="1" applyBorder="1" applyAlignment="1" applyProtection="1">
      <alignment horizontal="left" vertical="center"/>
    </xf>
    <xf numFmtId="3" fontId="103" fillId="0" borderId="0" xfId="1" applyNumberFormat="1" applyFont="1" applyFill="1" applyBorder="1" applyAlignment="1" applyProtection="1">
      <alignment horizontal="left" wrapText="1"/>
    </xf>
    <xf numFmtId="3" fontId="102" fillId="0" borderId="46" xfId="1" applyNumberFormat="1" applyFont="1" applyFill="1" applyBorder="1" applyAlignment="1" applyProtection="1">
      <alignment horizontal="left" vertical="top" wrapText="1"/>
    </xf>
    <xf numFmtId="0" fontId="48" fillId="0" borderId="0" xfId="3" applyFont="1" applyAlignment="1" applyProtection="1">
      <alignment horizontal="left" vertical="center" wrapText="1"/>
    </xf>
    <xf numFmtId="3" fontId="102" fillId="3" borderId="46" xfId="1" applyNumberFormat="1" applyFont="1" applyFill="1" applyBorder="1" applyAlignment="1" applyProtection="1">
      <alignment horizontal="left" vertical="top" wrapText="1"/>
      <protection locked="0"/>
    </xf>
    <xf numFmtId="3" fontId="114" fillId="0" borderId="1" xfId="1" applyNumberFormat="1" applyFont="1" applyFill="1" applyBorder="1" applyAlignment="1" applyProtection="1">
      <alignment horizontal="left" vertical="center" wrapText="1"/>
    </xf>
    <xf numFmtId="0" fontId="48" fillId="0" borderId="15" xfId="1" applyFont="1" applyFill="1" applyBorder="1" applyAlignment="1" applyProtection="1">
      <alignment horizontal="left" vertical="center"/>
    </xf>
    <xf numFmtId="0" fontId="48" fillId="0" borderId="7" xfId="1" applyFont="1" applyFill="1" applyBorder="1" applyAlignment="1" applyProtection="1">
      <alignment horizontal="left" vertical="center"/>
    </xf>
    <xf numFmtId="0" fontId="48" fillId="0" borderId="8" xfId="0" applyFont="1" applyBorder="1" applyAlignment="1" applyProtection="1">
      <alignment horizontal="center" vertical="center"/>
    </xf>
    <xf numFmtId="0" fontId="48" fillId="0" borderId="18" xfId="0" applyFont="1" applyBorder="1" applyAlignment="1" applyProtection="1">
      <alignment horizontal="center" vertical="center"/>
    </xf>
    <xf numFmtId="0" fontId="48" fillId="0" borderId="9" xfId="0" applyFont="1" applyBorder="1" applyAlignment="1" applyProtection="1">
      <alignment horizontal="center" vertical="center"/>
    </xf>
    <xf numFmtId="0" fontId="48" fillId="2" borderId="0" xfId="3" applyFont="1" applyFill="1" applyAlignment="1" applyProtection="1">
      <alignment vertical="top" wrapText="1"/>
    </xf>
    <xf numFmtId="169" fontId="48" fillId="3" borderId="44" xfId="3" applyNumberFormat="1" applyFont="1" applyFill="1" applyBorder="1" applyAlignment="1" applyProtection="1">
      <alignment horizontal="center" vertical="center" wrapText="1"/>
      <protection locked="0"/>
    </xf>
    <xf numFmtId="169" fontId="48" fillId="3" borderId="13" xfId="3" applyNumberFormat="1" applyFont="1" applyFill="1" applyBorder="1" applyAlignment="1" applyProtection="1">
      <alignment horizontal="center" vertical="center" wrapText="1"/>
      <protection locked="0"/>
    </xf>
    <xf numFmtId="10" fontId="48" fillId="3" borderId="44" xfId="3" applyNumberFormat="1" applyFont="1" applyFill="1" applyBorder="1" applyAlignment="1" applyProtection="1">
      <alignment horizontal="center" vertical="center" wrapText="1"/>
      <protection locked="0"/>
    </xf>
    <xf numFmtId="10" fontId="48" fillId="3" borderId="13" xfId="3" applyNumberFormat="1" applyFont="1" applyFill="1" applyBorder="1" applyAlignment="1" applyProtection="1">
      <alignment horizontal="center" vertical="center" wrapText="1"/>
      <protection locked="0"/>
    </xf>
    <xf numFmtId="169" fontId="48" fillId="2" borderId="49" xfId="3" applyNumberFormat="1" applyFont="1" applyFill="1" applyBorder="1" applyAlignment="1" applyProtection="1">
      <alignment horizontal="center" vertical="center" wrapText="1"/>
    </xf>
    <xf numFmtId="169" fontId="48" fillId="2" borderId="47" xfId="3" applyNumberFormat="1" applyFont="1" applyFill="1" applyBorder="1" applyAlignment="1" applyProtection="1">
      <alignment horizontal="center" vertical="center" wrapText="1"/>
    </xf>
    <xf numFmtId="10" fontId="48" fillId="2" borderId="49" xfId="3" applyNumberFormat="1" applyFont="1" applyFill="1" applyBorder="1" applyAlignment="1" applyProtection="1">
      <alignment horizontal="center" vertical="center" wrapText="1"/>
    </xf>
    <xf numFmtId="10" fontId="48" fillId="2" borderId="47" xfId="3" applyNumberFormat="1" applyFont="1" applyFill="1" applyBorder="1" applyAlignment="1" applyProtection="1">
      <alignment horizontal="center" vertical="center" wrapText="1"/>
    </xf>
    <xf numFmtId="0" fontId="48" fillId="0" borderId="7" xfId="0" applyFont="1" applyFill="1" applyBorder="1" applyAlignment="1" applyProtection="1">
      <alignment horizontal="left" vertical="center" wrapText="1"/>
    </xf>
    <xf numFmtId="1" fontId="95" fillId="0" borderId="49" xfId="0" applyNumberFormat="1" applyFont="1" applyFill="1" applyBorder="1" applyAlignment="1" applyProtection="1">
      <alignment horizontal="center" vertical="center"/>
    </xf>
    <xf numFmtId="1" fontId="95" fillId="0" borderId="48" xfId="0" applyNumberFormat="1" applyFont="1" applyFill="1" applyBorder="1" applyAlignment="1" applyProtection="1">
      <alignment horizontal="center" vertical="center"/>
    </xf>
    <xf numFmtId="0" fontId="114" fillId="0" borderId="0" xfId="3" applyFont="1" applyFill="1" applyBorder="1" applyAlignment="1" applyProtection="1">
      <alignment horizontal="left" wrapText="1"/>
    </xf>
    <xf numFmtId="3" fontId="114" fillId="0" borderId="45" xfId="1" applyNumberFormat="1" applyFont="1" applyFill="1" applyBorder="1" applyAlignment="1" applyProtection="1">
      <alignment horizontal="left" vertical="center" wrapText="1"/>
    </xf>
    <xf numFmtId="0" fontId="48" fillId="0" borderId="7" xfId="0" applyFont="1" applyFill="1" applyBorder="1" applyAlignment="1" applyProtection="1">
      <alignment horizontal="left" vertical="center"/>
    </xf>
    <xf numFmtId="168" fontId="48" fillId="0" borderId="7" xfId="0" applyNumberFormat="1" applyFont="1" applyFill="1" applyBorder="1" applyAlignment="1" applyProtection="1">
      <alignment horizontal="center" vertical="center"/>
    </xf>
    <xf numFmtId="167" fontId="48" fillId="2" borderId="57" xfId="5" applyNumberFormat="1" applyFont="1" applyFill="1" applyBorder="1" applyAlignment="1" applyProtection="1">
      <alignment horizontal="center" vertical="center"/>
    </xf>
    <xf numFmtId="167" fontId="48" fillId="2" borderId="56" xfId="5" applyNumberFormat="1" applyFont="1" applyFill="1" applyBorder="1" applyAlignment="1" applyProtection="1">
      <alignment horizontal="center" vertical="center"/>
    </xf>
    <xf numFmtId="0" fontId="48" fillId="0" borderId="51" xfId="3" applyFont="1" applyBorder="1" applyAlignment="1" applyProtection="1">
      <alignment horizontal="center" vertical="center"/>
    </xf>
    <xf numFmtId="0" fontId="48" fillId="0" borderId="55" xfId="3" applyFont="1" applyBorder="1" applyAlignment="1" applyProtection="1">
      <alignment horizontal="center" vertical="center"/>
    </xf>
    <xf numFmtId="0" fontId="48" fillId="0" borderId="15" xfId="0" applyFont="1" applyFill="1" applyBorder="1" applyAlignment="1" applyProtection="1">
      <alignment horizontal="left" vertical="center" wrapText="1"/>
    </xf>
    <xf numFmtId="0" fontId="48" fillId="0" borderId="55" xfId="0" applyFont="1" applyFill="1" applyBorder="1" applyAlignment="1" applyProtection="1">
      <alignment horizontal="left" vertical="center" wrapText="1"/>
    </xf>
    <xf numFmtId="0" fontId="48" fillId="0" borderId="57" xfId="0" applyFont="1" applyFill="1" applyBorder="1" applyAlignment="1" applyProtection="1">
      <alignment horizontal="left" vertical="center" wrapText="1"/>
    </xf>
    <xf numFmtId="0" fontId="48" fillId="0" borderId="27" xfId="1" applyFont="1" applyFill="1" applyBorder="1" applyAlignment="1" applyProtection="1">
      <alignment horizontal="center" vertical="center"/>
    </xf>
    <xf numFmtId="0" fontId="48" fillId="0" borderId="67" xfId="1" applyFont="1" applyFill="1" applyBorder="1" applyAlignment="1" applyProtection="1">
      <alignment horizontal="center" vertical="center"/>
    </xf>
    <xf numFmtId="0" fontId="48" fillId="0" borderId="42" xfId="1" applyFont="1" applyFill="1" applyBorder="1" applyAlignment="1" applyProtection="1">
      <alignment horizontal="center" vertical="center"/>
    </xf>
    <xf numFmtId="0" fontId="48" fillId="0" borderId="7" xfId="1" applyFont="1" applyFill="1" applyBorder="1" applyAlignment="1" applyProtection="1">
      <alignment horizontal="center" vertical="center"/>
    </xf>
    <xf numFmtId="0" fontId="48" fillId="0" borderId="30" xfId="1" applyFont="1" applyFill="1" applyBorder="1" applyAlignment="1" applyProtection="1">
      <alignment horizontal="center" vertical="center"/>
    </xf>
    <xf numFmtId="1" fontId="48" fillId="0" borderId="21" xfId="0" applyNumberFormat="1" applyFont="1" applyFill="1" applyBorder="1" applyAlignment="1" applyProtection="1">
      <alignment horizontal="center" vertical="center"/>
    </xf>
    <xf numFmtId="1" fontId="48" fillId="0" borderId="50" xfId="0" applyNumberFormat="1" applyFont="1" applyFill="1" applyBorder="1" applyAlignment="1" applyProtection="1">
      <alignment horizontal="center" vertical="center"/>
    </xf>
    <xf numFmtId="0" fontId="48" fillId="0" borderId="58" xfId="0" applyFont="1" applyFill="1" applyBorder="1" applyAlignment="1" applyProtection="1">
      <alignment horizontal="left" vertical="center" wrapText="1"/>
    </xf>
    <xf numFmtId="0" fontId="48" fillId="0" borderId="5" xfId="0" applyFont="1" applyFill="1" applyBorder="1" applyAlignment="1" applyProtection="1">
      <alignment horizontal="left" vertical="center" wrapText="1"/>
    </xf>
    <xf numFmtId="0" fontId="48" fillId="0" borderId="59" xfId="0" applyFont="1" applyFill="1" applyBorder="1" applyAlignment="1" applyProtection="1">
      <alignment horizontal="left" vertical="center" wrapText="1"/>
    </xf>
    <xf numFmtId="0" fontId="107" fillId="2" borderId="0" xfId="1" applyFont="1" applyFill="1" applyBorder="1" applyAlignment="1" applyProtection="1">
      <alignment horizontal="center" vertical="center"/>
    </xf>
    <xf numFmtId="0" fontId="48" fillId="0" borderId="3" xfId="1" applyFont="1" applyFill="1" applyBorder="1" applyAlignment="1" applyProtection="1">
      <alignment horizontal="left" vertical="center"/>
    </xf>
    <xf numFmtId="0" fontId="102" fillId="0" borderId="0" xfId="0" applyFont="1" applyAlignment="1" applyProtection="1">
      <alignment horizontal="center" vertical="center"/>
    </xf>
    <xf numFmtId="164" fontId="48" fillId="0" borderId="15" xfId="1" applyNumberFormat="1" applyFont="1" applyFill="1" applyBorder="1" applyAlignment="1" applyProtection="1">
      <alignment horizontal="center" vertical="center"/>
    </xf>
    <xf numFmtId="1" fontId="48" fillId="0" borderId="2" xfId="0" applyNumberFormat="1" applyFont="1" applyFill="1" applyBorder="1" applyAlignment="1" applyProtection="1">
      <alignment horizontal="center" vertical="center"/>
    </xf>
    <xf numFmtId="1" fontId="48" fillId="0" borderId="64" xfId="0" applyNumberFormat="1" applyFont="1" applyFill="1" applyBorder="1" applyAlignment="1" applyProtection="1">
      <alignment horizontal="center" vertical="center"/>
    </xf>
    <xf numFmtId="0" fontId="109" fillId="2" borderId="0" xfId="3" applyFont="1" applyFill="1" applyAlignment="1" applyProtection="1">
      <alignment horizontal="left" vertical="center" wrapText="1"/>
    </xf>
    <xf numFmtId="164" fontId="48" fillId="0" borderId="7" xfId="1" applyNumberFormat="1" applyFont="1" applyFill="1" applyBorder="1" applyAlignment="1" applyProtection="1">
      <alignment horizontal="center" vertical="center"/>
    </xf>
    <xf numFmtId="1" fontId="48" fillId="0" borderId="6" xfId="0" applyNumberFormat="1" applyFont="1" applyFill="1" applyBorder="1" applyAlignment="1" applyProtection="1">
      <alignment horizontal="center" vertical="center"/>
    </xf>
    <xf numFmtId="1" fontId="48" fillId="0" borderId="65" xfId="0" applyNumberFormat="1" applyFont="1" applyFill="1" applyBorder="1" applyAlignment="1" applyProtection="1">
      <alignment horizontal="center" vertical="center"/>
    </xf>
    <xf numFmtId="0" fontId="48" fillId="0" borderId="7" xfId="1" applyFont="1" applyFill="1" applyBorder="1" applyAlignment="1" applyProtection="1">
      <alignment horizontal="left" vertical="top"/>
    </xf>
    <xf numFmtId="1" fontId="48" fillId="0" borderId="42" xfId="1" applyNumberFormat="1" applyFont="1" applyFill="1" applyBorder="1" applyAlignment="1" applyProtection="1">
      <alignment horizontal="center" vertical="center"/>
    </xf>
    <xf numFmtId="1" fontId="48" fillId="0" borderId="30" xfId="1" applyNumberFormat="1" applyFont="1" applyFill="1" applyBorder="1" applyAlignment="1" applyProtection="1">
      <alignment horizontal="center" vertical="center"/>
    </xf>
    <xf numFmtId="0" fontId="48" fillId="0" borderId="56" xfId="0" applyFont="1" applyFill="1" applyBorder="1" applyAlignment="1" applyProtection="1">
      <alignment horizontal="left" vertical="center" wrapText="1"/>
    </xf>
    <xf numFmtId="0" fontId="48" fillId="0" borderId="68" xfId="0" applyFont="1" applyFill="1" applyBorder="1" applyAlignment="1" applyProtection="1">
      <alignment horizontal="left" vertical="center" wrapText="1"/>
    </xf>
    <xf numFmtId="0" fontId="48" fillId="0" borderId="51" xfId="0" applyFont="1" applyFill="1" applyBorder="1" applyAlignment="1" applyProtection="1">
      <alignment horizontal="left" vertical="center" wrapText="1"/>
    </xf>
    <xf numFmtId="0" fontId="48" fillId="0" borderId="7" xfId="0" applyFont="1" applyFill="1" applyBorder="1" applyAlignment="1" applyProtection="1">
      <alignment horizontal="left" vertical="top"/>
    </xf>
    <xf numFmtId="0" fontId="48" fillId="0" borderId="7" xfId="0" applyFont="1" applyFill="1" applyBorder="1" applyAlignment="1" applyProtection="1">
      <alignment horizontal="left" vertical="top" wrapText="1"/>
    </xf>
    <xf numFmtId="0" fontId="102" fillId="0" borderId="0" xfId="0" applyFont="1" applyFill="1" applyAlignment="1" applyProtection="1">
      <alignment horizontal="left" vertical="center"/>
    </xf>
    <xf numFmtId="0" fontId="103" fillId="0" borderId="44" xfId="3" applyFont="1" applyFill="1" applyBorder="1" applyAlignment="1" applyProtection="1">
      <alignment horizontal="center" vertical="center" wrapText="1"/>
    </xf>
    <xf numFmtId="0" fontId="103" fillId="0" borderId="45" xfId="3" applyFont="1" applyFill="1" applyBorder="1" applyAlignment="1" applyProtection="1">
      <alignment horizontal="center" vertical="center" wrapText="1"/>
    </xf>
    <xf numFmtId="0" fontId="103" fillId="0" borderId="13" xfId="3" applyFont="1" applyFill="1" applyBorder="1" applyAlignment="1" applyProtection="1">
      <alignment horizontal="center" vertical="center" wrapText="1"/>
    </xf>
    <xf numFmtId="0" fontId="48" fillId="0" borderId="15" xfId="0" applyFont="1" applyFill="1" applyBorder="1" applyAlignment="1" applyProtection="1">
      <alignment horizontal="center" vertical="center"/>
    </xf>
    <xf numFmtId="0" fontId="48" fillId="0" borderId="15" xfId="0" applyFont="1" applyFill="1" applyBorder="1" applyAlignment="1" applyProtection="1">
      <alignment horizontal="left" vertical="top" wrapText="1"/>
    </xf>
    <xf numFmtId="3" fontId="48" fillId="0" borderId="7" xfId="0" applyNumberFormat="1" applyFont="1" applyFill="1" applyBorder="1" applyAlignment="1" applyProtection="1">
      <alignment horizontal="center" vertical="center" wrapText="1"/>
    </xf>
    <xf numFmtId="0" fontId="48" fillId="0" borderId="15" xfId="1" applyFont="1" applyFill="1" applyBorder="1" applyAlignment="1" applyProtection="1">
      <alignment horizontal="left" vertical="top"/>
    </xf>
    <xf numFmtId="168" fontId="48" fillId="0" borderId="15" xfId="0" applyNumberFormat="1" applyFont="1" applyFill="1" applyBorder="1" applyAlignment="1" applyProtection="1">
      <alignment horizontal="left" vertical="center"/>
    </xf>
    <xf numFmtId="0" fontId="48" fillId="0" borderId="22" xfId="0" applyFont="1" applyFill="1" applyBorder="1" applyAlignment="1" applyProtection="1">
      <alignment horizontal="left" vertical="center"/>
    </xf>
    <xf numFmtId="0" fontId="48" fillId="0" borderId="1" xfId="0" applyFont="1" applyFill="1" applyBorder="1" applyAlignment="1" applyProtection="1">
      <alignment horizontal="left" vertical="top" wrapText="1"/>
    </xf>
    <xf numFmtId="0" fontId="48" fillId="0" borderId="5" xfId="0" applyFont="1" applyFill="1" applyBorder="1" applyAlignment="1" applyProtection="1">
      <alignment horizontal="left" vertical="top" wrapText="1"/>
    </xf>
    <xf numFmtId="164" fontId="48" fillId="0" borderId="1" xfId="0" applyNumberFormat="1" applyFont="1" applyFill="1" applyBorder="1" applyAlignment="1" applyProtection="1">
      <alignment horizontal="left" vertical="top" wrapText="1"/>
    </xf>
    <xf numFmtId="164" fontId="48" fillId="0" borderId="5" xfId="0" applyNumberFormat="1" applyFont="1" applyFill="1" applyBorder="1" applyAlignment="1" applyProtection="1">
      <alignment horizontal="center" vertical="center"/>
    </xf>
    <xf numFmtId="0" fontId="48" fillId="0" borderId="15" xfId="0" applyFont="1" applyFill="1" applyBorder="1" applyAlignment="1" applyProtection="1">
      <alignment horizontal="left" vertical="center"/>
    </xf>
    <xf numFmtId="168" fontId="48" fillId="0" borderId="68" xfId="0" applyNumberFormat="1" applyFont="1" applyFill="1" applyBorder="1" applyAlignment="1" applyProtection="1">
      <alignment horizontal="center" vertical="center"/>
    </xf>
    <xf numFmtId="168" fontId="48" fillId="0" borderId="57" xfId="0" applyNumberFormat="1" applyFont="1" applyFill="1" applyBorder="1" applyAlignment="1" applyProtection="1">
      <alignment horizontal="center" vertical="center"/>
    </xf>
    <xf numFmtId="0" fontId="48" fillId="0" borderId="0" xfId="0" applyFont="1" applyBorder="1" applyAlignment="1" applyProtection="1">
      <alignment horizontal="left" vertical="center" wrapText="1"/>
    </xf>
    <xf numFmtId="0" fontId="48" fillId="0" borderId="1" xfId="0" applyFont="1" applyBorder="1" applyAlignment="1" applyProtection="1">
      <alignment horizontal="left" vertical="center" wrapText="1"/>
    </xf>
    <xf numFmtId="0" fontId="95" fillId="0" borderId="18" xfId="0" applyFont="1" applyBorder="1" applyAlignment="1" applyProtection="1">
      <alignment horizontal="center" vertical="center"/>
    </xf>
    <xf numFmtId="164" fontId="48" fillId="0" borderId="5" xfId="1" applyNumberFormat="1" applyFont="1" applyFill="1" applyBorder="1" applyAlignment="1" applyProtection="1">
      <alignment horizontal="left" vertical="center"/>
    </xf>
    <xf numFmtId="164" fontId="48" fillId="0" borderId="5" xfId="1" applyNumberFormat="1" applyFont="1" applyFill="1" applyBorder="1" applyAlignment="1" applyProtection="1">
      <alignment horizontal="center" vertical="center"/>
    </xf>
    <xf numFmtId="3" fontId="95" fillId="0" borderId="49" xfId="0" applyNumberFormat="1" applyFont="1" applyFill="1" applyBorder="1" applyAlignment="1" applyProtection="1">
      <alignment horizontal="center" vertical="center"/>
    </xf>
    <xf numFmtId="3" fontId="95" fillId="0" borderId="47" xfId="0" applyNumberFormat="1" applyFont="1" applyFill="1" applyBorder="1" applyAlignment="1" applyProtection="1">
      <alignment horizontal="center" vertical="center"/>
    </xf>
    <xf numFmtId="1" fontId="48" fillId="0" borderId="44" xfId="1" applyNumberFormat="1" applyFont="1" applyFill="1" applyBorder="1" applyAlignment="1" applyProtection="1">
      <alignment horizontal="center" vertical="center"/>
    </xf>
    <xf numFmtId="1" fontId="48" fillId="0" borderId="13" xfId="1" applyNumberFormat="1" applyFont="1" applyFill="1" applyBorder="1" applyAlignment="1" applyProtection="1">
      <alignment horizontal="center" vertical="center"/>
    </xf>
    <xf numFmtId="0" fontId="51" fillId="0" borderId="124" xfId="0" applyFont="1" applyBorder="1" applyAlignment="1" applyProtection="1">
      <alignment horizontal="center" vertical="center" wrapText="1"/>
    </xf>
    <xf numFmtId="49" fontId="30" fillId="3" borderId="125" xfId="0" applyNumberFormat="1" applyFont="1" applyFill="1" applyBorder="1" applyAlignment="1" applyProtection="1">
      <alignment horizontal="center" vertical="center" wrapText="1"/>
      <protection locked="0"/>
    </xf>
    <xf numFmtId="49" fontId="30" fillId="3" borderId="126" xfId="0" applyNumberFormat="1" applyFont="1" applyFill="1" applyBorder="1" applyAlignment="1" applyProtection="1">
      <alignment horizontal="center" vertical="center" wrapText="1"/>
      <protection locked="0"/>
    </xf>
    <xf numFmtId="49" fontId="30" fillId="3" borderId="127" xfId="0" applyNumberFormat="1" applyFont="1" applyFill="1" applyBorder="1" applyAlignment="1" applyProtection="1">
      <alignment horizontal="center" vertical="center" wrapText="1"/>
      <protection locked="0"/>
    </xf>
    <xf numFmtId="0" fontId="32" fillId="0" borderId="0" xfId="0" applyFont="1" applyBorder="1" applyAlignment="1" applyProtection="1">
      <alignment vertical="center"/>
    </xf>
    <xf numFmtId="0" fontId="128" fillId="0" borderId="0" xfId="0" applyFont="1" applyBorder="1" applyAlignment="1" applyProtection="1">
      <alignment vertical="center"/>
    </xf>
    <xf numFmtId="0" fontId="102" fillId="0" borderId="0" xfId="0" applyFont="1" applyBorder="1" applyAlignment="1" applyProtection="1">
      <alignment vertical="center" wrapText="1"/>
    </xf>
    <xf numFmtId="49" fontId="128" fillId="0" borderId="0" xfId="0" applyNumberFormat="1" applyFont="1" applyFill="1" applyBorder="1" applyAlignment="1" applyProtection="1">
      <alignment horizontal="left" vertical="center" wrapText="1"/>
      <protection locked="0"/>
    </xf>
    <xf numFmtId="0" fontId="111" fillId="0" borderId="124" xfId="0" applyFont="1" applyBorder="1" applyAlignment="1" applyProtection="1">
      <alignment horizontal="center" vertical="center" wrapText="1"/>
    </xf>
  </cellXfs>
  <cellStyles count="10">
    <cellStyle name="Comma 2" xfId="6" xr:uid="{00000000-0005-0000-0000-000000000000}"/>
    <cellStyle name="Hyperlink" xfId="4" builtinId="8"/>
    <cellStyle name="Normal" xfId="0" builtinId="0"/>
    <cellStyle name="Normal 2" xfId="2" xr:uid="{00000000-0005-0000-0000-000003000000}"/>
    <cellStyle name="Normal 2 2" xfId="8" xr:uid="{F26C74E7-7B38-4D07-A424-6799BB923B6D}"/>
    <cellStyle name="Normal 3" xfId="3" xr:uid="{00000000-0005-0000-0000-000004000000}"/>
    <cellStyle name="Normal 4" xfId="9" xr:uid="{91597E28-47E2-4F5F-AEF7-13E4EFE1CBB0}"/>
    <cellStyle name="Normal 5" xfId="1" xr:uid="{00000000-0005-0000-0000-000005000000}"/>
    <cellStyle name="Percent" xfId="7" builtinId="5"/>
    <cellStyle name="Percent 2" xfId="5" xr:uid="{00000000-0005-0000-0000-000007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142875</xdr:colOff>
      <xdr:row>92</xdr:row>
      <xdr:rowOff>133350</xdr:rowOff>
    </xdr:from>
    <xdr:to>
      <xdr:col>13</xdr:col>
      <xdr:colOff>152400</xdr:colOff>
      <xdr:row>94</xdr:row>
      <xdr:rowOff>9526</xdr:rowOff>
    </xdr:to>
    <xdr:cxnSp macro="">
      <xdr:nvCxnSpPr>
        <xdr:cNvPr id="2" name="Straight Arrow Connector 1">
          <a:extLst>
            <a:ext uri="{FF2B5EF4-FFF2-40B4-BE49-F238E27FC236}">
              <a16:creationId xmlns:a16="http://schemas.microsoft.com/office/drawing/2014/main" id="{22BD33A3-BCBD-4037-A0C6-DFB8499A6D8F}"/>
            </a:ext>
          </a:extLst>
        </xdr:cNvPr>
        <xdr:cNvCxnSpPr/>
      </xdr:nvCxnSpPr>
      <xdr:spPr>
        <a:xfrm flipV="1">
          <a:off x="666750" y="18030825"/>
          <a:ext cx="2409825" cy="23812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92</xdr:row>
      <xdr:rowOff>153865</xdr:rowOff>
    </xdr:from>
    <xdr:to>
      <xdr:col>16</xdr:col>
      <xdr:colOff>337039</xdr:colOff>
      <xdr:row>94</xdr:row>
      <xdr:rowOff>38102</xdr:rowOff>
    </xdr:to>
    <xdr:cxnSp macro="">
      <xdr:nvCxnSpPr>
        <xdr:cNvPr id="3" name="Straight Arrow Connector 2">
          <a:extLst>
            <a:ext uri="{FF2B5EF4-FFF2-40B4-BE49-F238E27FC236}">
              <a16:creationId xmlns:a16="http://schemas.microsoft.com/office/drawing/2014/main" id="{547F2990-0252-4094-BC66-5B2CBC039826}"/>
            </a:ext>
          </a:extLst>
        </xdr:cNvPr>
        <xdr:cNvCxnSpPr/>
      </xdr:nvCxnSpPr>
      <xdr:spPr>
        <a:xfrm flipV="1">
          <a:off x="3619500" y="18051340"/>
          <a:ext cx="298939" cy="246187"/>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145806</xdr:colOff>
      <xdr:row>92</xdr:row>
      <xdr:rowOff>153865</xdr:rowOff>
    </xdr:from>
    <xdr:to>
      <xdr:col>15</xdr:col>
      <xdr:colOff>109903</xdr:colOff>
      <xdr:row>94</xdr:row>
      <xdr:rowOff>6595</xdr:rowOff>
    </xdr:to>
    <xdr:cxnSp macro="">
      <xdr:nvCxnSpPr>
        <xdr:cNvPr id="4" name="Straight Arrow Connector 3">
          <a:extLst>
            <a:ext uri="{FF2B5EF4-FFF2-40B4-BE49-F238E27FC236}">
              <a16:creationId xmlns:a16="http://schemas.microsoft.com/office/drawing/2014/main" id="{5A63CB22-C6AE-4DCF-BC17-F69CD2484A5A}"/>
            </a:ext>
          </a:extLst>
        </xdr:cNvPr>
        <xdr:cNvCxnSpPr/>
      </xdr:nvCxnSpPr>
      <xdr:spPr>
        <a:xfrm flipV="1">
          <a:off x="2412756" y="18051340"/>
          <a:ext cx="1059472" cy="21468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60081</xdr:colOff>
      <xdr:row>100</xdr:row>
      <xdr:rowOff>222739</xdr:rowOff>
    </xdr:from>
    <xdr:to>
      <xdr:col>28</xdr:col>
      <xdr:colOff>205154</xdr:colOff>
      <xdr:row>100</xdr:row>
      <xdr:rowOff>666750</xdr:rowOff>
    </xdr:to>
    <xdr:grpSp>
      <xdr:nvGrpSpPr>
        <xdr:cNvPr id="5" name="Group 1">
          <a:extLst>
            <a:ext uri="{FF2B5EF4-FFF2-40B4-BE49-F238E27FC236}">
              <a16:creationId xmlns:a16="http://schemas.microsoft.com/office/drawing/2014/main" id="{0BB25CF8-32F0-4A60-8C04-CECB46BF9546}"/>
            </a:ext>
          </a:extLst>
        </xdr:cNvPr>
        <xdr:cNvGrpSpPr>
          <a:grpSpLocks/>
        </xdr:cNvGrpSpPr>
      </xdr:nvGrpSpPr>
      <xdr:grpSpPr bwMode="auto">
        <a:xfrm>
          <a:off x="5569927" y="20730797"/>
          <a:ext cx="1024304" cy="444011"/>
          <a:chOff x="1615" y="10815"/>
          <a:chExt cx="3725" cy="1185"/>
        </a:xfrm>
      </xdr:grpSpPr>
      <xdr:sp macro="" textlink="">
        <xdr:nvSpPr>
          <xdr:cNvPr id="6" name="Rectangle 2">
            <a:extLst>
              <a:ext uri="{FF2B5EF4-FFF2-40B4-BE49-F238E27FC236}">
                <a16:creationId xmlns:a16="http://schemas.microsoft.com/office/drawing/2014/main" id="{B6962AAD-784F-41A7-81C1-7C753040925E}"/>
              </a:ext>
            </a:extLst>
          </xdr:cNvPr>
          <xdr:cNvSpPr>
            <a:spLocks noChangeArrowheads="1"/>
          </xdr:cNvSpPr>
        </xdr:nvSpPr>
        <xdr:spPr bwMode="auto">
          <a:xfrm>
            <a:off x="1615" y="10815"/>
            <a:ext cx="3060" cy="118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700" b="0" i="0" u="none" strike="noStrike" baseline="0">
                <a:solidFill>
                  <a:srgbClr val="000000"/>
                </a:solidFill>
                <a:latin typeface="Calibri"/>
              </a:rPr>
              <a:t>Abbreviated Project Name</a:t>
            </a:r>
          </a:p>
          <a:p>
            <a:pPr algn="l" rtl="0">
              <a:defRPr sz="1000"/>
            </a:pPr>
            <a:endParaRPr lang="en-US" sz="900" b="0" i="0" u="none" strike="noStrike" baseline="0">
              <a:solidFill>
                <a:srgbClr val="000000"/>
              </a:solidFill>
              <a:latin typeface="Calibri"/>
            </a:endParaRPr>
          </a:p>
        </xdr:txBody>
      </xdr:sp>
      <xdr:sp macro="" textlink="">
        <xdr:nvSpPr>
          <xdr:cNvPr id="7" name="Rectangle 3">
            <a:extLst>
              <a:ext uri="{FF2B5EF4-FFF2-40B4-BE49-F238E27FC236}">
                <a16:creationId xmlns:a16="http://schemas.microsoft.com/office/drawing/2014/main" id="{6D9F6F1B-B30A-48D8-8D79-BC5219B92E52}"/>
              </a:ext>
            </a:extLst>
          </xdr:cNvPr>
          <xdr:cNvSpPr>
            <a:spLocks noChangeArrowheads="1"/>
          </xdr:cNvSpPr>
        </xdr:nvSpPr>
        <xdr:spPr bwMode="auto">
          <a:xfrm>
            <a:off x="4675" y="10950"/>
            <a:ext cx="665" cy="870"/>
          </a:xfrm>
          <a:prstGeom prst="rect">
            <a:avLst/>
          </a:prstGeom>
          <a:solidFill>
            <a:srgbClr val="FFFFFF"/>
          </a:solidFill>
          <a:ln w="9525">
            <a:solidFill>
              <a:srgbClr val="000000"/>
            </a:solidFill>
            <a:miter lim="800000"/>
            <a:headEnd/>
            <a:tailEnd/>
          </a:ln>
        </xdr:spPr>
      </xdr:sp>
      <xdr:sp macro="" textlink="">
        <xdr:nvSpPr>
          <xdr:cNvPr id="8" name="Rectangle 4">
            <a:extLst>
              <a:ext uri="{FF2B5EF4-FFF2-40B4-BE49-F238E27FC236}">
                <a16:creationId xmlns:a16="http://schemas.microsoft.com/office/drawing/2014/main" id="{240B5319-1B57-4E2E-9802-50751B6846F9}"/>
              </a:ext>
            </a:extLst>
          </xdr:cNvPr>
          <xdr:cNvSpPr>
            <a:spLocks noChangeArrowheads="1"/>
          </xdr:cNvSpPr>
        </xdr:nvSpPr>
        <xdr:spPr bwMode="auto">
          <a:xfrm>
            <a:off x="4957" y="11114"/>
            <a:ext cx="143" cy="143"/>
          </a:xfrm>
          <a:prstGeom prst="rect">
            <a:avLst/>
          </a:prstGeom>
          <a:solidFill>
            <a:srgbClr val="000000"/>
          </a:solidFill>
          <a:ln w="9525">
            <a:solidFill>
              <a:srgbClr val="000000"/>
            </a:solidFill>
            <a:miter lim="800000"/>
            <a:headEnd/>
            <a:tailEnd/>
          </a:ln>
        </xdr:spPr>
      </xdr:sp>
      <xdr:sp macro="" textlink="">
        <xdr:nvSpPr>
          <xdr:cNvPr id="9" name="Rectangle 5">
            <a:extLst>
              <a:ext uri="{FF2B5EF4-FFF2-40B4-BE49-F238E27FC236}">
                <a16:creationId xmlns:a16="http://schemas.microsoft.com/office/drawing/2014/main" id="{9634BF89-A0AD-40D7-93DD-D2170A8BB025}"/>
              </a:ext>
            </a:extLst>
          </xdr:cNvPr>
          <xdr:cNvSpPr>
            <a:spLocks noChangeArrowheads="1"/>
          </xdr:cNvSpPr>
        </xdr:nvSpPr>
        <xdr:spPr bwMode="auto">
          <a:xfrm>
            <a:off x="4957" y="11543"/>
            <a:ext cx="143" cy="143"/>
          </a:xfrm>
          <a:prstGeom prst="rect">
            <a:avLst/>
          </a:prstGeom>
          <a:solidFill>
            <a:srgbClr val="000000"/>
          </a:solidFill>
          <a:ln w="9525">
            <a:solidFill>
              <a:srgbClr val="00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ephen.Barrett\OneDrive%20-%20Georgia%20Department%20of%20Community%20Affairs\Documents\FundgRds\2021\CoreApp\DRAFT2021-0xxProjectNameCore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Narrative"/>
      <sheetName val="Part I-Project Information"/>
      <sheetName val="Part II-Development Team"/>
      <sheetName val="Part III-Sources of Funds"/>
      <sheetName val="Part III B-USDA 538 Loan"/>
      <sheetName val="Part III C-HUD Insured Loan"/>
      <sheetName val="Part IV-A-Uses of Funds"/>
      <sheetName val="Part IV-B-Other Items"/>
      <sheetName val="Part V-Utility Allowances"/>
      <sheetName val="Part VI-Revenues &amp; Expenses"/>
      <sheetName val="Part VII-Pro Forma"/>
      <sheetName val="Part VIII-Threshold Criteria"/>
      <sheetName val="Part IX Scoring Criteria"/>
      <sheetName val="Executive Summary"/>
      <sheetName val="Subsidy Layering Memo"/>
      <sheetName val="Sensitivity Analysis"/>
      <sheetName val="D&amp;E Sensitivity Analysis"/>
      <sheetName val="After-Tax Analysis"/>
      <sheetName val="Payments-Ex B"/>
      <sheetName val="HOME Allocation Limit WS"/>
      <sheetName val="Preview term"/>
      <sheetName val="Closing term sheet"/>
      <sheetName val="Proration Method Cost Allocatn"/>
      <sheetName val="Closing ExhA"/>
      <sheetName val="Closing ExhA New"/>
      <sheetName val="IDIS Setup"/>
      <sheetName val="Part X - Applicant Cert Ltr"/>
      <sheetName val="DCA Underwriting Assumptions"/>
      <sheetName val="StephenBarrettOnly"/>
    </sheetNames>
    <sheetDataSet>
      <sheetData sheetId="0"/>
      <sheetData sheetId="1">
        <row r="6">
          <cell r="B6" t="str">
            <v>2021 DRAFT</v>
          </cell>
        </row>
        <row r="40">
          <cell r="O40" t="str">
            <v>Select City first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ud.gov/sites/documents/65092X251.DO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hyperlink" Target="https://www.huduser.gov/portal/datasets/qct.htm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huduser.gov/portal/datasets/qct.html" TargetMode="External"/><Relationship Id="rId1" Type="http://schemas.openxmlformats.org/officeDocument/2006/relationships/hyperlink" Target="https://www.hud.gov/sites/documents/65092X251.DOC" TargetMode="Externa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0D9D-FF6D-443C-9CDF-0D94568415B9}">
  <dimension ref="A1:AD161"/>
  <sheetViews>
    <sheetView showGridLines="0" tabSelected="1" zoomScale="130" zoomScaleNormal="130" workbookViewId="0">
      <selection sqref="A1:AC1"/>
    </sheetView>
  </sheetViews>
  <sheetFormatPr defaultColWidth="9" defaultRowHeight="13.5" x14ac:dyDescent="0.25"/>
  <cols>
    <col min="1" max="1" width="2.375" style="352" customWidth="1"/>
    <col min="2" max="2" width="1.625" style="352" customWidth="1"/>
    <col min="3" max="3" width="1.375" style="352" customWidth="1"/>
    <col min="4" max="4" width="1.5" style="352" customWidth="1"/>
    <col min="5" max="5" width="1.875" style="352" customWidth="1"/>
    <col min="6" max="6" width="2.875" style="352" customWidth="1"/>
    <col min="7" max="7" width="9.5" style="352" customWidth="1"/>
    <col min="8" max="16" width="2.875" style="352" customWidth="1"/>
    <col min="17" max="17" width="4.875" style="352" customWidth="1"/>
    <col min="18" max="29" width="2.875" style="352" customWidth="1"/>
    <col min="30" max="49" width="3.125" style="352" customWidth="1"/>
    <col min="50" max="16384" width="9" style="352"/>
  </cols>
  <sheetData>
    <row r="1" spans="1:30" ht="16.5" customHeight="1" x14ac:dyDescent="0.25">
      <c r="A1" s="1120" t="s">
        <v>0</v>
      </c>
      <c r="B1" s="1120"/>
      <c r="C1" s="1120"/>
      <c r="D1" s="1120"/>
      <c r="E1" s="1120"/>
      <c r="F1" s="1120"/>
      <c r="G1" s="1120"/>
      <c r="H1" s="1120"/>
      <c r="I1" s="1120"/>
      <c r="J1" s="1120"/>
      <c r="K1" s="1120"/>
      <c r="L1" s="1120"/>
      <c r="M1" s="1120"/>
      <c r="N1" s="1120"/>
      <c r="O1" s="1120"/>
      <c r="P1" s="1120"/>
      <c r="Q1" s="1120"/>
      <c r="R1" s="1120"/>
      <c r="S1" s="1120"/>
      <c r="T1" s="1120"/>
      <c r="U1" s="1120"/>
      <c r="V1" s="1120"/>
      <c r="W1" s="1120"/>
      <c r="X1" s="1120"/>
      <c r="Y1" s="1120"/>
      <c r="Z1" s="1120"/>
      <c r="AA1" s="1120"/>
      <c r="AB1" s="1120"/>
      <c r="AC1" s="1120"/>
    </row>
    <row r="2" spans="1:30" ht="6" customHeight="1" x14ac:dyDescent="0.25"/>
    <row r="3" spans="1:30" ht="40.5" customHeight="1" x14ac:dyDescent="0.25">
      <c r="A3" s="1121" t="s">
        <v>1</v>
      </c>
      <c r="B3" s="1121"/>
      <c r="C3" s="1121"/>
      <c r="D3" s="1121"/>
      <c r="E3" s="1121"/>
      <c r="F3" s="1121"/>
      <c r="G3" s="1121"/>
      <c r="H3" s="1121"/>
      <c r="I3" s="1121"/>
      <c r="J3" s="1121"/>
      <c r="K3" s="1121"/>
      <c r="L3" s="1121"/>
      <c r="M3" s="1121"/>
      <c r="N3" s="1121"/>
      <c r="O3" s="1121"/>
      <c r="P3" s="1121"/>
      <c r="Q3" s="1121"/>
      <c r="R3" s="1121"/>
      <c r="S3" s="1121"/>
      <c r="T3" s="1121"/>
      <c r="U3" s="1121"/>
      <c r="V3" s="1121"/>
      <c r="W3" s="1121"/>
      <c r="X3" s="1121"/>
      <c r="Y3" s="1121"/>
      <c r="Z3" s="1121"/>
      <c r="AA3" s="1121"/>
      <c r="AB3" s="1121"/>
      <c r="AC3" s="1121"/>
    </row>
    <row r="4" spans="1:30" ht="3" customHeight="1" x14ac:dyDescent="0.25"/>
    <row r="5" spans="1:30" ht="15" customHeight="1" x14ac:dyDescent="0.25">
      <c r="A5" s="1122" t="s">
        <v>2</v>
      </c>
      <c r="B5" s="1122"/>
      <c r="C5" s="1122"/>
      <c r="D5" s="1122"/>
      <c r="E5" s="1122"/>
      <c r="F5" s="1122"/>
      <c r="G5" s="1122"/>
      <c r="H5" s="1122"/>
      <c r="I5" s="1122"/>
      <c r="J5" s="1122"/>
      <c r="K5" s="1122"/>
      <c r="L5" s="1122"/>
      <c r="M5" s="1122"/>
      <c r="N5" s="1122"/>
      <c r="O5" s="1122"/>
      <c r="P5" s="1122"/>
      <c r="Q5" s="1122"/>
      <c r="R5" s="1122"/>
      <c r="S5" s="1122"/>
      <c r="T5" s="1122"/>
      <c r="U5" s="1122"/>
      <c r="V5" s="1122"/>
      <c r="W5" s="1122"/>
      <c r="X5" s="1122"/>
      <c r="Y5" s="1122"/>
      <c r="Z5" s="1122"/>
      <c r="AA5" s="1122"/>
      <c r="AB5" s="1122"/>
      <c r="AC5" s="1122"/>
    </row>
    <row r="6" spans="1:30" ht="2.25" customHeight="1" x14ac:dyDescent="0.25"/>
    <row r="7" spans="1:30" ht="49.5" customHeight="1" x14ac:dyDescent="0.25">
      <c r="A7" s="1126" t="s">
        <v>850</v>
      </c>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row>
    <row r="8" spans="1:30" s="353" customFormat="1" ht="99" customHeight="1" x14ac:dyDescent="0.2">
      <c r="A8" s="1123" t="s">
        <v>853</v>
      </c>
      <c r="B8" s="1123"/>
      <c r="C8" s="1123"/>
      <c r="D8" s="1123"/>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row>
    <row r="9" spans="1:30" s="354" customFormat="1" ht="3" customHeight="1" x14ac:dyDescent="0.2"/>
    <row r="10" spans="1:30" s="354" customFormat="1" ht="26.25" customHeight="1" x14ac:dyDescent="0.2">
      <c r="A10" s="1117" t="s">
        <v>3</v>
      </c>
      <c r="B10" s="1117"/>
      <c r="C10" s="1117"/>
      <c r="D10" s="1117"/>
      <c r="E10" s="1117"/>
      <c r="F10" s="1117"/>
      <c r="G10" s="1117"/>
      <c r="H10" s="1117"/>
      <c r="I10" s="1117"/>
      <c r="J10" s="1117"/>
      <c r="K10" s="1117"/>
      <c r="L10" s="1117"/>
      <c r="M10" s="1117"/>
      <c r="N10" s="1117"/>
      <c r="O10" s="1117"/>
      <c r="P10" s="1117"/>
      <c r="Q10" s="1117"/>
      <c r="R10" s="1117"/>
      <c r="S10" s="1117"/>
      <c r="T10" s="1117"/>
      <c r="U10" s="1117"/>
      <c r="V10" s="1117"/>
      <c r="W10" s="1117"/>
      <c r="X10" s="1117"/>
      <c r="Y10" s="1117"/>
      <c r="Z10" s="1117"/>
      <c r="AA10" s="1117"/>
      <c r="AB10" s="1117"/>
      <c r="AC10" s="1117"/>
      <c r="AD10" s="357"/>
    </row>
    <row r="11" spans="1:30" ht="7.5" customHeight="1" x14ac:dyDescent="0.25">
      <c r="AD11" s="357"/>
    </row>
    <row r="12" spans="1:30" s="356" customFormat="1" ht="15.75" x14ac:dyDescent="0.25">
      <c r="A12" s="355" t="s">
        <v>4</v>
      </c>
      <c r="B12" s="356" t="s">
        <v>5</v>
      </c>
      <c r="AD12" s="354"/>
    </row>
    <row r="13" spans="1:30" ht="3" customHeight="1" x14ac:dyDescent="0.25">
      <c r="AD13" s="354"/>
    </row>
    <row r="14" spans="1:30" s="357" customFormat="1" ht="27.6" customHeight="1" x14ac:dyDescent="0.2">
      <c r="B14" s="357" t="s">
        <v>6</v>
      </c>
      <c r="C14" s="1118" t="s">
        <v>7</v>
      </c>
      <c r="D14" s="1118"/>
      <c r="E14" s="1118"/>
      <c r="F14" s="1118"/>
      <c r="G14" s="1118"/>
      <c r="H14" s="1118"/>
      <c r="I14" s="1118"/>
      <c r="J14" s="1118"/>
      <c r="K14" s="1118"/>
      <c r="L14" s="1118"/>
      <c r="M14" s="1118"/>
      <c r="N14" s="1118"/>
      <c r="O14" s="1118"/>
      <c r="P14" s="1118"/>
      <c r="Q14" s="1118"/>
      <c r="R14" s="1118"/>
      <c r="S14" s="1118"/>
      <c r="T14" s="1118"/>
      <c r="U14" s="1118"/>
      <c r="V14" s="1118"/>
      <c r="W14" s="1118"/>
      <c r="X14" s="1118"/>
      <c r="Y14" s="1118"/>
      <c r="Z14" s="1118"/>
      <c r="AA14" s="1118"/>
      <c r="AB14" s="1118"/>
      <c r="AC14" s="1118"/>
      <c r="AD14" s="354"/>
    </row>
    <row r="15" spans="1:30" s="357" customFormat="1" ht="40.9" customHeight="1" x14ac:dyDescent="0.25">
      <c r="B15" s="357" t="s">
        <v>6</v>
      </c>
      <c r="C15" s="1118" t="s">
        <v>8</v>
      </c>
      <c r="D15" s="1118"/>
      <c r="E15" s="1118"/>
      <c r="F15" s="1118"/>
      <c r="G15" s="1118"/>
      <c r="H15" s="1118"/>
      <c r="I15" s="1118"/>
      <c r="J15" s="1118"/>
      <c r="K15" s="1118"/>
      <c r="L15" s="1118"/>
      <c r="M15" s="1118"/>
      <c r="N15" s="1118"/>
      <c r="O15" s="1118"/>
      <c r="P15" s="1118"/>
      <c r="Q15" s="1118"/>
      <c r="R15" s="1118"/>
      <c r="S15" s="1118"/>
      <c r="T15" s="1118"/>
      <c r="U15" s="1118"/>
      <c r="V15" s="1118"/>
      <c r="W15" s="1118"/>
      <c r="X15" s="1118"/>
      <c r="Y15" s="1118"/>
      <c r="Z15" s="1118"/>
      <c r="AA15" s="1118"/>
      <c r="AB15" s="1118"/>
      <c r="AC15" s="1118"/>
      <c r="AD15" s="352"/>
    </row>
    <row r="16" spans="1:30" s="354" customFormat="1" x14ac:dyDescent="0.25">
      <c r="B16" s="354" t="s">
        <v>9</v>
      </c>
      <c r="C16" s="354" t="s">
        <v>10</v>
      </c>
      <c r="AD16" s="352"/>
    </row>
    <row r="17" spans="1:30" s="354" customFormat="1" ht="27" customHeight="1" x14ac:dyDescent="0.25">
      <c r="B17" s="357" t="s">
        <v>11</v>
      </c>
      <c r="C17" s="1125" t="s">
        <v>12</v>
      </c>
      <c r="D17" s="1125"/>
      <c r="E17" s="1125"/>
      <c r="F17" s="1125"/>
      <c r="G17" s="1125"/>
      <c r="H17" s="1125"/>
      <c r="I17" s="1125"/>
      <c r="J17" s="1125"/>
      <c r="K17" s="1125"/>
      <c r="L17" s="1125"/>
      <c r="M17" s="1125"/>
      <c r="N17" s="1125"/>
      <c r="O17" s="1125"/>
      <c r="P17" s="1125"/>
      <c r="Q17" s="1125"/>
      <c r="R17" s="1125"/>
      <c r="S17" s="1125"/>
      <c r="T17" s="1125"/>
      <c r="U17" s="1125"/>
      <c r="V17" s="1125"/>
      <c r="W17" s="1125"/>
      <c r="X17" s="1125"/>
      <c r="Y17" s="1125"/>
      <c r="Z17" s="1125"/>
      <c r="AA17" s="1125"/>
      <c r="AB17" s="1125"/>
      <c r="AC17" s="1125"/>
      <c r="AD17" s="352"/>
    </row>
    <row r="18" spans="1:30" s="354" customFormat="1" ht="12.75" x14ac:dyDescent="0.2">
      <c r="B18" s="354" t="s">
        <v>13</v>
      </c>
      <c r="C18" s="358" t="s">
        <v>14</v>
      </c>
    </row>
    <row r="19" spans="1:30" ht="7.5" customHeight="1" x14ac:dyDescent="0.25">
      <c r="C19" s="359"/>
      <c r="AD19" s="354"/>
    </row>
    <row r="20" spans="1:30" ht="15.75" x14ac:dyDescent="0.25">
      <c r="A20" s="355" t="s">
        <v>15</v>
      </c>
      <c r="B20" s="356" t="s">
        <v>16</v>
      </c>
      <c r="C20" s="360"/>
      <c r="AD20" s="354"/>
    </row>
    <row r="21" spans="1:30" ht="3" customHeight="1" x14ac:dyDescent="0.25">
      <c r="C21" s="359"/>
    </row>
    <row r="22" spans="1:30" s="354" customFormat="1" ht="66" customHeight="1" x14ac:dyDescent="0.25">
      <c r="B22" s="1117" t="s">
        <v>17</v>
      </c>
      <c r="C22" s="1117"/>
      <c r="D22" s="1117"/>
      <c r="E22" s="1117"/>
      <c r="F22" s="1117"/>
      <c r="G22" s="1117"/>
      <c r="H22" s="1117"/>
      <c r="I22" s="1117"/>
      <c r="J22" s="1117"/>
      <c r="K22" s="1117"/>
      <c r="L22" s="1117"/>
      <c r="M22" s="1117"/>
      <c r="N22" s="1117"/>
      <c r="O22" s="1117"/>
      <c r="P22" s="1117"/>
      <c r="Q22" s="1117"/>
      <c r="R22" s="1117"/>
      <c r="S22" s="1117"/>
      <c r="T22" s="1117"/>
      <c r="U22" s="1117"/>
      <c r="V22" s="1117"/>
      <c r="W22" s="1117"/>
      <c r="X22" s="1117"/>
      <c r="Y22" s="1117"/>
      <c r="Z22" s="1117"/>
      <c r="AA22" s="1117"/>
      <c r="AB22" s="1117"/>
      <c r="AC22" s="1117"/>
      <c r="AD22" s="352"/>
    </row>
    <row r="23" spans="1:30" s="354" customFormat="1" ht="3" customHeight="1" x14ac:dyDescent="0.2"/>
    <row r="24" spans="1:30" s="354" customFormat="1" ht="54" customHeight="1" x14ac:dyDescent="0.2">
      <c r="B24" s="1117" t="s">
        <v>18</v>
      </c>
      <c r="C24" s="1117"/>
      <c r="D24" s="1117"/>
      <c r="E24" s="1117"/>
      <c r="F24" s="1117"/>
      <c r="G24" s="1117"/>
      <c r="H24" s="1117"/>
      <c r="I24" s="1117"/>
      <c r="J24" s="1117"/>
      <c r="K24" s="1117"/>
      <c r="L24" s="1117"/>
      <c r="M24" s="1117"/>
      <c r="N24" s="1117"/>
      <c r="O24" s="1117"/>
      <c r="P24" s="1117"/>
      <c r="Q24" s="1117"/>
      <c r="R24" s="1117"/>
      <c r="S24" s="1117"/>
      <c r="T24" s="1117"/>
      <c r="U24" s="1117"/>
      <c r="V24" s="1117"/>
      <c r="W24" s="1117"/>
      <c r="X24" s="1117"/>
      <c r="Y24" s="1117"/>
      <c r="Z24" s="1117"/>
      <c r="AA24" s="1117"/>
      <c r="AB24" s="1117"/>
      <c r="AC24" s="1117"/>
    </row>
    <row r="25" spans="1:30" ht="3" customHeight="1" x14ac:dyDescent="0.25">
      <c r="AD25" s="354"/>
    </row>
    <row r="26" spans="1:30" x14ac:dyDescent="0.25">
      <c r="B26" s="361" t="s">
        <v>6</v>
      </c>
      <c r="C26" s="362" t="s">
        <v>19</v>
      </c>
      <c r="D26" s="354"/>
      <c r="E26" s="354"/>
      <c r="Q26" s="1124" t="s">
        <v>20</v>
      </c>
      <c r="R26" s="1124"/>
      <c r="AD26" s="354"/>
    </row>
    <row r="27" spans="1:30" s="354" customFormat="1" ht="6" customHeight="1" x14ac:dyDescent="0.2">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row>
    <row r="28" spans="1:30" s="354" customFormat="1" ht="12.75" x14ac:dyDescent="0.2">
      <c r="C28" s="354" t="s">
        <v>21</v>
      </c>
    </row>
    <row r="29" spans="1:30" s="354" customFormat="1" ht="2.25" customHeight="1" x14ac:dyDescent="0.2"/>
    <row r="30" spans="1:30" s="354" customFormat="1" ht="12.75" x14ac:dyDescent="0.2">
      <c r="C30" s="364" t="s">
        <v>22</v>
      </c>
      <c r="G30" s="365" t="s">
        <v>23</v>
      </c>
      <c r="R30" s="354" t="s">
        <v>24</v>
      </c>
    </row>
    <row r="31" spans="1:30" s="354" customFormat="1" ht="12.75" x14ac:dyDescent="0.2">
      <c r="C31" s="366" t="s">
        <v>25</v>
      </c>
      <c r="H31" s="354" t="s">
        <v>26</v>
      </c>
    </row>
    <row r="32" spans="1:30" s="354" customFormat="1" ht="12.75" x14ac:dyDescent="0.2">
      <c r="H32" s="354" t="s">
        <v>27</v>
      </c>
      <c r="R32" s="354" t="s">
        <v>28</v>
      </c>
    </row>
    <row r="33" spans="3:18" s="354" customFormat="1" ht="6" customHeight="1" x14ac:dyDescent="0.2"/>
    <row r="34" spans="3:18" s="354" customFormat="1" ht="12" customHeight="1" x14ac:dyDescent="0.2">
      <c r="C34" s="354" t="s">
        <v>29</v>
      </c>
      <c r="H34" s="354" t="s">
        <v>30</v>
      </c>
    </row>
    <row r="35" spans="3:18" s="354" customFormat="1" ht="12" customHeight="1" x14ac:dyDescent="0.2">
      <c r="H35" s="354" t="s">
        <v>31</v>
      </c>
    </row>
    <row r="36" spans="3:18" s="354" customFormat="1" ht="3" customHeight="1" x14ac:dyDescent="0.2"/>
    <row r="37" spans="3:18" s="354" customFormat="1" ht="12" customHeight="1" x14ac:dyDescent="0.2">
      <c r="C37" s="354" t="s">
        <v>32</v>
      </c>
      <c r="H37" s="354" t="s">
        <v>33</v>
      </c>
    </row>
    <row r="38" spans="3:18" s="354" customFormat="1" ht="12" customHeight="1" x14ac:dyDescent="0.2">
      <c r="H38" s="354" t="s">
        <v>34</v>
      </c>
    </row>
    <row r="39" spans="3:18" s="354" customFormat="1" ht="12" customHeight="1" x14ac:dyDescent="0.2">
      <c r="H39" s="354" t="s">
        <v>35</v>
      </c>
    </row>
    <row r="40" spans="3:18" s="354" customFormat="1" ht="12" customHeight="1" x14ac:dyDescent="0.2">
      <c r="H40" s="354" t="s">
        <v>36</v>
      </c>
      <c r="R40" s="354" t="s">
        <v>37</v>
      </c>
    </row>
    <row r="41" spans="3:18" s="354" customFormat="1" ht="12" customHeight="1" x14ac:dyDescent="0.2">
      <c r="R41" s="354" t="s">
        <v>38</v>
      </c>
    </row>
    <row r="42" spans="3:18" s="354" customFormat="1" ht="3" customHeight="1" x14ac:dyDescent="0.2"/>
    <row r="43" spans="3:18" s="354" customFormat="1" ht="12" customHeight="1" x14ac:dyDescent="0.2">
      <c r="C43" s="354" t="s">
        <v>39</v>
      </c>
      <c r="H43" s="354" t="s">
        <v>40</v>
      </c>
      <c r="R43" s="354" t="s">
        <v>41</v>
      </c>
    </row>
    <row r="44" spans="3:18" s="354" customFormat="1" ht="12" customHeight="1" x14ac:dyDescent="0.2">
      <c r="R44" s="354" t="s">
        <v>42</v>
      </c>
    </row>
    <row r="45" spans="3:18" s="354" customFormat="1" ht="12" customHeight="1" x14ac:dyDescent="0.2">
      <c r="H45" s="354" t="s">
        <v>43</v>
      </c>
      <c r="R45" s="354" t="s">
        <v>44</v>
      </c>
    </row>
    <row r="46" spans="3:18" s="354" customFormat="1" ht="12" customHeight="1" x14ac:dyDescent="0.2">
      <c r="R46" s="354" t="s">
        <v>45</v>
      </c>
    </row>
    <row r="47" spans="3:18" s="354" customFormat="1" ht="12" customHeight="1" x14ac:dyDescent="0.2">
      <c r="H47" s="354" t="s">
        <v>46</v>
      </c>
      <c r="R47" s="354" t="s">
        <v>47</v>
      </c>
    </row>
    <row r="48" spans="3:18" s="354" customFormat="1" ht="12" customHeight="1" x14ac:dyDescent="0.2">
      <c r="R48" s="354" t="s">
        <v>48</v>
      </c>
    </row>
    <row r="49" spans="3:30" s="354" customFormat="1" ht="12" customHeight="1" x14ac:dyDescent="0.2">
      <c r="H49" s="354" t="s">
        <v>49</v>
      </c>
      <c r="R49" s="354" t="s">
        <v>50</v>
      </c>
    </row>
    <row r="50" spans="3:30" s="354" customFormat="1" ht="12" customHeight="1" x14ac:dyDescent="0.2">
      <c r="R50" s="354" t="s">
        <v>51</v>
      </c>
      <c r="AD50" s="357"/>
    </row>
    <row r="51" spans="3:30" s="354" customFormat="1" ht="3" customHeight="1" x14ac:dyDescent="0.2"/>
    <row r="52" spans="3:30" s="354" customFormat="1" ht="24" customHeight="1" x14ac:dyDescent="0.2">
      <c r="C52" s="1123" t="s">
        <v>52</v>
      </c>
      <c r="D52" s="1123"/>
      <c r="E52" s="1123"/>
      <c r="F52" s="1123"/>
      <c r="G52" s="1123"/>
      <c r="H52" s="1123"/>
      <c r="I52" s="1123"/>
      <c r="J52" s="1123"/>
      <c r="K52" s="1123"/>
      <c r="L52" s="1123"/>
      <c r="M52" s="1123"/>
      <c r="N52" s="1123"/>
      <c r="O52" s="1123"/>
      <c r="P52" s="1123"/>
      <c r="Q52" s="1123"/>
      <c r="R52" s="1123"/>
      <c r="S52" s="1123"/>
      <c r="T52" s="1123"/>
      <c r="U52" s="1123"/>
      <c r="V52" s="1123"/>
      <c r="W52" s="1123"/>
      <c r="X52" s="1123"/>
      <c r="Y52" s="1123"/>
      <c r="Z52" s="1123"/>
      <c r="AA52" s="1123"/>
      <c r="AB52" s="1123"/>
      <c r="AC52" s="1123"/>
    </row>
    <row r="53" spans="3:30" s="354" customFormat="1" ht="3" customHeight="1" x14ac:dyDescent="0.2"/>
    <row r="54" spans="3:30" s="357" customFormat="1" ht="27.75" customHeight="1" x14ac:dyDescent="0.2">
      <c r="C54" s="367" t="s">
        <v>53</v>
      </c>
      <c r="D54" s="1119" t="s">
        <v>54</v>
      </c>
      <c r="E54" s="1119"/>
      <c r="F54" s="1119"/>
      <c r="G54" s="1119"/>
      <c r="H54" s="1119"/>
      <c r="I54" s="1119"/>
      <c r="J54" s="1119"/>
      <c r="K54" s="1119"/>
      <c r="L54" s="1119"/>
      <c r="M54" s="1119"/>
      <c r="N54" s="1119"/>
      <c r="O54" s="1119"/>
      <c r="P54" s="1119"/>
      <c r="Q54" s="1119"/>
      <c r="R54" s="1119"/>
      <c r="S54" s="1119"/>
      <c r="T54" s="1119"/>
      <c r="U54" s="1119"/>
      <c r="V54" s="1119"/>
      <c r="W54" s="1119"/>
      <c r="X54" s="1119"/>
      <c r="Y54" s="1119"/>
      <c r="Z54" s="1119"/>
      <c r="AA54" s="1119"/>
      <c r="AB54" s="1119"/>
      <c r="AC54" s="1119"/>
    </row>
    <row r="55" spans="3:30" s="354" customFormat="1" ht="3" customHeight="1" x14ac:dyDescent="0.2"/>
    <row r="56" spans="3:30" s="354" customFormat="1" ht="12.75" x14ac:dyDescent="0.2">
      <c r="C56" s="367" t="s">
        <v>55</v>
      </c>
      <c r="D56" s="357" t="s">
        <v>56</v>
      </c>
    </row>
    <row r="57" spans="3:30" s="354" customFormat="1" ht="3" customHeight="1" x14ac:dyDescent="0.2">
      <c r="C57" s="368"/>
    </row>
    <row r="58" spans="3:30" s="357" customFormat="1" ht="36.75" customHeight="1" x14ac:dyDescent="0.2">
      <c r="C58" s="367" t="s">
        <v>57</v>
      </c>
      <c r="D58" s="1119" t="s">
        <v>58</v>
      </c>
      <c r="E58" s="1119"/>
      <c r="F58" s="1119"/>
      <c r="G58" s="1119"/>
      <c r="H58" s="1119"/>
      <c r="I58" s="1119"/>
      <c r="J58" s="1119"/>
      <c r="K58" s="1119"/>
      <c r="L58" s="1119"/>
      <c r="M58" s="1119"/>
      <c r="N58" s="1119"/>
      <c r="O58" s="1119"/>
      <c r="P58" s="1119"/>
      <c r="Q58" s="1119"/>
      <c r="R58" s="1119"/>
      <c r="S58" s="1119"/>
      <c r="T58" s="1119"/>
      <c r="U58" s="1119"/>
      <c r="V58" s="1119"/>
      <c r="W58" s="1119"/>
      <c r="X58" s="1119"/>
      <c r="Y58" s="1119"/>
      <c r="Z58" s="1119"/>
      <c r="AA58" s="1119"/>
      <c r="AB58" s="1119"/>
      <c r="AC58" s="1119"/>
      <c r="AD58" s="354"/>
    </row>
    <row r="59" spans="3:30" s="354" customFormat="1" ht="3" customHeight="1" x14ac:dyDescent="0.2"/>
    <row r="60" spans="3:30" s="354" customFormat="1" ht="12.75" x14ac:dyDescent="0.2">
      <c r="D60" s="354" t="s">
        <v>59</v>
      </c>
      <c r="E60" s="354" t="s">
        <v>60</v>
      </c>
    </row>
    <row r="61" spans="3:30" s="354" customFormat="1" ht="12.75" x14ac:dyDescent="0.2">
      <c r="D61" s="354" t="s">
        <v>61</v>
      </c>
      <c r="E61" s="354" t="s">
        <v>62</v>
      </c>
    </row>
    <row r="62" spans="3:30" s="354" customFormat="1" ht="27" customHeight="1" x14ac:dyDescent="0.2">
      <c r="D62" s="357" t="s">
        <v>63</v>
      </c>
      <c r="E62" s="1119" t="s">
        <v>64</v>
      </c>
      <c r="F62" s="1119"/>
      <c r="G62" s="1119"/>
      <c r="H62" s="1119"/>
      <c r="I62" s="1119"/>
      <c r="J62" s="1119"/>
      <c r="K62" s="1119"/>
      <c r="L62" s="1119"/>
      <c r="M62" s="1119"/>
      <c r="N62" s="1119"/>
      <c r="O62" s="1119"/>
      <c r="P62" s="1119"/>
      <c r="Q62" s="1119"/>
      <c r="R62" s="1119"/>
      <c r="S62" s="1119"/>
      <c r="T62" s="1119"/>
      <c r="U62" s="1119"/>
      <c r="V62" s="1119"/>
      <c r="W62" s="1119"/>
      <c r="X62" s="1119"/>
      <c r="Y62" s="1119"/>
      <c r="Z62" s="1119"/>
      <c r="AA62" s="1119"/>
      <c r="AB62" s="1119"/>
      <c r="AC62" s="1119"/>
      <c r="AD62" s="357"/>
    </row>
    <row r="63" spans="3:30" s="354" customFormat="1" ht="12.75" x14ac:dyDescent="0.2">
      <c r="D63" s="354" t="s">
        <v>65</v>
      </c>
      <c r="E63" s="354" t="s">
        <v>66</v>
      </c>
    </row>
    <row r="64" spans="3:30" s="354" customFormat="1" ht="12.75" x14ac:dyDescent="0.2">
      <c r="D64" s="354" t="s">
        <v>67</v>
      </c>
      <c r="E64" s="354" t="s">
        <v>68</v>
      </c>
      <c r="AD64" s="357"/>
    </row>
    <row r="65" spans="2:30" s="354" customFormat="1" ht="3" customHeight="1" x14ac:dyDescent="0.2"/>
    <row r="66" spans="2:30" s="357" customFormat="1" ht="41.25" customHeight="1" x14ac:dyDescent="0.2">
      <c r="C66" s="367" t="s">
        <v>69</v>
      </c>
      <c r="D66" s="1118" t="s">
        <v>70</v>
      </c>
      <c r="E66" s="1118"/>
      <c r="F66" s="1118"/>
      <c r="G66" s="1118"/>
      <c r="H66" s="1118"/>
      <c r="I66" s="1118"/>
      <c r="J66" s="1118"/>
      <c r="K66" s="1118"/>
      <c r="L66" s="1118"/>
      <c r="M66" s="1118"/>
      <c r="N66" s="1118"/>
      <c r="O66" s="1118"/>
      <c r="P66" s="1118"/>
      <c r="Q66" s="1118"/>
      <c r="R66" s="1118"/>
      <c r="S66" s="1118"/>
      <c r="T66" s="1118"/>
      <c r="U66" s="1118"/>
      <c r="V66" s="1118"/>
      <c r="W66" s="1118"/>
      <c r="X66" s="1118"/>
      <c r="Y66" s="1118"/>
      <c r="Z66" s="1118"/>
      <c r="AA66" s="1118"/>
      <c r="AB66" s="1118"/>
      <c r="AC66" s="1118"/>
      <c r="AD66" s="354"/>
    </row>
    <row r="67" spans="2:30" s="354" customFormat="1" ht="3" customHeight="1" x14ac:dyDescent="0.2"/>
    <row r="68" spans="2:30" s="357" customFormat="1" ht="14.25" customHeight="1" x14ac:dyDescent="0.2">
      <c r="C68" s="367" t="s">
        <v>71</v>
      </c>
      <c r="D68" s="1119" t="s">
        <v>72</v>
      </c>
      <c r="E68" s="1119"/>
      <c r="F68" s="1119"/>
      <c r="G68" s="1119"/>
      <c r="H68" s="1119"/>
      <c r="I68" s="1119"/>
      <c r="J68" s="1119"/>
      <c r="K68" s="1119"/>
      <c r="L68" s="1119"/>
      <c r="M68" s="1119"/>
      <c r="N68" s="1119"/>
      <c r="O68" s="1119"/>
      <c r="P68" s="1119"/>
      <c r="Q68" s="1119"/>
      <c r="R68" s="1119"/>
      <c r="S68" s="1119"/>
      <c r="T68" s="1119"/>
      <c r="U68" s="1119"/>
      <c r="V68" s="1119"/>
      <c r="W68" s="1119"/>
      <c r="X68" s="1119"/>
      <c r="Y68" s="1119"/>
      <c r="Z68" s="1119"/>
      <c r="AA68" s="1119"/>
      <c r="AB68" s="1119"/>
      <c r="AC68" s="1119"/>
    </row>
    <row r="69" spans="2:30" s="354" customFormat="1" ht="9" customHeight="1" x14ac:dyDescent="0.2"/>
    <row r="70" spans="2:30" s="354" customFormat="1" ht="12.75" x14ac:dyDescent="0.2">
      <c r="B70" s="369" t="s">
        <v>9</v>
      </c>
      <c r="C70" s="362" t="s">
        <v>73</v>
      </c>
      <c r="AD70" s="357"/>
    </row>
    <row r="71" spans="2:30" s="354" customFormat="1" ht="6" customHeight="1" x14ac:dyDescent="0.2"/>
    <row r="72" spans="2:30" s="357" customFormat="1" ht="67.5" customHeight="1" x14ac:dyDescent="0.2">
      <c r="C72" s="367" t="s">
        <v>53</v>
      </c>
      <c r="D72" s="1118" t="s">
        <v>74</v>
      </c>
      <c r="E72" s="1118"/>
      <c r="F72" s="1118"/>
      <c r="G72" s="1118"/>
      <c r="H72" s="1118"/>
      <c r="I72" s="1118"/>
      <c r="J72" s="1118"/>
      <c r="K72" s="1118"/>
      <c r="L72" s="1118"/>
      <c r="M72" s="1118"/>
      <c r="N72" s="1118"/>
      <c r="O72" s="1118"/>
      <c r="P72" s="1118"/>
      <c r="Q72" s="1118"/>
      <c r="R72" s="1118"/>
      <c r="S72" s="1118"/>
      <c r="T72" s="1118"/>
      <c r="U72" s="1118"/>
      <c r="V72" s="1118"/>
      <c r="W72" s="1118"/>
      <c r="X72" s="1118"/>
      <c r="Y72" s="1118"/>
      <c r="Z72" s="1118"/>
      <c r="AA72" s="1118"/>
      <c r="AB72" s="1118"/>
      <c r="AC72" s="1118"/>
    </row>
    <row r="73" spans="2:30" s="354" customFormat="1" ht="3" customHeight="1" x14ac:dyDescent="0.2"/>
    <row r="74" spans="2:30" s="357" customFormat="1" ht="27.75" customHeight="1" x14ac:dyDescent="0.2">
      <c r="C74" s="367" t="s">
        <v>55</v>
      </c>
      <c r="D74" s="1118" t="s">
        <v>75</v>
      </c>
      <c r="E74" s="1118"/>
      <c r="F74" s="1118"/>
      <c r="G74" s="1118"/>
      <c r="H74" s="1118"/>
      <c r="I74" s="1118"/>
      <c r="J74" s="1118"/>
      <c r="K74" s="1118"/>
      <c r="L74" s="1118"/>
      <c r="M74" s="1118"/>
      <c r="N74" s="1118"/>
      <c r="O74" s="1118"/>
      <c r="P74" s="1118"/>
      <c r="Q74" s="1118"/>
      <c r="R74" s="1118"/>
      <c r="S74" s="1118"/>
      <c r="T74" s="1118"/>
      <c r="U74" s="1118"/>
      <c r="V74" s="1118"/>
      <c r="W74" s="1118"/>
      <c r="X74" s="1118"/>
      <c r="Y74" s="1118"/>
      <c r="Z74" s="1118"/>
      <c r="AA74" s="1118"/>
      <c r="AB74" s="1118"/>
      <c r="AC74" s="1118"/>
    </row>
    <row r="75" spans="2:30" s="354" customFormat="1" ht="3" customHeight="1" x14ac:dyDescent="0.2">
      <c r="C75" s="368"/>
    </row>
    <row r="76" spans="2:30" s="357" customFormat="1" ht="12.75" x14ac:dyDescent="0.2">
      <c r="C76" s="367" t="s">
        <v>57</v>
      </c>
      <c r="D76" s="370" t="s">
        <v>76</v>
      </c>
    </row>
    <row r="77" spans="2:30" s="354" customFormat="1" ht="3" customHeight="1" x14ac:dyDescent="0.2"/>
    <row r="78" spans="2:30" s="357" customFormat="1" ht="42" customHeight="1" x14ac:dyDescent="0.2">
      <c r="C78" s="367" t="s">
        <v>69</v>
      </c>
      <c r="D78" s="1118" t="s">
        <v>77</v>
      </c>
      <c r="E78" s="1118"/>
      <c r="F78" s="1118"/>
      <c r="G78" s="1118"/>
      <c r="H78" s="1118"/>
      <c r="I78" s="1118"/>
      <c r="J78" s="1118"/>
      <c r="K78" s="1118"/>
      <c r="L78" s="1118"/>
      <c r="M78" s="1118"/>
      <c r="N78" s="1118"/>
      <c r="O78" s="1118"/>
      <c r="P78" s="1118"/>
      <c r="Q78" s="1118"/>
      <c r="R78" s="1118"/>
      <c r="S78" s="1118"/>
      <c r="T78" s="1118"/>
      <c r="U78" s="1118"/>
      <c r="V78" s="1118"/>
      <c r="W78" s="1118"/>
      <c r="X78" s="1118"/>
      <c r="Y78" s="1118"/>
      <c r="Z78" s="1118"/>
      <c r="AA78" s="1118"/>
      <c r="AB78" s="1118"/>
      <c r="AC78" s="1118"/>
      <c r="AD78" s="354"/>
    </row>
    <row r="79" spans="2:30" s="354" customFormat="1" ht="3" customHeight="1" x14ac:dyDescent="0.2"/>
    <row r="80" spans="2:30" s="357" customFormat="1" ht="26.25" customHeight="1" x14ac:dyDescent="0.2">
      <c r="C80" s="367" t="s">
        <v>71</v>
      </c>
      <c r="D80" s="1118" t="s">
        <v>78</v>
      </c>
      <c r="E80" s="1118"/>
      <c r="F80" s="1118"/>
      <c r="G80" s="1118"/>
      <c r="H80" s="1118"/>
      <c r="I80" s="1118"/>
      <c r="J80" s="1118"/>
      <c r="K80" s="1118"/>
      <c r="L80" s="1118"/>
      <c r="M80" s="1118"/>
      <c r="N80" s="1118"/>
      <c r="O80" s="1118"/>
      <c r="P80" s="1118"/>
      <c r="Q80" s="1118"/>
      <c r="R80" s="1118"/>
      <c r="S80" s="1118"/>
      <c r="T80" s="1118"/>
      <c r="U80" s="1118"/>
      <c r="V80" s="1118"/>
      <c r="W80" s="1118"/>
      <c r="X80" s="1118"/>
      <c r="Y80" s="1118"/>
      <c r="Z80" s="1118"/>
      <c r="AA80" s="1118"/>
      <c r="AB80" s="1118"/>
      <c r="AC80" s="1118"/>
      <c r="AD80" s="354"/>
    </row>
    <row r="81" spans="3:30" s="354" customFormat="1" ht="3" customHeight="1" x14ac:dyDescent="0.2">
      <c r="C81" s="368"/>
      <c r="AD81" s="357"/>
    </row>
    <row r="82" spans="3:30" s="354" customFormat="1" ht="12.75" x14ac:dyDescent="0.2">
      <c r="C82" s="358" t="s">
        <v>79</v>
      </c>
      <c r="D82" s="354" t="s">
        <v>80</v>
      </c>
    </row>
    <row r="83" spans="3:30" s="354" customFormat="1" ht="3" customHeight="1" x14ac:dyDescent="0.2"/>
    <row r="84" spans="3:30" s="354" customFormat="1" ht="12.75" x14ac:dyDescent="0.2">
      <c r="D84" s="354" t="s">
        <v>59</v>
      </c>
      <c r="E84" s="354" t="s">
        <v>81</v>
      </c>
    </row>
    <row r="85" spans="3:30" s="357" customFormat="1" ht="25.5" customHeight="1" x14ac:dyDescent="0.2">
      <c r="D85" s="357" t="s">
        <v>61</v>
      </c>
      <c r="E85" s="1118" t="s">
        <v>82</v>
      </c>
      <c r="F85" s="1118"/>
      <c r="G85" s="1118"/>
      <c r="H85" s="1118"/>
      <c r="I85" s="1118"/>
      <c r="J85" s="1118"/>
      <c r="K85" s="1118"/>
      <c r="L85" s="1118"/>
      <c r="M85" s="1118"/>
      <c r="N85" s="1118"/>
      <c r="O85" s="1118"/>
      <c r="P85" s="1118"/>
      <c r="Q85" s="1118"/>
      <c r="R85" s="1118"/>
      <c r="S85" s="1118"/>
      <c r="T85" s="1118"/>
      <c r="U85" s="1118"/>
      <c r="V85" s="1118"/>
      <c r="W85" s="1118"/>
      <c r="X85" s="1118"/>
      <c r="Y85" s="1118"/>
      <c r="Z85" s="1118"/>
      <c r="AA85" s="1118"/>
      <c r="AB85" s="1118"/>
      <c r="AC85" s="1118"/>
    </row>
    <row r="86" spans="3:30" s="354" customFormat="1" ht="12.75" x14ac:dyDescent="0.2">
      <c r="D86" s="354" t="s">
        <v>63</v>
      </c>
      <c r="E86" s="354" t="s">
        <v>83</v>
      </c>
      <c r="AD86" s="357"/>
    </row>
    <row r="87" spans="3:30" s="354" customFormat="1" ht="12.75" x14ac:dyDescent="0.2">
      <c r="D87" s="354" t="s">
        <v>65</v>
      </c>
      <c r="E87" s="354" t="s">
        <v>84</v>
      </c>
      <c r="AD87" s="357"/>
    </row>
    <row r="88" spans="3:30" s="354" customFormat="1" ht="12.75" x14ac:dyDescent="0.2">
      <c r="D88" s="354" t="s">
        <v>67</v>
      </c>
      <c r="E88" s="354" t="s">
        <v>85</v>
      </c>
      <c r="AD88" s="357"/>
    </row>
    <row r="89" spans="3:30" s="357" customFormat="1" ht="28.5" customHeight="1" x14ac:dyDescent="0.2">
      <c r="D89" s="357" t="s">
        <v>86</v>
      </c>
      <c r="E89" s="1119" t="s">
        <v>87</v>
      </c>
      <c r="F89" s="1119"/>
      <c r="G89" s="1119"/>
      <c r="H89" s="1119"/>
      <c r="I89" s="1119"/>
      <c r="J89" s="1119"/>
      <c r="K89" s="1119"/>
      <c r="L89" s="1119"/>
      <c r="M89" s="1119"/>
      <c r="N89" s="1119"/>
      <c r="O89" s="1119"/>
      <c r="P89" s="1119"/>
      <c r="Q89" s="1119"/>
      <c r="R89" s="1119"/>
      <c r="S89" s="1119"/>
      <c r="T89" s="1119"/>
      <c r="U89" s="1119"/>
      <c r="V89" s="1119"/>
      <c r="W89" s="1119"/>
      <c r="X89" s="1119"/>
      <c r="Y89" s="1119"/>
      <c r="Z89" s="1119"/>
      <c r="AA89" s="1119"/>
      <c r="AB89" s="1119"/>
      <c r="AC89" s="1119"/>
      <c r="AD89" s="354"/>
    </row>
    <row r="90" spans="3:30" s="357" customFormat="1" ht="27" customHeight="1" x14ac:dyDescent="0.2">
      <c r="E90" s="357" t="s">
        <v>88</v>
      </c>
      <c r="F90" s="1118" t="s">
        <v>89</v>
      </c>
      <c r="G90" s="1118"/>
      <c r="H90" s="1118"/>
      <c r="I90" s="1118"/>
      <c r="J90" s="1118"/>
      <c r="K90" s="1118"/>
      <c r="L90" s="1118"/>
      <c r="M90" s="1118"/>
      <c r="N90" s="1118"/>
      <c r="O90" s="1118"/>
      <c r="P90" s="1118"/>
      <c r="Q90" s="1118"/>
      <c r="R90" s="1118"/>
      <c r="S90" s="1118"/>
      <c r="T90" s="1118"/>
      <c r="U90" s="1118"/>
      <c r="V90" s="1118"/>
      <c r="W90" s="1118"/>
      <c r="X90" s="1118"/>
      <c r="Y90" s="1118"/>
      <c r="Z90" s="1118"/>
      <c r="AA90" s="1118"/>
      <c r="AB90" s="1118"/>
      <c r="AC90" s="1118"/>
      <c r="AD90" s="354"/>
    </row>
    <row r="91" spans="3:30" s="357" customFormat="1" ht="27" customHeight="1" x14ac:dyDescent="0.2">
      <c r="E91" s="357" t="s">
        <v>88</v>
      </c>
      <c r="F91" s="1118" t="s">
        <v>90</v>
      </c>
      <c r="G91" s="1118"/>
      <c r="H91" s="1118"/>
      <c r="I91" s="1118"/>
      <c r="J91" s="1118"/>
      <c r="K91" s="1118"/>
      <c r="L91" s="1118"/>
      <c r="M91" s="1118"/>
      <c r="N91" s="1118"/>
      <c r="O91" s="1118"/>
      <c r="P91" s="1118"/>
      <c r="Q91" s="1118"/>
      <c r="R91" s="1118"/>
      <c r="S91" s="1118"/>
      <c r="T91" s="1118"/>
      <c r="U91" s="1118"/>
      <c r="V91" s="1118"/>
      <c r="W91" s="1118"/>
      <c r="X91" s="1118"/>
      <c r="Y91" s="1118"/>
      <c r="Z91" s="1118"/>
      <c r="AA91" s="1118"/>
      <c r="AB91" s="1118"/>
      <c r="AC91" s="1118"/>
      <c r="AD91" s="354"/>
    </row>
    <row r="92" spans="3:30" s="357" customFormat="1" ht="41.25" customHeight="1" x14ac:dyDescent="0.25">
      <c r="D92" s="357" t="s">
        <v>91</v>
      </c>
      <c r="E92" s="1118" t="s">
        <v>92</v>
      </c>
      <c r="F92" s="1118"/>
      <c r="G92" s="1118"/>
      <c r="H92" s="1118"/>
      <c r="I92" s="1118"/>
      <c r="J92" s="1118"/>
      <c r="K92" s="1118"/>
      <c r="L92" s="1118"/>
      <c r="M92" s="1118"/>
      <c r="N92" s="1118"/>
      <c r="O92" s="1118"/>
      <c r="P92" s="1118"/>
      <c r="Q92" s="1118"/>
      <c r="R92" s="1118"/>
      <c r="S92" s="1118"/>
      <c r="T92" s="1118"/>
      <c r="U92" s="1118"/>
      <c r="V92" s="1118"/>
      <c r="W92" s="1118"/>
      <c r="X92" s="1118"/>
      <c r="Y92" s="1118"/>
      <c r="Z92" s="1118"/>
      <c r="AA92" s="1118"/>
      <c r="AB92" s="1118"/>
      <c r="AC92" s="1118"/>
      <c r="AD92" s="352"/>
    </row>
    <row r="93" spans="3:30" s="354" customFormat="1" ht="15.75" x14ac:dyDescent="0.2">
      <c r="E93" s="1115" t="s">
        <v>93</v>
      </c>
      <c r="F93" s="1116"/>
      <c r="G93" s="1116"/>
      <c r="H93" s="1116"/>
      <c r="I93" s="1116"/>
      <c r="J93" s="1116"/>
      <c r="K93" s="1116"/>
      <c r="L93" s="1116"/>
      <c r="M93" s="1116"/>
      <c r="N93" s="1116"/>
      <c r="O93" s="1116"/>
      <c r="P93" s="1116"/>
      <c r="Q93" s="1116"/>
      <c r="R93" s="1116"/>
      <c r="S93" s="1116"/>
      <c r="T93" s="1116"/>
      <c r="U93" s="1116"/>
      <c r="V93" s="1116"/>
      <c r="W93" s="1116"/>
      <c r="X93" s="1116"/>
      <c r="Y93" s="1116"/>
      <c r="Z93" s="1116"/>
      <c r="AA93" s="1116"/>
      <c r="AB93" s="1116"/>
      <c r="AC93" s="1116"/>
    </row>
    <row r="94" spans="3:30" s="354" customFormat="1" ht="12.75" x14ac:dyDescent="0.2"/>
    <row r="95" spans="3:30" s="354" customFormat="1" ht="12.75" x14ac:dyDescent="0.2">
      <c r="E95" s="354" t="s">
        <v>94</v>
      </c>
      <c r="K95" s="354" t="s">
        <v>95</v>
      </c>
      <c r="P95" s="354" t="s">
        <v>96</v>
      </c>
    </row>
    <row r="96" spans="3:30" ht="6" customHeight="1" x14ac:dyDescent="0.25">
      <c r="AD96" s="354"/>
    </row>
    <row r="97" spans="1:30" s="354" customFormat="1" ht="28.5" customHeight="1" x14ac:dyDescent="0.2">
      <c r="E97" s="1117" t="s">
        <v>97</v>
      </c>
      <c r="F97" s="1117"/>
      <c r="G97" s="1117"/>
      <c r="H97" s="1117"/>
      <c r="I97" s="1117"/>
      <c r="J97" s="1117"/>
      <c r="K97" s="1117"/>
      <c r="L97" s="1117"/>
      <c r="M97" s="1117"/>
      <c r="N97" s="1117"/>
      <c r="O97" s="1117"/>
      <c r="P97" s="1117"/>
      <c r="Q97" s="1117"/>
      <c r="R97" s="1117"/>
      <c r="S97" s="1117"/>
      <c r="T97" s="1117"/>
      <c r="U97" s="1117"/>
      <c r="V97" s="1117"/>
      <c r="W97" s="1117"/>
      <c r="X97" s="1117"/>
      <c r="Y97" s="1117"/>
      <c r="Z97" s="1117"/>
      <c r="AA97" s="1117"/>
      <c r="AB97" s="1117"/>
      <c r="AC97" s="1117"/>
    </row>
    <row r="98" spans="1:30" s="354" customFormat="1" ht="9" customHeight="1" x14ac:dyDescent="0.2"/>
    <row r="99" spans="1:30" s="354" customFormat="1" ht="12.75" x14ac:dyDescent="0.2">
      <c r="B99" s="369" t="s">
        <v>11</v>
      </c>
      <c r="C99" s="362" t="s">
        <v>98</v>
      </c>
    </row>
    <row r="100" spans="1:30" s="354" customFormat="1" ht="3" customHeight="1" x14ac:dyDescent="0.2"/>
    <row r="101" spans="1:30" s="354" customFormat="1" ht="87" customHeight="1" x14ac:dyDescent="0.2">
      <c r="C101" s="1117" t="s">
        <v>99</v>
      </c>
      <c r="D101" s="1117"/>
      <c r="E101" s="1117"/>
      <c r="F101" s="1117"/>
      <c r="G101" s="1117"/>
      <c r="H101" s="1117"/>
      <c r="I101" s="1117"/>
      <c r="J101" s="1117"/>
      <c r="K101" s="1117"/>
      <c r="L101" s="1117"/>
      <c r="M101" s="1117"/>
      <c r="N101" s="1117"/>
      <c r="O101" s="1117"/>
      <c r="P101" s="1117"/>
      <c r="Q101" s="1117"/>
      <c r="R101" s="1117"/>
      <c r="S101" s="1117"/>
      <c r="T101" s="1117"/>
      <c r="U101" s="1117"/>
      <c r="V101" s="1117"/>
      <c r="W101" s="1117"/>
      <c r="X101" s="1117"/>
      <c r="Y101" s="371"/>
      <c r="Z101" s="371"/>
      <c r="AA101" s="371"/>
      <c r="AB101" s="371"/>
      <c r="AC101" s="371"/>
    </row>
    <row r="102" spans="1:30" s="354" customFormat="1" ht="12" customHeight="1" x14ac:dyDescent="0.2"/>
    <row r="103" spans="1:30" s="354" customFormat="1" ht="15.75" x14ac:dyDescent="0.25">
      <c r="A103" s="355" t="s">
        <v>100</v>
      </c>
      <c r="B103" s="356" t="s">
        <v>101</v>
      </c>
    </row>
    <row r="104" spans="1:30" s="354" customFormat="1" ht="3" customHeight="1" x14ac:dyDescent="0.2"/>
    <row r="105" spans="1:30" s="354" customFormat="1" ht="12.75" x14ac:dyDescent="0.2">
      <c r="A105" s="354" t="s">
        <v>102</v>
      </c>
    </row>
    <row r="106" spans="1:30" s="354" customFormat="1" ht="12" customHeight="1" x14ac:dyDescent="0.2"/>
    <row r="107" spans="1:30" s="354" customFormat="1" ht="15.75" x14ac:dyDescent="0.25">
      <c r="A107" s="355" t="s">
        <v>103</v>
      </c>
      <c r="B107" s="356" t="s">
        <v>104</v>
      </c>
    </row>
    <row r="108" spans="1:30" s="354" customFormat="1" ht="3" customHeight="1" x14ac:dyDescent="0.2"/>
    <row r="109" spans="1:30" s="354" customFormat="1" ht="12.75" x14ac:dyDescent="0.2">
      <c r="A109" s="1117" t="s">
        <v>105</v>
      </c>
      <c r="B109" s="1117"/>
      <c r="C109" s="1117"/>
      <c r="D109" s="1117"/>
      <c r="E109" s="1117"/>
      <c r="F109" s="1117"/>
      <c r="G109" s="1117"/>
      <c r="H109" s="1117"/>
      <c r="I109" s="1117"/>
      <c r="J109" s="1117"/>
      <c r="K109" s="1117"/>
      <c r="L109" s="1117"/>
      <c r="M109" s="1117"/>
      <c r="N109" s="1117"/>
      <c r="O109" s="1117"/>
      <c r="P109" s="1117"/>
      <c r="Q109" s="1117"/>
      <c r="R109" s="1117"/>
      <c r="S109" s="1117"/>
      <c r="T109" s="1117"/>
      <c r="U109" s="1117"/>
      <c r="V109" s="1117"/>
      <c r="W109" s="1117"/>
      <c r="X109" s="1117"/>
      <c r="Y109" s="1117"/>
      <c r="Z109" s="1117"/>
      <c r="AA109" s="1117"/>
      <c r="AB109" s="1117"/>
      <c r="AC109" s="1117"/>
    </row>
    <row r="110" spans="1:30" s="354" customFormat="1" ht="12" customHeight="1" x14ac:dyDescent="0.2"/>
    <row r="111" spans="1:30" s="354" customFormat="1" ht="15.75" x14ac:dyDescent="0.25">
      <c r="A111" s="355" t="s">
        <v>106</v>
      </c>
      <c r="B111" s="356" t="s">
        <v>107</v>
      </c>
      <c r="AD111" s="543"/>
    </row>
    <row r="112" spans="1:30" s="354" customFormat="1" ht="3" customHeight="1" x14ac:dyDescent="0.2">
      <c r="AD112" s="543"/>
    </row>
    <row r="113" spans="1:30" s="354" customFormat="1" ht="25.5" customHeight="1" x14ac:dyDescent="0.2">
      <c r="A113" s="1117" t="s">
        <v>108</v>
      </c>
      <c r="B113" s="1117"/>
      <c r="C113" s="1117"/>
      <c r="D113" s="1117"/>
      <c r="E113" s="1117"/>
      <c r="F113" s="1117"/>
      <c r="G113" s="1117"/>
      <c r="H113" s="1117"/>
      <c r="I113" s="1117"/>
      <c r="J113" s="1117"/>
      <c r="K113" s="1117"/>
      <c r="L113" s="1117"/>
      <c r="M113" s="1117"/>
      <c r="N113" s="1117"/>
      <c r="O113" s="1117"/>
      <c r="P113" s="1117"/>
      <c r="Q113" s="1117"/>
      <c r="R113" s="1117"/>
      <c r="S113" s="1117"/>
      <c r="T113" s="1117"/>
      <c r="U113" s="1117"/>
      <c r="V113" s="1117"/>
      <c r="W113" s="1117"/>
      <c r="X113" s="1117"/>
      <c r="Y113" s="1117"/>
      <c r="Z113" s="1117"/>
      <c r="AA113" s="1117"/>
      <c r="AB113" s="1117"/>
      <c r="AC113" s="1117"/>
      <c r="AD113" s="543"/>
    </row>
    <row r="114" spans="1:30" s="354" customFormat="1" ht="12" customHeight="1" x14ac:dyDescent="0.2"/>
    <row r="115" spans="1:30" s="543" customFormat="1" ht="15.75" x14ac:dyDescent="0.25">
      <c r="A115" s="541" t="s">
        <v>109</v>
      </c>
      <c r="B115" s="542" t="s">
        <v>110</v>
      </c>
    </row>
    <row r="116" spans="1:30" s="543" customFormat="1" ht="3" customHeight="1" x14ac:dyDescent="0.2"/>
    <row r="117" spans="1:30" s="543" customFormat="1" ht="25.5" customHeight="1" x14ac:dyDescent="0.2">
      <c r="A117" s="1114" t="s">
        <v>111</v>
      </c>
      <c r="B117" s="1114"/>
      <c r="C117" s="1114"/>
      <c r="D117" s="1114"/>
      <c r="E117" s="1114"/>
      <c r="F117" s="1114"/>
      <c r="G117" s="1114"/>
      <c r="H117" s="1114"/>
      <c r="I117" s="1114"/>
      <c r="J117" s="1114"/>
      <c r="K117" s="1114"/>
      <c r="L117" s="1114"/>
      <c r="M117" s="1114"/>
      <c r="N117" s="1114"/>
      <c r="O117" s="1114"/>
      <c r="P117" s="1114"/>
      <c r="Q117" s="1114"/>
      <c r="R117" s="1114"/>
      <c r="S117" s="1114"/>
      <c r="T117" s="1114"/>
      <c r="U117" s="1114"/>
      <c r="V117" s="1114"/>
      <c r="W117" s="1114"/>
      <c r="X117" s="1114"/>
      <c r="Y117" s="1114"/>
      <c r="Z117" s="1114"/>
      <c r="AA117" s="1114"/>
      <c r="AB117" s="1114"/>
      <c r="AC117" s="1114"/>
    </row>
    <row r="118" spans="1:30" s="354" customFormat="1" ht="12.75" x14ac:dyDescent="0.2"/>
    <row r="119" spans="1:30" s="543" customFormat="1" ht="15.75" x14ac:dyDescent="0.25">
      <c r="A119" s="541" t="s">
        <v>109</v>
      </c>
      <c r="B119" s="542" t="s">
        <v>112</v>
      </c>
      <c r="AD119" s="354"/>
    </row>
    <row r="120" spans="1:30" s="543" customFormat="1" ht="3" customHeight="1" x14ac:dyDescent="0.2">
      <c r="AD120" s="354"/>
    </row>
    <row r="121" spans="1:30" s="543" customFormat="1" ht="52.5" customHeight="1" x14ac:dyDescent="0.2">
      <c r="A121" s="1114" t="s">
        <v>113</v>
      </c>
      <c r="B121" s="1114"/>
      <c r="C121" s="1114"/>
      <c r="D121" s="1114"/>
      <c r="E121" s="1114"/>
      <c r="F121" s="1114"/>
      <c r="G121" s="1114"/>
      <c r="H121" s="1114"/>
      <c r="I121" s="1114"/>
      <c r="J121" s="1114"/>
      <c r="K121" s="1114"/>
      <c r="L121" s="1114"/>
      <c r="M121" s="1114"/>
      <c r="N121" s="1114"/>
      <c r="O121" s="1114"/>
      <c r="P121" s="1114"/>
      <c r="Q121" s="1114"/>
      <c r="R121" s="1114"/>
      <c r="S121" s="1114"/>
      <c r="T121" s="1114"/>
      <c r="U121" s="1114"/>
      <c r="V121" s="1114"/>
      <c r="W121" s="1114"/>
      <c r="X121" s="1114"/>
      <c r="Y121" s="1114"/>
      <c r="Z121" s="1114"/>
      <c r="AA121" s="1114"/>
      <c r="AB121" s="1114"/>
      <c r="AC121" s="1114"/>
      <c r="AD121" s="354"/>
    </row>
    <row r="122" spans="1:30" s="354" customFormat="1" ht="12.75" x14ac:dyDescent="0.2"/>
    <row r="123" spans="1:30" s="354" customFormat="1" ht="12.75" x14ac:dyDescent="0.2"/>
    <row r="124" spans="1:30" s="354" customFormat="1" ht="12.75" x14ac:dyDescent="0.2"/>
    <row r="125" spans="1:30" s="354" customFormat="1" ht="12.75" x14ac:dyDescent="0.2"/>
    <row r="126" spans="1:30" s="354" customFormat="1" ht="12.75" x14ac:dyDescent="0.2"/>
    <row r="127" spans="1:30" s="354" customFormat="1" ht="12.75" x14ac:dyDescent="0.2"/>
    <row r="128" spans="1:30" s="354" customFormat="1" ht="12.75" x14ac:dyDescent="0.2"/>
    <row r="129" s="354" customFormat="1" ht="12.75" x14ac:dyDescent="0.2"/>
    <row r="130" s="354" customFormat="1" ht="12.75" x14ac:dyDescent="0.2"/>
    <row r="131" s="354" customFormat="1" ht="12.75" x14ac:dyDescent="0.2"/>
    <row r="132" s="354" customFormat="1" ht="12.75" x14ac:dyDescent="0.2"/>
    <row r="133" s="354" customFormat="1" ht="12.75" x14ac:dyDescent="0.2"/>
    <row r="134" s="354" customFormat="1" ht="12.75" x14ac:dyDescent="0.2"/>
    <row r="135" s="354" customFormat="1" ht="12.75" x14ac:dyDescent="0.2"/>
    <row r="136" s="354" customFormat="1" ht="12.75" x14ac:dyDescent="0.2"/>
    <row r="137" s="354" customFormat="1" ht="12.75" x14ac:dyDescent="0.2"/>
    <row r="138" s="354" customFormat="1" ht="12.75" x14ac:dyDescent="0.2"/>
    <row r="139" s="354" customFormat="1" ht="12.75" x14ac:dyDescent="0.2"/>
    <row r="140" s="354" customFormat="1" ht="12.75" x14ac:dyDescent="0.2"/>
    <row r="141" s="354" customFormat="1" ht="12.75" x14ac:dyDescent="0.2"/>
    <row r="142" s="354" customFormat="1" ht="12.75" x14ac:dyDescent="0.2"/>
    <row r="143" s="354" customFormat="1" ht="12.75" x14ac:dyDescent="0.2"/>
    <row r="144" s="354" customFormat="1" ht="12.75" x14ac:dyDescent="0.2"/>
    <row r="145" spans="30:30" s="354" customFormat="1" ht="12.75" x14ac:dyDescent="0.2"/>
    <row r="146" spans="30:30" s="354" customFormat="1" ht="12.75" x14ac:dyDescent="0.2"/>
    <row r="147" spans="30:30" s="354" customFormat="1" ht="12.75" x14ac:dyDescent="0.2"/>
    <row r="148" spans="30:30" s="354" customFormat="1" ht="12.75" x14ac:dyDescent="0.2"/>
    <row r="149" spans="30:30" s="354" customFormat="1" ht="12.75" x14ac:dyDescent="0.2"/>
    <row r="150" spans="30:30" s="354" customFormat="1" ht="12.75" x14ac:dyDescent="0.2"/>
    <row r="151" spans="30:30" s="354" customFormat="1" ht="12.75" x14ac:dyDescent="0.2"/>
    <row r="152" spans="30:30" s="354" customFormat="1" ht="12.75" x14ac:dyDescent="0.2"/>
    <row r="153" spans="30:30" s="354" customFormat="1" ht="12.75" x14ac:dyDescent="0.2"/>
    <row r="154" spans="30:30" s="354" customFormat="1" ht="12.75" x14ac:dyDescent="0.2"/>
    <row r="155" spans="30:30" s="354" customFormat="1" ht="12.75" x14ac:dyDescent="0.2"/>
    <row r="156" spans="30:30" s="354" customFormat="1" ht="12.75" x14ac:dyDescent="0.2"/>
    <row r="157" spans="30:30" s="354" customFormat="1" ht="12.75" x14ac:dyDescent="0.2"/>
    <row r="158" spans="30:30" s="354" customFormat="1" x14ac:dyDescent="0.25">
      <c r="AD158" s="352"/>
    </row>
    <row r="159" spans="30:30" s="354" customFormat="1" x14ac:dyDescent="0.25">
      <c r="AD159" s="352"/>
    </row>
    <row r="160" spans="30:30" s="354" customFormat="1" x14ac:dyDescent="0.25">
      <c r="AD160" s="352"/>
    </row>
    <row r="161" spans="30:30" s="354" customFormat="1" x14ac:dyDescent="0.25">
      <c r="AD161" s="352"/>
    </row>
  </sheetData>
  <sheetProtection algorithmName="SHA-512" hashValue="+y2Xm11P1m+Swss9vhfdaDrKtK4ej8N2vNm7Wonp8oKJyDqj18XyQIdjzYf9XCEC31FW9p8oEC+E5Flz5ZE86A==" saltValue="qGzmZYxL3N6olPsiZWwMJg==" spinCount="100000" sheet="1" objects="1" scenarios="1"/>
  <mergeCells count="34">
    <mergeCell ref="D58:AC58"/>
    <mergeCell ref="A1:AC1"/>
    <mergeCell ref="A3:AC3"/>
    <mergeCell ref="A5:AC5"/>
    <mergeCell ref="A8:AC8"/>
    <mergeCell ref="A10:AC10"/>
    <mergeCell ref="C14:AC14"/>
    <mergeCell ref="B22:AC22"/>
    <mergeCell ref="B24:AC24"/>
    <mergeCell ref="Q26:R26"/>
    <mergeCell ref="C52:AC52"/>
    <mergeCell ref="D54:AC54"/>
    <mergeCell ref="C17:AC17"/>
    <mergeCell ref="C15:AC15"/>
    <mergeCell ref="A7:AC7"/>
    <mergeCell ref="E92:AC92"/>
    <mergeCell ref="E62:AC62"/>
    <mergeCell ref="D66:AC66"/>
    <mergeCell ref="D68:AC68"/>
    <mergeCell ref="D72:AC72"/>
    <mergeCell ref="D74:AC74"/>
    <mergeCell ref="D78:AC78"/>
    <mergeCell ref="D80:AC80"/>
    <mergeCell ref="E85:AC85"/>
    <mergeCell ref="E89:AC89"/>
    <mergeCell ref="F90:AC90"/>
    <mergeCell ref="F91:AC91"/>
    <mergeCell ref="A121:AC121"/>
    <mergeCell ref="E93:AC93"/>
    <mergeCell ref="E97:AC97"/>
    <mergeCell ref="C101:X101"/>
    <mergeCell ref="A109:AC109"/>
    <mergeCell ref="A113:AC113"/>
    <mergeCell ref="A117:AC117"/>
  </mergeCells>
  <printOptions horizontalCentered="1"/>
  <pageMargins left="0.5" right="0.6" top="0.5" bottom="0.5" header="0.3" footer="0.3"/>
  <pageSetup fitToHeight="0" orientation="portrait" r:id="rId1"/>
  <headerFooter>
    <oddFooter>&amp;C&amp;9&amp;P of &amp;N</oddFooter>
  </headerFooter>
  <rowBreaks count="2" manualBreakCount="2">
    <brk id="55" max="16383" man="1"/>
    <brk id="9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60"/>
  <sheetViews>
    <sheetView showGridLines="0" zoomScale="120" zoomScaleNormal="120" zoomScaleSheetLayoutView="130" workbookViewId="0">
      <selection sqref="A1:XFD1048576"/>
    </sheetView>
  </sheetViews>
  <sheetFormatPr defaultColWidth="9" defaultRowHeight="12.75" x14ac:dyDescent="0.2"/>
  <cols>
    <col min="1" max="1" width="0.75" style="544" customWidth="1"/>
    <col min="2" max="2" width="3.25" style="544" customWidth="1"/>
    <col min="3" max="3" width="2" style="544" customWidth="1"/>
    <col min="4" max="4" width="3.875" style="544" customWidth="1"/>
    <col min="5" max="5" width="2.5" style="544" customWidth="1"/>
    <col min="6" max="7" width="3.25" style="544" customWidth="1"/>
    <col min="8" max="9" width="4.875" style="544" customWidth="1"/>
    <col min="10" max="10" width="5.25" style="544" customWidth="1"/>
    <col min="11" max="13" width="4.875" style="544" customWidth="1"/>
    <col min="14" max="14" width="1.5" style="544" customWidth="1"/>
    <col min="15" max="15" width="4.875" style="544" customWidth="1"/>
    <col min="16" max="16" width="7.875" style="544" customWidth="1"/>
    <col min="17" max="20" width="5.25" style="544" customWidth="1"/>
    <col min="21" max="21" width="4.25" style="544" customWidth="1"/>
    <col min="22" max="22" width="4.375" style="544" customWidth="1"/>
    <col min="23" max="23" width="8.25" style="587" customWidth="1"/>
    <col min="24" max="24" width="8.75" style="544" customWidth="1"/>
    <col min="25" max="16384" width="9" style="544"/>
  </cols>
  <sheetData>
    <row r="1" spans="1:23" ht="17.25" customHeight="1" x14ac:dyDescent="0.25">
      <c r="B1" s="1532" t="s">
        <v>770</v>
      </c>
      <c r="C1" s="1532"/>
      <c r="D1" s="1532"/>
      <c r="E1" s="1532"/>
      <c r="F1" s="1532"/>
      <c r="G1" s="1532"/>
      <c r="H1" s="1532"/>
      <c r="I1" s="1532"/>
      <c r="J1" s="1532"/>
      <c r="K1" s="1532"/>
      <c r="L1" s="1532"/>
      <c r="M1" s="1532"/>
      <c r="N1" s="1532"/>
      <c r="O1" s="1532"/>
      <c r="P1" s="1532"/>
      <c r="Q1" s="1532"/>
      <c r="R1" s="1532"/>
      <c r="S1" s="1532"/>
      <c r="T1" s="1532"/>
      <c r="U1" s="1532"/>
      <c r="V1" s="1532"/>
      <c r="W1" s="1532"/>
    </row>
    <row r="2" spans="1:23" ht="6" customHeight="1" x14ac:dyDescent="0.2">
      <c r="B2" s="545"/>
      <c r="C2" s="545"/>
      <c r="D2" s="545"/>
      <c r="E2" s="545"/>
      <c r="F2" s="545"/>
      <c r="G2" s="545"/>
      <c r="H2" s="545"/>
      <c r="I2" s="545"/>
      <c r="J2" s="545"/>
      <c r="K2" s="545"/>
      <c r="L2" s="545"/>
      <c r="M2" s="545"/>
      <c r="N2" s="545"/>
      <c r="O2" s="545"/>
      <c r="P2" s="545"/>
      <c r="Q2" s="545"/>
      <c r="R2" s="545"/>
      <c r="S2" s="545"/>
      <c r="T2" s="545"/>
      <c r="U2" s="545"/>
      <c r="V2" s="545"/>
    </row>
    <row r="3" spans="1:23" ht="69" customHeight="1" x14ac:dyDescent="0.2">
      <c r="B3" s="1533" t="s">
        <v>771</v>
      </c>
      <c r="C3" s="1533"/>
      <c r="D3" s="1533"/>
      <c r="E3" s="1533"/>
      <c r="F3" s="1533"/>
      <c r="G3" s="1533"/>
      <c r="H3" s="1533"/>
      <c r="I3" s="1533"/>
      <c r="J3" s="1533"/>
      <c r="K3" s="1533"/>
      <c r="L3" s="1533"/>
      <c r="M3" s="1533"/>
      <c r="N3" s="1533"/>
      <c r="O3" s="1533"/>
      <c r="P3" s="1533"/>
      <c r="Q3" s="1533"/>
      <c r="R3" s="1533"/>
      <c r="S3" s="1533"/>
      <c r="T3" s="1533"/>
      <c r="U3" s="1533"/>
      <c r="V3" s="1533"/>
      <c r="W3" s="1533"/>
    </row>
    <row r="4" spans="1:23" ht="15" customHeight="1" x14ac:dyDescent="0.2">
      <c r="B4" s="1619" t="s">
        <v>772</v>
      </c>
      <c r="C4" s="1620"/>
      <c r="D4" s="1620"/>
      <c r="E4" s="1620"/>
      <c r="F4" s="1620"/>
      <c r="G4" s="1620"/>
      <c r="H4" s="1620"/>
      <c r="I4" s="1620"/>
      <c r="J4" s="1620"/>
      <c r="K4" s="1620"/>
      <c r="L4" s="1620"/>
      <c r="M4" s="1620"/>
      <c r="N4" s="1620"/>
      <c r="O4" s="1620"/>
      <c r="P4" s="1620"/>
      <c r="Q4" s="1620"/>
      <c r="R4" s="1620"/>
      <c r="S4" s="1620"/>
      <c r="T4" s="1620"/>
      <c r="U4" s="1620"/>
      <c r="V4" s="1620"/>
      <c r="W4" s="1621"/>
    </row>
    <row r="5" spans="1:23" ht="4.5" customHeight="1" x14ac:dyDescent="0.2">
      <c r="B5" s="545"/>
      <c r="C5" s="545"/>
      <c r="D5" s="545"/>
      <c r="E5" s="545"/>
      <c r="F5" s="545"/>
      <c r="G5" s="545"/>
      <c r="H5" s="545"/>
      <c r="I5" s="545"/>
      <c r="J5" s="545"/>
      <c r="K5" s="545"/>
      <c r="L5" s="545"/>
      <c r="M5" s="545"/>
      <c r="N5" s="545"/>
      <c r="O5" s="545"/>
      <c r="P5" s="545"/>
      <c r="Q5" s="545"/>
      <c r="R5" s="545"/>
      <c r="S5" s="545"/>
      <c r="T5" s="545"/>
      <c r="U5" s="545"/>
      <c r="V5" s="545"/>
      <c r="W5" s="545"/>
    </row>
    <row r="6" spans="1:23" ht="12.75" customHeight="1" x14ac:dyDescent="0.2">
      <c r="A6" s="588" t="s">
        <v>773</v>
      </c>
      <c r="C6" s="588"/>
      <c r="D6" s="588"/>
      <c r="E6" s="588"/>
      <c r="F6" s="588"/>
      <c r="G6" s="588"/>
      <c r="H6" s="588"/>
      <c r="I6" s="588"/>
      <c r="J6" s="588"/>
      <c r="K6" s="588"/>
      <c r="L6" s="588"/>
      <c r="M6" s="588"/>
      <c r="N6" s="588"/>
      <c r="O6" s="588"/>
      <c r="P6" s="588"/>
      <c r="Q6" s="588"/>
      <c r="R6" s="588"/>
      <c r="S6" s="588"/>
      <c r="T6" s="589"/>
      <c r="U6" s="546" t="s">
        <v>116</v>
      </c>
      <c r="V6" s="1481" t="str">
        <f>'Submission Form and Checklist'!$P$2</f>
        <v>2021PA-0##</v>
      </c>
      <c r="W6" s="1481"/>
    </row>
    <row r="7" spans="1:23" s="589" customFormat="1" ht="3" customHeight="1" x14ac:dyDescent="0.2">
      <c r="A7" s="590"/>
      <c r="B7" s="590"/>
      <c r="C7" s="590"/>
      <c r="D7" s="590"/>
      <c r="E7" s="590"/>
      <c r="F7" s="590"/>
      <c r="G7" s="590"/>
      <c r="H7" s="590"/>
      <c r="I7" s="590"/>
      <c r="J7" s="590"/>
      <c r="K7" s="590"/>
      <c r="L7" s="590"/>
      <c r="M7" s="590"/>
      <c r="N7" s="590"/>
      <c r="O7" s="590"/>
      <c r="P7" s="590"/>
      <c r="Q7" s="590"/>
      <c r="R7" s="591"/>
    </row>
    <row r="8" spans="1:23" s="589" customFormat="1" ht="13.5" customHeight="1" x14ac:dyDescent="0.25">
      <c r="A8" s="391" t="s">
        <v>119</v>
      </c>
      <c r="B8" s="592"/>
      <c r="G8" s="593"/>
      <c r="H8" s="1623" t="str">
        <f>'Submission Form and Checklist'!$D$6</f>
        <v>&lt;&lt;Select DCA Funding&gt;&gt;</v>
      </c>
      <c r="I8" s="1623"/>
      <c r="J8" s="1623"/>
      <c r="K8" s="1623"/>
      <c r="L8" s="1623"/>
      <c r="O8" s="594" t="s">
        <v>121</v>
      </c>
      <c r="P8" s="595"/>
      <c r="Q8" s="1623" t="str">
        <f>'Submission Form and Checklist'!$K$6</f>
        <v>&lt;&lt; Select request purpose &gt;&gt;</v>
      </c>
      <c r="R8" s="1623"/>
      <c r="S8" s="1623"/>
      <c r="T8" s="1623"/>
      <c r="U8" s="1623"/>
      <c r="V8" s="1623"/>
      <c r="W8" s="1623"/>
    </row>
    <row r="9" spans="1:23" s="589" customFormat="1" ht="13.5" customHeight="1" x14ac:dyDescent="0.25">
      <c r="A9" s="391" t="s">
        <v>123</v>
      </c>
      <c r="G9" s="595"/>
      <c r="H9" s="596"/>
      <c r="I9" s="596"/>
      <c r="J9" s="596"/>
      <c r="K9" s="1624">
        <f>'Submission Form and Checklist'!$G$7</f>
        <v>0</v>
      </c>
      <c r="L9" s="1624"/>
      <c r="O9" s="596" t="s">
        <v>774</v>
      </c>
      <c r="P9" s="595"/>
      <c r="Q9" s="595"/>
      <c r="R9" s="595"/>
      <c r="S9" s="595"/>
      <c r="T9" s="595"/>
      <c r="U9" s="595"/>
      <c r="V9" s="595"/>
      <c r="W9" s="961" t="str">
        <f>'Submission Form and Checklist'!$Q$7</f>
        <v>Select</v>
      </c>
    </row>
    <row r="10" spans="1:23" s="392" customFormat="1" ht="13.5" customHeight="1" x14ac:dyDescent="0.2">
      <c r="A10" s="392" t="s">
        <v>127</v>
      </c>
      <c r="G10" s="452"/>
      <c r="H10" s="1623">
        <f>'Submission Form and Checklist'!$D$8</f>
        <v>0</v>
      </c>
      <c r="I10" s="1623"/>
      <c r="J10" s="1623"/>
      <c r="K10" s="1623"/>
      <c r="L10" s="1623"/>
      <c r="O10" s="597" t="s">
        <v>128</v>
      </c>
      <c r="P10" s="597"/>
      <c r="Q10" s="1623">
        <f>'Submission Form and Checklist'!$K$8</f>
        <v>0</v>
      </c>
      <c r="R10" s="1623"/>
      <c r="S10" s="1623"/>
      <c r="T10" s="1623"/>
      <c r="U10" s="1623"/>
      <c r="V10" s="1623"/>
      <c r="W10" s="1623"/>
    </row>
    <row r="11" spans="1:23" s="392" customFormat="1" ht="13.5" customHeight="1" x14ac:dyDescent="0.2">
      <c r="A11" s="598" t="s">
        <v>129</v>
      </c>
      <c r="B11" s="598"/>
      <c r="C11" s="598"/>
      <c r="D11" s="598"/>
      <c r="E11" s="598"/>
      <c r="F11" s="598"/>
      <c r="G11" s="1628">
        <f>'Submission Form and Checklist'!$C$9</f>
        <v>0</v>
      </c>
      <c r="H11" s="1629"/>
      <c r="I11" s="1629"/>
      <c r="J11" s="1629"/>
      <c r="K11" s="1629"/>
      <c r="L11" s="1629"/>
      <c r="M11" s="598"/>
      <c r="N11" s="598"/>
      <c r="O11" s="599" t="s">
        <v>130</v>
      </c>
      <c r="P11" s="599"/>
      <c r="Q11" s="1630">
        <f>'Submission Form and Checklist'!$K$9</f>
        <v>0</v>
      </c>
      <c r="R11" s="1630"/>
      <c r="S11" s="1630"/>
      <c r="T11" s="600" t="s">
        <v>131</v>
      </c>
      <c r="U11" s="1631">
        <f>'Submission Form and Checklist'!$O$9</f>
        <v>0</v>
      </c>
      <c r="V11" s="1631"/>
      <c r="W11" s="1631"/>
    </row>
    <row r="12" spans="1:23" s="602" customFormat="1" ht="3.75" customHeight="1" x14ac:dyDescent="0.25">
      <c r="A12" s="601"/>
      <c r="B12" s="601"/>
      <c r="G12" s="442"/>
      <c r="H12" s="442"/>
      <c r="I12" s="442"/>
      <c r="J12" s="442"/>
      <c r="K12" s="442"/>
      <c r="L12" s="442"/>
      <c r="O12" s="603"/>
      <c r="P12" s="603"/>
      <c r="Q12" s="603"/>
      <c r="R12" s="603"/>
      <c r="S12" s="603"/>
      <c r="T12" s="604"/>
      <c r="U12" s="605"/>
      <c r="V12" s="605"/>
      <c r="W12" s="605"/>
    </row>
    <row r="13" spans="1:23" s="392" customFormat="1" ht="13.5" customHeight="1" x14ac:dyDescent="0.2">
      <c r="A13" s="392" t="s">
        <v>135</v>
      </c>
      <c r="G13" s="1623">
        <f>'Submission Form and Checklist'!$C$12</f>
        <v>0</v>
      </c>
      <c r="H13" s="1623"/>
      <c r="I13" s="1623"/>
      <c r="J13" s="1623"/>
      <c r="K13" s="1623"/>
      <c r="L13" s="1623"/>
      <c r="M13" s="1623"/>
      <c r="O13" s="597" t="s">
        <v>136</v>
      </c>
      <c r="P13" s="597"/>
      <c r="Q13" s="1623">
        <f>'Submission Form and Checklist'!$K$12</f>
        <v>0</v>
      </c>
      <c r="R13" s="1623"/>
      <c r="S13" s="1623"/>
      <c r="T13" s="962" t="s">
        <v>137</v>
      </c>
      <c r="V13" s="1562" t="str">
        <f>'Submission Form and Checklist'!$P$12</f>
        <v>&lt;&lt; Select &gt;&gt;</v>
      </c>
      <c r="W13" s="1562"/>
    </row>
    <row r="14" spans="1:23" s="392" customFormat="1" ht="13.5" customHeight="1" x14ac:dyDescent="0.2">
      <c r="A14" s="392" t="s">
        <v>139</v>
      </c>
      <c r="G14" s="1623">
        <f>'Submission Form and Checklist'!$C$13</f>
        <v>0</v>
      </c>
      <c r="H14" s="1623"/>
      <c r="I14" s="1623"/>
      <c r="J14" s="1623"/>
      <c r="K14" s="1623"/>
      <c r="L14" s="1623"/>
      <c r="M14" s="1623"/>
      <c r="O14" s="452" t="s">
        <v>140</v>
      </c>
      <c r="P14" s="597"/>
      <c r="Q14" s="1616">
        <f>'Submission Form and Checklist'!$K$13</f>
        <v>0</v>
      </c>
      <c r="R14" s="1616"/>
      <c r="S14" s="1616"/>
      <c r="T14" s="958" t="s">
        <v>141</v>
      </c>
      <c r="U14" s="456" t="s">
        <v>675</v>
      </c>
      <c r="V14" s="1626">
        <f>'Submission Form and Checklist'!$P$13</f>
        <v>0</v>
      </c>
      <c r="W14" s="1626"/>
    </row>
    <row r="15" spans="1:23" s="392" customFormat="1" ht="13.5" customHeight="1" x14ac:dyDescent="0.2">
      <c r="A15" s="606" t="s">
        <v>143</v>
      </c>
      <c r="B15" s="606"/>
      <c r="G15" s="1623">
        <f>'Submission Form and Checklist'!$C$14</f>
        <v>0</v>
      </c>
      <c r="H15" s="1623"/>
      <c r="I15" s="1623"/>
      <c r="J15" s="1623"/>
      <c r="K15" s="1623"/>
      <c r="L15" s="1623"/>
      <c r="M15" s="1623"/>
      <c r="O15" s="1405" t="s">
        <v>144</v>
      </c>
      <c r="P15" s="1405"/>
      <c r="Q15" s="1616" t="str">
        <f>'Submission Form and Checklist'!$K$14</f>
        <v>&lt;&lt; Select Pool &gt;&gt;</v>
      </c>
      <c r="R15" s="1616"/>
      <c r="S15" s="597"/>
      <c r="T15" s="958" t="s">
        <v>146</v>
      </c>
      <c r="U15" s="452"/>
      <c r="V15" s="1627" t="str">
        <f>'Submission Form and Checklist'!$P$14</f>
        <v>&lt;&lt; Select &gt;&gt;</v>
      </c>
      <c r="W15" s="1627"/>
    </row>
    <row r="16" spans="1:23" s="392" customFormat="1" ht="13.5" customHeight="1" x14ac:dyDescent="0.2">
      <c r="A16" s="392" t="s">
        <v>147</v>
      </c>
      <c r="B16" s="606"/>
      <c r="G16" s="1613" t="str">
        <f>'Submission Form and Checklist'!$C$15</f>
        <v>(Latitude)</v>
      </c>
      <c r="H16" s="1614"/>
      <c r="I16" s="1614"/>
      <c r="J16" s="1614" t="str">
        <f>'Submission Form and Checklist'!$F$15</f>
        <v>(Longitude)</v>
      </c>
      <c r="K16" s="1614"/>
      <c r="L16" s="1615"/>
      <c r="O16" s="452" t="s">
        <v>150</v>
      </c>
      <c r="P16" s="597"/>
      <c r="Q16" s="1616" t="str">
        <f>'Submission Form and Checklist'!$K$15</f>
        <v>&lt;&lt; Select LIHTC Election &gt;&gt;</v>
      </c>
      <c r="R16" s="1616"/>
      <c r="S16" s="1616"/>
      <c r="T16" s="607" t="s">
        <v>152</v>
      </c>
      <c r="V16" s="1556" t="str">
        <f>'Submission Form and Checklist'!$P$15</f>
        <v>&lt;&lt; Select &gt;&gt;</v>
      </c>
      <c r="W16" s="1556"/>
    </row>
    <row r="17" spans="1:31" s="392" customFormat="1" ht="13.5" customHeight="1" x14ac:dyDescent="0.2">
      <c r="A17" s="608" t="s">
        <v>153</v>
      </c>
      <c r="B17" s="608"/>
      <c r="G17" s="1617" t="str">
        <f>'Submission Form and Checklist'!$C$16</f>
        <v>&lt;&lt; Select Construction Activity &gt;&gt;</v>
      </c>
      <c r="H17" s="1617"/>
      <c r="I17" s="1617"/>
      <c r="J17" s="1617"/>
      <c r="K17" s="609" t="s">
        <v>155</v>
      </c>
      <c r="L17" s="1622" t="str">
        <f>'Submission Form and Checklist'!$H$16</f>
        <v>&lt;&lt;Select&gt;&gt;</v>
      </c>
      <c r="M17" s="1622"/>
      <c r="O17" s="1618" t="s">
        <v>157</v>
      </c>
      <c r="P17" s="1618"/>
      <c r="Q17" s="1618"/>
      <c r="R17" s="1618"/>
      <c r="S17" s="1618"/>
      <c r="T17" s="1618"/>
      <c r="U17" s="1618"/>
      <c r="V17" s="1563" t="str">
        <f>'Submission Form and Checklist'!$P$16</f>
        <v>&lt;&lt; Select &gt;&gt;</v>
      </c>
      <c r="W17" s="1563"/>
    </row>
    <row r="18" spans="1:31" s="392" customFormat="1" ht="13.5" customHeight="1" x14ac:dyDescent="0.2">
      <c r="A18" s="608"/>
      <c r="G18" s="610" t="s">
        <v>126</v>
      </c>
      <c r="L18" s="608"/>
      <c r="O18" s="608"/>
      <c r="P18" s="608"/>
      <c r="Q18" s="1600" t="s">
        <v>775</v>
      </c>
      <c r="R18" s="1600"/>
      <c r="S18" s="1600"/>
      <c r="T18" s="1600"/>
      <c r="U18" s="1600"/>
      <c r="V18" s="1600"/>
      <c r="W18" s="1600"/>
    </row>
    <row r="19" spans="1:31" s="392" customFormat="1" ht="13.5" customHeight="1" thickBot="1" x14ac:dyDescent="0.25">
      <c r="A19" s="611" t="s">
        <v>161</v>
      </c>
      <c r="B19" s="608"/>
      <c r="G19" s="1625">
        <f>'Submission Form and Checklist'!$D$18</f>
        <v>0</v>
      </c>
      <c r="H19" s="1625"/>
      <c r="I19" s="1625"/>
      <c r="J19" s="1625"/>
      <c r="K19" s="1625"/>
      <c r="L19" s="1625"/>
      <c r="M19" s="1625"/>
      <c r="O19" s="612" t="s">
        <v>162</v>
      </c>
      <c r="Q19" s="613" t="s">
        <v>163</v>
      </c>
      <c r="R19" s="614" t="s">
        <v>164</v>
      </c>
      <c r="S19" s="613" t="s">
        <v>165</v>
      </c>
      <c r="T19" s="960" t="s">
        <v>166</v>
      </c>
      <c r="U19" s="960" t="s">
        <v>167</v>
      </c>
      <c r="V19" s="1602" t="s">
        <v>168</v>
      </c>
      <c r="W19" s="1602"/>
    </row>
    <row r="20" spans="1:31" s="392" customFormat="1" ht="13.5" customHeight="1" x14ac:dyDescent="0.2">
      <c r="A20" s="608" t="s">
        <v>169</v>
      </c>
      <c r="B20" s="608"/>
      <c r="G20" s="1610" t="str">
        <f>'Submission Form and Checklist'!$D$19</f>
        <v>&lt;&lt; Select Organization Type &gt;&gt;</v>
      </c>
      <c r="H20" s="1610"/>
      <c r="I20" s="1610"/>
      <c r="J20" s="1610"/>
      <c r="K20" s="1610"/>
      <c r="L20" s="1610"/>
      <c r="M20" s="1610"/>
      <c r="O20" s="615" t="s">
        <v>171</v>
      </c>
      <c r="Q20" s="616">
        <f>'2020 Rent Schedule and Summary'!$O$100</f>
        <v>0</v>
      </c>
      <c r="R20" s="617">
        <f>'2020 Rent Schedule and Summary'!$O$103</f>
        <v>0</v>
      </c>
      <c r="S20" s="618">
        <f>'2020 Rent Schedule and Summary'!$O$106</f>
        <v>0</v>
      </c>
      <c r="T20" s="619">
        <f>SUM(Q20:S20)</f>
        <v>0</v>
      </c>
      <c r="U20" s="957">
        <f>'Submission Form and Checklist'!$O$19</f>
        <v>0</v>
      </c>
      <c r="V20" s="1611">
        <f>'Submission Form and Checklist'!$P$19</f>
        <v>0</v>
      </c>
      <c r="W20" s="1612"/>
    </row>
    <row r="21" spans="1:31" s="392" customFormat="1" ht="13.5" customHeight="1" x14ac:dyDescent="0.2">
      <c r="A21" s="549" t="s">
        <v>172</v>
      </c>
      <c r="B21" s="608"/>
      <c r="G21" s="1610">
        <f>'Submission Form and Checklist'!$D$20</f>
        <v>0</v>
      </c>
      <c r="H21" s="1610"/>
      <c r="I21" s="1610"/>
      <c r="J21" s="1610"/>
      <c r="K21" s="1610"/>
      <c r="L21" s="1610"/>
      <c r="M21" s="1610"/>
      <c r="O21" s="620" t="s">
        <v>173</v>
      </c>
      <c r="Q21" s="621">
        <f>'2020 Rent Schedule and Summary'!$O$101</f>
        <v>0</v>
      </c>
      <c r="R21" s="622">
        <f>'2020 Rent Schedule and Summary'!$O$104</f>
        <v>0</v>
      </c>
      <c r="S21" s="623">
        <f>'2020 Rent Schedule and Summary'!$O$107</f>
        <v>0</v>
      </c>
      <c r="T21" s="624">
        <f>SUM(Q21:S21)</f>
        <v>0</v>
      </c>
      <c r="U21" s="957">
        <f>'Submission Form and Checklist'!$O$20</f>
        <v>0</v>
      </c>
      <c r="V21" s="1611">
        <f>'Submission Form and Checklist'!$P$20</f>
        <v>0</v>
      </c>
      <c r="W21" s="1612"/>
    </row>
    <row r="22" spans="1:31" s="392" customFormat="1" ht="13.5" customHeight="1" thickBot="1" x14ac:dyDescent="0.25">
      <c r="A22" s="547" t="s">
        <v>174</v>
      </c>
      <c r="G22" s="1610">
        <f>'Submission Form and Checklist'!$C$21</f>
        <v>0</v>
      </c>
      <c r="H22" s="1610"/>
      <c r="I22" s="1610"/>
      <c r="J22" s="1610"/>
      <c r="K22" s="1610"/>
      <c r="L22" s="1610"/>
      <c r="M22" s="1610"/>
      <c r="O22" s="625" t="s">
        <v>175</v>
      </c>
      <c r="Q22" s="626">
        <f>'2020 Rent Schedule and Summary'!$O$102-'2020 Rent Schedule and Summary'!$O$101-'2020 Rent Schedule and Summary'!$O$100</f>
        <v>0</v>
      </c>
      <c r="R22" s="627">
        <f>'2020 Rent Schedule and Summary'!$O$105-'2020 Rent Schedule and Summary'!$O$104-'2020 Rent Schedule and Summary'!$O$103</f>
        <v>0</v>
      </c>
      <c r="S22" s="628">
        <f>'2020 Rent Schedule and Summary'!$O$108-'2020 Rent Schedule and Summary'!$O$107-'2020 Rent Schedule and Summary'!$O$106</f>
        <v>0</v>
      </c>
      <c r="T22" s="629">
        <f>SUM(Q22:S22)</f>
        <v>0</v>
      </c>
      <c r="U22" s="957">
        <f>'Submission Form and Checklist'!$O$21</f>
        <v>0</v>
      </c>
      <c r="V22" s="1611">
        <f>'Submission Form and Checklist'!$P$21</f>
        <v>0</v>
      </c>
      <c r="W22" s="1612"/>
    </row>
    <row r="23" spans="1:31" s="392" customFormat="1" ht="13.5" customHeight="1" thickBot="1" x14ac:dyDescent="0.25">
      <c r="A23" s="392" t="s">
        <v>176</v>
      </c>
      <c r="G23" s="1617">
        <f>'Submission Form and Checklist'!$C$22</f>
        <v>0</v>
      </c>
      <c r="H23" s="1617"/>
      <c r="I23" s="1617"/>
      <c r="J23" s="1617"/>
      <c r="K23" s="1617"/>
      <c r="L23" s="1617"/>
      <c r="M23" s="1617"/>
      <c r="O23" s="608" t="s">
        <v>166</v>
      </c>
      <c r="P23" s="630"/>
      <c r="Q23" s="631">
        <f>SUM(Q20:Q22)</f>
        <v>0</v>
      </c>
      <c r="R23" s="632">
        <f>SUM(R20:R22)</f>
        <v>0</v>
      </c>
      <c r="S23" s="632">
        <f>SUM(S20:S22)</f>
        <v>0</v>
      </c>
      <c r="T23" s="633">
        <f>SUM(T20:T22)</f>
        <v>0</v>
      </c>
      <c r="U23" s="634">
        <f>SUM(U20:U22)</f>
        <v>0</v>
      </c>
      <c r="V23" s="1642">
        <f>SUM(V20:W22)</f>
        <v>0</v>
      </c>
      <c r="W23" s="1643"/>
    </row>
    <row r="24" spans="1:31" s="392" customFormat="1" ht="13.5" customHeight="1" thickBot="1" x14ac:dyDescent="0.25">
      <c r="A24" s="608" t="s">
        <v>140</v>
      </c>
      <c r="G24" s="1632">
        <f>'Submission Form and Checklist'!$C$23</f>
        <v>0</v>
      </c>
      <c r="H24" s="1632"/>
      <c r="I24" s="1632"/>
      <c r="J24" s="959" t="s">
        <v>177</v>
      </c>
      <c r="K24" s="635">
        <f>'Submission Form and Checklist'!$F$23</f>
        <v>0</v>
      </c>
      <c r="L24" s="1633">
        <f>'Submission Form and Checklist'!$G$23</f>
        <v>0</v>
      </c>
      <c r="M24" s="1634"/>
      <c r="O24" s="1635" t="s">
        <v>776</v>
      </c>
      <c r="P24" s="1635"/>
      <c r="Q24" s="636">
        <v>0</v>
      </c>
      <c r="R24" s="636">
        <v>1</v>
      </c>
      <c r="S24" s="636">
        <v>2</v>
      </c>
      <c r="T24" s="636">
        <v>3</v>
      </c>
      <c r="U24" s="636">
        <v>4</v>
      </c>
      <c r="V24" s="1637" t="s">
        <v>166</v>
      </c>
      <c r="W24" s="1637"/>
    </row>
    <row r="25" spans="1:31" s="392" customFormat="1" ht="13.5" customHeight="1" thickBot="1" x14ac:dyDescent="0.25">
      <c r="A25" s="637" t="s">
        <v>130</v>
      </c>
      <c r="B25" s="598"/>
      <c r="C25" s="598"/>
      <c r="D25" s="598"/>
      <c r="E25" s="598"/>
      <c r="F25" s="598"/>
      <c r="G25" s="1638">
        <f>'Submission Form and Checklist'!$C$24</f>
        <v>0</v>
      </c>
      <c r="H25" s="1638"/>
      <c r="I25" s="1638"/>
      <c r="J25" s="638" t="s">
        <v>179</v>
      </c>
      <c r="K25" s="638"/>
      <c r="L25" s="1639">
        <f>'Submission Form and Checklist'!$G$24</f>
        <v>0</v>
      </c>
      <c r="M25" s="1639"/>
      <c r="N25" s="598"/>
      <c r="O25" s="1636"/>
      <c r="P25" s="1636"/>
      <c r="Q25" s="639">
        <f>'2020 Rent Schedule and Summary'!$J$67</f>
        <v>0</v>
      </c>
      <c r="R25" s="639">
        <f>'2020 Rent Schedule and Summary'!$K$67</f>
        <v>0</v>
      </c>
      <c r="S25" s="639">
        <f>'2020 Rent Schedule and Summary'!$L$67</f>
        <v>0</v>
      </c>
      <c r="T25" s="639">
        <f>'2020 Rent Schedule and Summary'!$M$67</f>
        <v>0</v>
      </c>
      <c r="U25" s="640">
        <f>'2020 Rent Schedule and Summary'!$N$67</f>
        <v>0</v>
      </c>
      <c r="V25" s="1640">
        <f>SUM(Q25:U25)</f>
        <v>0</v>
      </c>
      <c r="W25" s="1641"/>
      <c r="X25" s="641" t="str">
        <f>IF(V25=T23,"","Unit Configuration Total must match Proposed Construction Activity Unit Total above!")</f>
        <v/>
      </c>
    </row>
    <row r="26" spans="1:31" s="602" customFormat="1" ht="6" customHeight="1" x14ac:dyDescent="0.25">
      <c r="A26" s="642"/>
      <c r="B26" s="642"/>
      <c r="C26" s="642"/>
      <c r="D26" s="642"/>
      <c r="E26" s="642"/>
      <c r="F26" s="642"/>
      <c r="G26" s="642"/>
      <c r="H26" s="642"/>
      <c r="I26" s="642"/>
      <c r="J26" s="642"/>
      <c r="K26" s="642"/>
      <c r="L26" s="642"/>
      <c r="M26" s="642"/>
      <c r="N26" s="643"/>
      <c r="O26" s="643"/>
      <c r="P26" s="643"/>
      <c r="Q26" s="643"/>
      <c r="R26" s="644"/>
    </row>
    <row r="27" spans="1:31" s="392" customFormat="1" ht="14.25" hidden="1" customHeight="1" x14ac:dyDescent="0.2">
      <c r="B27" s="392" t="s">
        <v>135</v>
      </c>
      <c r="H27" s="1562">
        <f>'Submission Form and Checklist'!$C$12</f>
        <v>0</v>
      </c>
      <c r="I27" s="1562"/>
      <c r="J27" s="1562"/>
      <c r="K27" s="1562"/>
      <c r="L27" s="1562"/>
      <c r="M27" s="1562"/>
      <c r="N27" s="1562"/>
      <c r="O27" s="1562"/>
      <c r="P27" s="392" t="s">
        <v>136</v>
      </c>
      <c r="Q27" s="1562">
        <f>'Submission Form and Checklist'!$K$12</f>
        <v>0</v>
      </c>
      <c r="R27" s="1562"/>
      <c r="S27" s="1562"/>
      <c r="T27" s="1562"/>
      <c r="U27" s="1562"/>
      <c r="V27" s="645" t="s">
        <v>137</v>
      </c>
      <c r="W27" s="646" t="str">
        <f>'Submission Form and Checklist'!$P$12</f>
        <v>&lt;&lt; Select &gt;&gt;</v>
      </c>
      <c r="X27" s="647"/>
      <c r="Y27" s="647"/>
      <c r="Z27" s="647"/>
    </row>
    <row r="28" spans="1:31" s="392" customFormat="1" ht="14.25" hidden="1" customHeight="1" x14ac:dyDescent="0.2">
      <c r="B28" s="392" t="s">
        <v>777</v>
      </c>
      <c r="H28" s="1562">
        <f>'Submission Form and Checklist'!$C$13</f>
        <v>0</v>
      </c>
      <c r="I28" s="1562"/>
      <c r="J28" s="1562"/>
      <c r="K28" s="1562"/>
      <c r="L28" s="1562"/>
      <c r="M28" s="1562"/>
      <c r="N28" s="1562"/>
      <c r="O28" s="1562"/>
      <c r="P28" s="392" t="s">
        <v>140</v>
      </c>
      <c r="Q28" s="1563">
        <f>'Submission Form and Checklist'!$K$13</f>
        <v>0</v>
      </c>
      <c r="R28" s="1563"/>
      <c r="S28" s="1563"/>
      <c r="T28" s="1563"/>
      <c r="U28" s="648" t="s">
        <v>141</v>
      </c>
      <c r="V28" s="649" t="s">
        <v>142</v>
      </c>
      <c r="W28" s="650">
        <f>'Submission Form and Checklist'!$P$13</f>
        <v>0</v>
      </c>
      <c r="X28" s="647"/>
      <c r="Y28" s="647"/>
      <c r="Z28" s="647"/>
    </row>
    <row r="29" spans="1:31" s="392" customFormat="1" ht="14.25" hidden="1" customHeight="1" x14ac:dyDescent="0.2">
      <c r="B29" s="606" t="s">
        <v>778</v>
      </c>
      <c r="H29" s="1562">
        <f>'Submission Form and Checklist'!$C$14</f>
        <v>0</v>
      </c>
      <c r="I29" s="1562"/>
      <c r="J29" s="1562"/>
      <c r="K29" s="1562"/>
      <c r="L29" s="1562"/>
      <c r="M29" s="1562"/>
      <c r="N29" s="1562"/>
      <c r="O29" s="1562"/>
      <c r="P29" s="607" t="s">
        <v>779</v>
      </c>
      <c r="Q29" s="651" t="str">
        <f>'Submission Form and Checklist'!$H$16</f>
        <v>&lt;&lt;Select&gt;&gt;</v>
      </c>
      <c r="R29" s="1564" t="s">
        <v>780</v>
      </c>
      <c r="S29" s="1565"/>
      <c r="T29" s="1565"/>
      <c r="U29" s="1565"/>
      <c r="V29" s="1565"/>
      <c r="W29" s="1566"/>
      <c r="X29" s="647"/>
      <c r="Y29" s="647"/>
      <c r="Z29" s="647"/>
      <c r="AA29" s="652"/>
      <c r="AB29" s="652"/>
      <c r="AC29" s="652"/>
      <c r="AD29" s="652"/>
      <c r="AE29" s="652"/>
    </row>
    <row r="30" spans="1:31" s="392" customFormat="1" ht="14.25" hidden="1" customHeight="1" x14ac:dyDescent="0.2">
      <c r="B30" s="392" t="s">
        <v>147</v>
      </c>
      <c r="H30" s="1587" t="str">
        <f>'Submission Form and Checklist'!$C$15</f>
        <v>(Latitude)</v>
      </c>
      <c r="I30" s="1587"/>
      <c r="J30" s="1587"/>
      <c r="K30" s="1588"/>
      <c r="L30" s="1589" t="str">
        <f>'Submission Form and Checklist'!$F$15</f>
        <v>(Longitude)</v>
      </c>
      <c r="M30" s="1587"/>
      <c r="N30" s="1587"/>
      <c r="O30" s="1587"/>
      <c r="P30" s="392" t="s">
        <v>781</v>
      </c>
      <c r="Q30" s="1590" t="str">
        <f>'Submission Form and Checklist'!$K$14</f>
        <v>&lt;&lt; Select Pool &gt;&gt;</v>
      </c>
      <c r="R30" s="653">
        <v>0</v>
      </c>
      <c r="S30" s="654">
        <v>1</v>
      </c>
      <c r="T30" s="654">
        <v>2</v>
      </c>
      <c r="U30" s="654">
        <v>3</v>
      </c>
      <c r="V30" s="654">
        <v>4</v>
      </c>
      <c r="W30" s="655" t="s">
        <v>782</v>
      </c>
      <c r="X30" s="647"/>
      <c r="Y30" s="647"/>
      <c r="Z30" s="647"/>
    </row>
    <row r="31" spans="1:31" ht="14.25" hidden="1" customHeight="1" x14ac:dyDescent="0.2">
      <c r="B31" s="549" t="s">
        <v>783</v>
      </c>
      <c r="C31" s="547"/>
      <c r="D31" s="547"/>
      <c r="E31" s="547"/>
      <c r="F31" s="547"/>
      <c r="G31" s="547"/>
      <c r="H31" s="1592" t="str">
        <f>'Submission Form and Checklist'!$P$15</f>
        <v>&lt;&lt; Select &gt;&gt;</v>
      </c>
      <c r="I31" s="1593"/>
      <c r="J31" s="1594"/>
      <c r="K31" s="549"/>
      <c r="P31" s="392" t="s">
        <v>784</v>
      </c>
      <c r="Q31" s="1591"/>
      <c r="R31" s="656">
        <f>'Submission Form and Checklist'!$K$24</f>
        <v>0</v>
      </c>
      <c r="S31" s="657">
        <f>'Submission Form and Checklist'!$L$24</f>
        <v>0</v>
      </c>
      <c r="T31" s="657">
        <f>'Submission Form and Checklist'!$M$24</f>
        <v>0</v>
      </c>
      <c r="U31" s="657">
        <f>'Submission Form and Checklist'!$N$24</f>
        <v>0</v>
      </c>
      <c r="V31" s="658">
        <f>'Submission Form and Checklist'!$O$24</f>
        <v>0</v>
      </c>
      <c r="W31" s="659">
        <f>SUM(R31:V31)</f>
        <v>0</v>
      </c>
      <c r="X31" s="647"/>
      <c r="Y31" s="647"/>
      <c r="Z31" s="647"/>
    </row>
    <row r="32" spans="1:31" s="392" customFormat="1" ht="14.25" hidden="1" customHeight="1" x14ac:dyDescent="0.2">
      <c r="B32" s="608" t="s">
        <v>785</v>
      </c>
      <c r="H32" s="1597" t="str">
        <f>'Submission Form and Checklist'!$C$16</f>
        <v>&lt;&lt; Select Construction Activity &gt;&gt;</v>
      </c>
      <c r="I32" s="1598"/>
      <c r="J32" s="1598"/>
      <c r="K32" s="1599"/>
      <c r="N32" s="648" t="s">
        <v>786</v>
      </c>
      <c r="O32" s="660" t="str">
        <f>'Submission Form and Checklist'!$P$14</f>
        <v>&lt;&lt; Select &gt;&gt;</v>
      </c>
      <c r="Q32" s="1600" t="s">
        <v>787</v>
      </c>
      <c r="R32" s="1600"/>
      <c r="S32" s="1600"/>
      <c r="T32" s="1600"/>
      <c r="U32" s="1600"/>
      <c r="V32" s="1600"/>
      <c r="W32" s="1600"/>
      <c r="X32" s="647"/>
      <c r="Y32" s="647"/>
      <c r="Z32" s="647"/>
    </row>
    <row r="33" spans="1:26" s="392" customFormat="1" ht="14.25" hidden="1" customHeight="1" x14ac:dyDescent="0.2">
      <c r="B33" s="661" t="s">
        <v>161</v>
      </c>
      <c r="C33" s="662"/>
      <c r="D33" s="662"/>
      <c r="E33" s="662"/>
      <c r="F33" s="662"/>
      <c r="G33" s="662"/>
      <c r="H33" s="1601">
        <f>'Submission Form and Checklist'!$D$18</f>
        <v>0</v>
      </c>
      <c r="I33" s="1601"/>
      <c r="J33" s="1601"/>
      <c r="K33" s="1601"/>
      <c r="L33" s="1601"/>
      <c r="M33" s="1601"/>
      <c r="N33" s="1601"/>
      <c r="O33" s="1601"/>
      <c r="P33" s="612" t="s">
        <v>162</v>
      </c>
      <c r="Q33" s="613" t="s">
        <v>163</v>
      </c>
      <c r="R33" s="614" t="s">
        <v>164</v>
      </c>
      <c r="S33" s="613" t="s">
        <v>165</v>
      </c>
      <c r="T33" s="1602" t="s">
        <v>166</v>
      </c>
      <c r="U33" s="1602"/>
      <c r="V33" s="625" t="s">
        <v>167</v>
      </c>
      <c r="W33" s="960" t="s">
        <v>168</v>
      </c>
      <c r="X33" s="647"/>
      <c r="Y33" s="647"/>
      <c r="Z33" s="647"/>
    </row>
    <row r="34" spans="1:26" s="392" customFormat="1" ht="14.25" hidden="1" customHeight="1" x14ac:dyDescent="0.2">
      <c r="B34" s="548" t="s">
        <v>172</v>
      </c>
      <c r="H34" s="1562">
        <f>'Submission Form and Checklist'!$D$20</f>
        <v>0</v>
      </c>
      <c r="I34" s="1562"/>
      <c r="J34" s="1562"/>
      <c r="K34" s="1562"/>
      <c r="L34" s="1562"/>
      <c r="M34" s="606" t="s">
        <v>788</v>
      </c>
      <c r="N34" s="1603">
        <f>'Submission Form and Checklist'!$G$24</f>
        <v>0</v>
      </c>
      <c r="O34" s="1603"/>
      <c r="P34" s="615" t="s">
        <v>678</v>
      </c>
      <c r="Q34" s="663">
        <f>'Submission Form and Checklist'!$K$19</f>
        <v>0</v>
      </c>
      <c r="R34" s="664">
        <f>'Submission Form and Checklist'!$L$19</f>
        <v>0</v>
      </c>
      <c r="S34" s="665">
        <f>'Submission Form and Checklist'!$M$19</f>
        <v>0</v>
      </c>
      <c r="T34" s="1604">
        <f>SUM(Q34:S34)</f>
        <v>0</v>
      </c>
      <c r="U34" s="1605"/>
      <c r="V34" s="663">
        <f>'Submission Form and Checklist'!$O$19</f>
        <v>0</v>
      </c>
      <c r="W34" s="665">
        <f>'Submission Form and Checklist'!$P$19</f>
        <v>0</v>
      </c>
      <c r="X34" s="647"/>
      <c r="Y34" s="647"/>
      <c r="Z34" s="647"/>
    </row>
    <row r="35" spans="1:26" s="392" customFormat="1" ht="14.25" hidden="1" customHeight="1" x14ac:dyDescent="0.2">
      <c r="B35" s="547" t="s">
        <v>789</v>
      </c>
      <c r="H35" s="1563" t="str">
        <f>'Submission Form and Checklist'!$D$19</f>
        <v>&lt;&lt; Select Organization Type &gt;&gt;</v>
      </c>
      <c r="I35" s="1563"/>
      <c r="J35" s="1563"/>
      <c r="K35" s="1563"/>
      <c r="L35" s="1563"/>
      <c r="M35" s="606" t="s">
        <v>790</v>
      </c>
      <c r="N35" s="1607">
        <f>'Submission Form and Checklist'!$C$24</f>
        <v>0</v>
      </c>
      <c r="O35" s="1607"/>
      <c r="P35" s="666" t="s">
        <v>791</v>
      </c>
      <c r="Q35" s="667">
        <f>'Submission Form and Checklist'!$K$20</f>
        <v>0</v>
      </c>
      <c r="R35" s="462">
        <f>'Submission Form and Checklist'!$L$20</f>
        <v>0</v>
      </c>
      <c r="S35" s="668">
        <f>'Submission Form and Checklist'!$M$20</f>
        <v>0</v>
      </c>
      <c r="T35" s="1608">
        <f>SUM(Q35:S35)</f>
        <v>0</v>
      </c>
      <c r="U35" s="1609"/>
      <c r="V35" s="667">
        <f>'Submission Form and Checklist'!$O$20</f>
        <v>0</v>
      </c>
      <c r="W35" s="668">
        <f>'Submission Form and Checklist'!$P$20</f>
        <v>0</v>
      </c>
      <c r="X35" s="647"/>
      <c r="Y35" s="647"/>
      <c r="Z35" s="647"/>
    </row>
    <row r="36" spans="1:26" s="392" customFormat="1" ht="14.25" hidden="1" customHeight="1" thickBot="1" x14ac:dyDescent="0.25">
      <c r="B36" s="547" t="s">
        <v>792</v>
      </c>
      <c r="H36" s="1485">
        <f>'Submission Form and Checklist'!$C$21</f>
        <v>0</v>
      </c>
      <c r="I36" s="1485"/>
      <c r="J36" s="1485"/>
      <c r="K36" s="1485"/>
      <c r="L36" s="1485"/>
      <c r="M36" s="1485"/>
      <c r="N36" s="1485"/>
      <c r="O36" s="1485"/>
      <c r="P36" s="669" t="s">
        <v>793</v>
      </c>
      <c r="Q36" s="670">
        <f>'Submission Form and Checklist'!$K$21</f>
        <v>0</v>
      </c>
      <c r="R36" s="671">
        <f>'Submission Form and Checklist'!$L$21</f>
        <v>0</v>
      </c>
      <c r="S36" s="672">
        <f>'Submission Form and Checklist'!$M$21</f>
        <v>0</v>
      </c>
      <c r="T36" s="1595">
        <f>SUM(Q36:S36)</f>
        <v>0</v>
      </c>
      <c r="U36" s="1596"/>
      <c r="V36" s="670">
        <f>'Submission Form and Checklist'!$O$21</f>
        <v>0</v>
      </c>
      <c r="W36" s="672">
        <f>'Submission Form and Checklist'!$P$21</f>
        <v>0</v>
      </c>
      <c r="X36" s="647"/>
      <c r="Y36" s="647"/>
      <c r="Z36" s="647"/>
    </row>
    <row r="37" spans="1:26" s="392" customFormat="1" ht="14.25" hidden="1" customHeight="1" thickBot="1" x14ac:dyDescent="0.25">
      <c r="B37" s="392" t="s">
        <v>794</v>
      </c>
      <c r="H37" s="1576">
        <f>'Submission Form and Checklist'!$C$22</f>
        <v>0</v>
      </c>
      <c r="I37" s="1576"/>
      <c r="J37" s="1576"/>
      <c r="K37" s="1576"/>
      <c r="L37" s="1576"/>
      <c r="M37" s="1576"/>
      <c r="N37" s="1576"/>
      <c r="O37" s="1576"/>
      <c r="P37" s="673" t="s">
        <v>795</v>
      </c>
      <c r="Q37" s="674">
        <f>SUM(Q34:Q36)</f>
        <v>0</v>
      </c>
      <c r="R37" s="675">
        <f>SUM(R34:R36)</f>
        <v>0</v>
      </c>
      <c r="S37" s="676">
        <f>SUM(S34:S36)</f>
        <v>0</v>
      </c>
      <c r="T37" s="1577">
        <f>SUM(T34:T36)</f>
        <v>0</v>
      </c>
      <c r="U37" s="1578"/>
      <c r="V37" s="674">
        <f>SUM(V34:V36)</f>
        <v>0</v>
      </c>
      <c r="W37" s="677">
        <f>SUM(W34:W36)</f>
        <v>0</v>
      </c>
    </row>
    <row r="38" spans="1:26" s="392" customFormat="1" ht="14.25" hidden="1" customHeight="1" x14ac:dyDescent="0.2">
      <c r="B38" s="392" t="s">
        <v>140</v>
      </c>
      <c r="H38" s="1581">
        <f>'Submission Form and Checklist'!$C$23</f>
        <v>0</v>
      </c>
      <c r="I38" s="1581"/>
      <c r="J38" s="1581"/>
      <c r="K38" s="649" t="s">
        <v>796</v>
      </c>
      <c r="L38" s="678">
        <f>'Submission Form and Checklist'!$F$23</f>
        <v>0</v>
      </c>
      <c r="M38" s="607" t="s">
        <v>797</v>
      </c>
      <c r="N38" s="1582">
        <f>'Submission Form and Checklist'!$G$23</f>
        <v>0</v>
      </c>
      <c r="O38" s="1582"/>
      <c r="P38" s="679" t="s">
        <v>798</v>
      </c>
      <c r="Q38" s="680"/>
      <c r="R38" s="680"/>
      <c r="S38" s="1583">
        <f>IFERROR(T35/T37,0)</f>
        <v>0</v>
      </c>
      <c r="T38" s="1584"/>
      <c r="U38" s="1585" t="s">
        <v>799</v>
      </c>
      <c r="V38" s="1586"/>
      <c r="W38" s="681">
        <f>T34+T35</f>
        <v>0</v>
      </c>
    </row>
    <row r="39" spans="1:26" ht="15" customHeight="1" x14ac:dyDescent="0.25">
      <c r="A39" s="588" t="s">
        <v>800</v>
      </c>
      <c r="C39" s="588"/>
      <c r="D39" s="588"/>
      <c r="E39" s="588"/>
      <c r="F39" s="588"/>
      <c r="G39" s="588"/>
      <c r="H39" s="682" t="s">
        <v>801</v>
      </c>
      <c r="V39" s="588"/>
      <c r="W39" s="527"/>
    </row>
    <row r="40" spans="1:26" ht="3" customHeight="1" x14ac:dyDescent="0.25">
      <c r="A40" s="545"/>
      <c r="C40" s="683"/>
      <c r="D40" s="684"/>
      <c r="E40" s="683"/>
      <c r="F40" s="684"/>
      <c r="G40" s="684"/>
      <c r="H40" s="684"/>
      <c r="I40" s="684"/>
      <c r="J40" s="685"/>
      <c r="K40" s="686"/>
      <c r="L40" s="686"/>
      <c r="M40" s="687"/>
      <c r="N40" s="688"/>
      <c r="O40" s="688"/>
      <c r="P40" s="684"/>
      <c r="Q40" s="684"/>
      <c r="R40" s="684"/>
      <c r="S40" s="684"/>
      <c r="T40" s="684"/>
      <c r="U40" s="545"/>
      <c r="V40" s="545"/>
    </row>
    <row r="41" spans="1:26" ht="13.5" customHeight="1" x14ac:dyDescent="0.25">
      <c r="A41" s="548" t="s">
        <v>802</v>
      </c>
      <c r="D41" s="683"/>
      <c r="E41" s="683"/>
      <c r="F41" s="684"/>
      <c r="G41" s="684"/>
      <c r="I41" s="684"/>
      <c r="O41" s="1541"/>
      <c r="P41" s="1542"/>
      <c r="Q41" s="1542"/>
      <c r="R41" s="1542"/>
      <c r="S41" s="1542"/>
      <c r="T41" s="1543"/>
    </row>
    <row r="42" spans="1:26" ht="3" customHeight="1" x14ac:dyDescent="0.2">
      <c r="A42" s="689"/>
      <c r="C42" s="689"/>
      <c r="D42" s="689"/>
      <c r="E42" s="689"/>
      <c r="F42" s="689"/>
      <c r="G42" s="689"/>
      <c r="I42" s="689"/>
      <c r="J42" s="689"/>
      <c r="K42" s="689"/>
      <c r="L42" s="689"/>
      <c r="M42" s="689"/>
      <c r="N42" s="689"/>
      <c r="O42" s="689"/>
      <c r="P42" s="689"/>
      <c r="Q42" s="689"/>
      <c r="R42" s="689"/>
      <c r="S42" s="689"/>
      <c r="T42" s="689"/>
      <c r="V42" s="689"/>
      <c r="W42" s="689"/>
    </row>
    <row r="43" spans="1:26" ht="13.5" customHeight="1" x14ac:dyDescent="0.25">
      <c r="A43" s="548" t="s">
        <v>803</v>
      </c>
      <c r="D43" s="683"/>
      <c r="E43" s="683"/>
      <c r="F43" s="684"/>
      <c r="G43" s="684"/>
      <c r="I43" s="684"/>
      <c r="O43" s="1541"/>
      <c r="P43" s="1542"/>
      <c r="Q43" s="1542"/>
      <c r="R43" s="1542"/>
      <c r="S43" s="1542"/>
      <c r="T43" s="1543"/>
    </row>
    <row r="44" spans="1:26" ht="3" customHeight="1" x14ac:dyDescent="0.2">
      <c r="A44" s="689"/>
      <c r="C44" s="689"/>
      <c r="D44" s="689"/>
      <c r="E44" s="689"/>
      <c r="F44" s="689"/>
      <c r="G44" s="689"/>
      <c r="I44" s="689"/>
      <c r="J44" s="689"/>
      <c r="K44" s="689"/>
      <c r="L44" s="689"/>
      <c r="M44" s="689"/>
      <c r="N44" s="689"/>
      <c r="O44" s="689"/>
      <c r="P44" s="689"/>
      <c r="Q44" s="689"/>
      <c r="R44" s="689"/>
      <c r="S44" s="689"/>
      <c r="T44" s="689"/>
      <c r="V44" s="689"/>
      <c r="W44" s="689"/>
    </row>
    <row r="45" spans="1:26" ht="13.5" customHeight="1" x14ac:dyDescent="0.25">
      <c r="A45" s="690" t="s">
        <v>804</v>
      </c>
      <c r="E45" s="683"/>
      <c r="F45" s="691"/>
      <c r="G45" s="692"/>
      <c r="I45" s="692"/>
      <c r="J45" s="692"/>
      <c r="K45" s="692"/>
      <c r="L45" s="692"/>
      <c r="M45" s="692"/>
      <c r="O45" s="559"/>
      <c r="P45" s="529" t="str">
        <f>IF('Submission Form and Checklist'!Q61="X", "Yes","No")</f>
        <v>No</v>
      </c>
      <c r="Q45" s="530"/>
      <c r="R45" s="530"/>
      <c r="S45" s="530"/>
      <c r="T45" s="956"/>
      <c r="V45" s="956"/>
      <c r="W45" s="693"/>
    </row>
    <row r="46" spans="1:26" ht="2.25" customHeight="1" x14ac:dyDescent="0.25">
      <c r="A46" s="545"/>
      <c r="C46" s="684"/>
      <c r="D46" s="683"/>
      <c r="E46" s="692"/>
      <c r="F46" s="683"/>
      <c r="G46" s="692"/>
      <c r="H46" s="692"/>
      <c r="I46" s="692"/>
      <c r="J46" s="692"/>
      <c r="K46" s="692"/>
      <c r="L46" s="692"/>
      <c r="M46" s="692"/>
      <c r="N46" s="692"/>
      <c r="O46" s="694"/>
      <c r="P46" s="695"/>
      <c r="Q46" s="691"/>
      <c r="R46" s="691"/>
      <c r="S46" s="691"/>
      <c r="T46" s="567"/>
      <c r="V46" s="567"/>
      <c r="W46" s="696"/>
    </row>
    <row r="47" spans="1:26" ht="13.5" customHeight="1" x14ac:dyDescent="0.25">
      <c r="A47" s="690" t="s">
        <v>805</v>
      </c>
      <c r="E47" s="683"/>
      <c r="F47" s="691"/>
      <c r="G47" s="692"/>
      <c r="I47" s="692"/>
      <c r="J47" s="692"/>
      <c r="K47" s="692"/>
      <c r="L47" s="692"/>
      <c r="M47" s="692"/>
      <c r="O47" s="559"/>
      <c r="P47" s="529" t="e">
        <f>IF('Submission Form and Checklist'!#REF!="X", "Yes","No")</f>
        <v>#REF!</v>
      </c>
      <c r="Q47" s="530"/>
      <c r="R47" s="530"/>
      <c r="S47" s="530"/>
      <c r="T47" s="956"/>
      <c r="V47" s="956"/>
      <c r="W47" s="693"/>
    </row>
    <row r="48" spans="1:26" ht="2.25" customHeight="1" x14ac:dyDescent="0.25">
      <c r="B48" s="545"/>
      <c r="C48" s="684"/>
      <c r="D48" s="683"/>
      <c r="E48" s="692"/>
      <c r="F48" s="683"/>
      <c r="G48" s="692"/>
      <c r="H48" s="692"/>
      <c r="I48" s="692"/>
      <c r="J48" s="692"/>
      <c r="K48" s="692"/>
      <c r="L48" s="692"/>
      <c r="M48" s="692"/>
      <c r="N48" s="692"/>
      <c r="O48" s="683"/>
      <c r="P48" s="694"/>
      <c r="Q48" s="691"/>
      <c r="R48" s="691"/>
      <c r="S48" s="691"/>
      <c r="T48" s="691"/>
      <c r="U48" s="567"/>
      <c r="V48" s="567"/>
      <c r="W48" s="696"/>
    </row>
    <row r="49" spans="2:24" ht="13.5" hidden="1" customHeight="1" x14ac:dyDescent="0.2">
      <c r="B49" s="588" t="s">
        <v>806</v>
      </c>
      <c r="C49" s="588"/>
      <c r="D49" s="588"/>
      <c r="E49" s="588"/>
      <c r="F49" s="588"/>
      <c r="G49" s="588"/>
      <c r="H49" s="588"/>
      <c r="I49" s="588"/>
      <c r="J49" s="588"/>
      <c r="K49" s="588"/>
      <c r="L49" s="588"/>
      <c r="M49" s="588"/>
      <c r="N49" s="588"/>
      <c r="O49" s="588"/>
      <c r="P49" s="588"/>
      <c r="Q49" s="588"/>
      <c r="R49" s="588"/>
      <c r="S49" s="588"/>
      <c r="T49" s="588"/>
      <c r="U49" s="588"/>
      <c r="V49" s="588"/>
      <c r="W49" s="696"/>
    </row>
    <row r="50" spans="2:24" ht="24" hidden="1" customHeight="1" x14ac:dyDescent="0.2">
      <c r="B50" s="1606" t="s">
        <v>807</v>
      </c>
      <c r="C50" s="1606"/>
      <c r="D50" s="1606"/>
      <c r="E50" s="1606"/>
      <c r="F50" s="1606"/>
      <c r="G50" s="1606"/>
      <c r="H50" s="1606"/>
      <c r="I50" s="1606"/>
      <c r="J50" s="1606"/>
      <c r="K50" s="1606"/>
      <c r="L50" s="1606"/>
      <c r="M50" s="1606"/>
      <c r="N50" s="1606"/>
      <c r="O50" s="1606"/>
      <c r="P50" s="1606"/>
      <c r="Q50" s="1606"/>
      <c r="R50" s="1606"/>
      <c r="S50" s="1606"/>
      <c r="T50" s="1606"/>
      <c r="U50" s="1606"/>
      <c r="V50" s="1606"/>
      <c r="W50" s="1606"/>
    </row>
    <row r="51" spans="2:24" ht="3" hidden="1" customHeight="1" x14ac:dyDescent="0.25">
      <c r="B51" s="545"/>
      <c r="C51" s="683"/>
      <c r="D51" s="684"/>
      <c r="E51" s="683"/>
      <c r="F51" s="684"/>
      <c r="G51" s="684"/>
      <c r="H51" s="684"/>
      <c r="I51" s="684"/>
      <c r="J51" s="685"/>
      <c r="K51" s="686"/>
      <c r="L51" s="686"/>
      <c r="M51" s="687"/>
      <c r="N51" s="688"/>
      <c r="O51" s="688"/>
      <c r="P51" s="684"/>
      <c r="Q51" s="684"/>
      <c r="R51" s="684"/>
      <c r="S51" s="684"/>
      <c r="T51" s="684"/>
      <c r="U51" s="545"/>
      <c r="V51" s="545"/>
    </row>
    <row r="52" spans="2:24" ht="12.75" hidden="1" customHeight="1" x14ac:dyDescent="0.25">
      <c r="B52" s="559"/>
      <c r="C52" s="697" t="s">
        <v>53</v>
      </c>
      <c r="D52" s="691" t="s">
        <v>714</v>
      </c>
      <c r="E52" s="683"/>
      <c r="F52" s="691"/>
      <c r="G52" s="691"/>
      <c r="H52" s="691"/>
      <c r="I52" s="691"/>
      <c r="J52" s="691"/>
      <c r="K52" s="691"/>
      <c r="L52" s="691"/>
      <c r="M52" s="698"/>
      <c r="N52" s="683"/>
      <c r="O52" s="683"/>
      <c r="P52" s="683"/>
      <c r="Q52" s="685"/>
      <c r="R52" s="685"/>
      <c r="S52" s="685"/>
      <c r="T52" s="685"/>
      <c r="U52" s="955"/>
      <c r="V52" s="955"/>
      <c r="W52" s="699"/>
    </row>
    <row r="53" spans="2:24" ht="12.75" hidden="1" customHeight="1" x14ac:dyDescent="0.25">
      <c r="B53" s="545"/>
      <c r="C53" s="684"/>
      <c r="D53" s="1567" t="s">
        <v>808</v>
      </c>
      <c r="E53" s="1567"/>
      <c r="G53" s="1553"/>
      <c r="H53" s="1554"/>
      <c r="I53" s="1554"/>
      <c r="J53" s="1554"/>
      <c r="K53" s="1554"/>
      <c r="L53" s="1555"/>
      <c r="M53" s="685" t="s">
        <v>809</v>
      </c>
      <c r="N53" s="1568"/>
      <c r="O53" s="1569"/>
      <c r="P53" s="700" t="s">
        <v>810</v>
      </c>
      <c r="Q53" s="1570"/>
      <c r="R53" s="1571"/>
      <c r="T53" s="1544" t="s">
        <v>811</v>
      </c>
      <c r="U53" s="1545"/>
      <c r="V53" s="1545"/>
      <c r="W53" s="1546"/>
    </row>
    <row r="54" spans="2:24" ht="3" hidden="1" customHeight="1" x14ac:dyDescent="0.2">
      <c r="B54" s="701"/>
      <c r="C54" s="702"/>
      <c r="D54" s="702"/>
      <c r="E54" s="702"/>
      <c r="G54" s="702"/>
      <c r="H54" s="702"/>
      <c r="I54" s="702"/>
      <c r="J54" s="702"/>
      <c r="M54" s="702"/>
      <c r="N54" s="703"/>
      <c r="O54" s="703"/>
      <c r="P54" s="704"/>
      <c r="Q54" s="705"/>
      <c r="R54" s="705"/>
      <c r="T54" s="1547"/>
      <c r="U54" s="1548"/>
      <c r="V54" s="1548"/>
      <c r="W54" s="1549"/>
    </row>
    <row r="55" spans="2:24" ht="12.75" hidden="1" customHeight="1" x14ac:dyDescent="0.2">
      <c r="B55" s="701"/>
      <c r="C55" s="702"/>
      <c r="D55" s="1567" t="s">
        <v>808</v>
      </c>
      <c r="E55" s="1567"/>
      <c r="G55" s="1553"/>
      <c r="H55" s="1554"/>
      <c r="I55" s="1554"/>
      <c r="J55" s="1554"/>
      <c r="K55" s="1554"/>
      <c r="L55" s="1555"/>
      <c r="M55" s="685" t="s">
        <v>809</v>
      </c>
      <c r="N55" s="1568"/>
      <c r="O55" s="1569"/>
      <c r="P55" s="700" t="s">
        <v>810</v>
      </c>
      <c r="Q55" s="1570"/>
      <c r="R55" s="1571"/>
      <c r="T55" s="1547"/>
      <c r="U55" s="1548"/>
      <c r="V55" s="1548"/>
      <c r="W55" s="1549"/>
    </row>
    <row r="56" spans="2:24" ht="3" hidden="1" customHeight="1" thickBot="1" x14ac:dyDescent="0.3">
      <c r="C56" s="683"/>
      <c r="D56" s="683"/>
      <c r="E56" s="683"/>
      <c r="F56" s="683"/>
      <c r="G56" s="683"/>
      <c r="H56" s="683"/>
      <c r="I56" s="683"/>
      <c r="M56" s="683"/>
      <c r="N56" s="706"/>
      <c r="O56" s="706"/>
      <c r="P56" s="707"/>
      <c r="Q56" s="708"/>
      <c r="R56" s="708"/>
      <c r="T56" s="1547"/>
      <c r="U56" s="1548"/>
      <c r="V56" s="1548"/>
      <c r="W56" s="1549"/>
    </row>
    <row r="57" spans="2:24" ht="14.25" hidden="1" customHeight="1" thickBot="1" x14ac:dyDescent="0.3">
      <c r="B57" s="545"/>
      <c r="C57" s="683"/>
      <c r="D57" s="684"/>
      <c r="E57" s="683"/>
      <c r="F57" s="684"/>
      <c r="G57" s="684"/>
      <c r="H57" s="684"/>
      <c r="I57" s="684"/>
      <c r="M57" s="685" t="s">
        <v>812</v>
      </c>
      <c r="N57" s="1572">
        <f>N53+N55</f>
        <v>0</v>
      </c>
      <c r="O57" s="1573"/>
      <c r="P57" s="700" t="s">
        <v>810</v>
      </c>
      <c r="Q57" s="1574">
        <f>Q53+Q55</f>
        <v>0</v>
      </c>
      <c r="R57" s="1575"/>
      <c r="T57" s="1550"/>
      <c r="U57" s="1551"/>
      <c r="V57" s="1551"/>
      <c r="W57" s="1552"/>
    </row>
    <row r="58" spans="2:24" ht="3" hidden="1" customHeight="1" x14ac:dyDescent="0.25">
      <c r="B58" s="545"/>
      <c r="C58" s="683"/>
      <c r="D58" s="684"/>
      <c r="E58" s="683"/>
      <c r="F58" s="684"/>
      <c r="G58" s="684"/>
      <c r="H58" s="684"/>
      <c r="I58" s="684"/>
      <c r="J58" s="685"/>
      <c r="K58" s="686"/>
      <c r="L58" s="686"/>
      <c r="M58" s="687"/>
      <c r="N58" s="688"/>
      <c r="O58" s="688"/>
      <c r="P58" s="684"/>
      <c r="Q58" s="684"/>
      <c r="R58" s="684"/>
      <c r="S58" s="684"/>
      <c r="T58" s="684"/>
      <c r="U58" s="545"/>
      <c r="V58" s="545"/>
    </row>
    <row r="59" spans="2:24" ht="12.75" hidden="1" customHeight="1" x14ac:dyDescent="0.25">
      <c r="B59" s="709"/>
      <c r="C59" s="697" t="s">
        <v>55</v>
      </c>
      <c r="D59" s="683" t="s">
        <v>813</v>
      </c>
      <c r="E59" s="683"/>
      <c r="F59" s="683"/>
      <c r="G59" s="683"/>
      <c r="H59" s="683"/>
      <c r="I59" s="683"/>
      <c r="J59" s="683"/>
      <c r="K59" s="683"/>
      <c r="L59" s="683"/>
      <c r="M59" s="683"/>
      <c r="N59" s="683"/>
      <c r="O59" s="683"/>
      <c r="P59" s="683"/>
      <c r="Q59" s="683"/>
      <c r="R59" s="683"/>
      <c r="S59" s="683"/>
      <c r="T59" s="683"/>
      <c r="U59" s="683"/>
      <c r="X59" s="568"/>
    </row>
    <row r="60" spans="2:24" ht="3" hidden="1" customHeight="1" x14ac:dyDescent="0.25">
      <c r="B60" s="683"/>
      <c r="C60" s="683"/>
      <c r="D60" s="683"/>
      <c r="E60" s="683"/>
      <c r="F60" s="683"/>
      <c r="G60" s="683"/>
      <c r="H60" s="683"/>
      <c r="I60" s="683"/>
      <c r="J60" s="683"/>
      <c r="K60" s="683"/>
      <c r="L60" s="683"/>
      <c r="M60" s="683"/>
      <c r="N60" s="683"/>
      <c r="O60" s="683"/>
      <c r="P60" s="683"/>
      <c r="Q60" s="683"/>
      <c r="R60" s="683"/>
      <c r="S60" s="683"/>
      <c r="T60" s="683"/>
      <c r="U60" s="683"/>
      <c r="X60" s="568"/>
    </row>
    <row r="61" spans="2:24" ht="12.75" hidden="1" customHeight="1" x14ac:dyDescent="0.25">
      <c r="B61" s="709"/>
      <c r="C61" s="697" t="s">
        <v>57</v>
      </c>
      <c r="D61" s="683" t="s">
        <v>814</v>
      </c>
      <c r="E61" s="683"/>
      <c r="F61" s="683"/>
      <c r="G61" s="683"/>
      <c r="H61" s="683"/>
      <c r="I61" s="683"/>
      <c r="J61" s="683"/>
      <c r="K61" s="683"/>
      <c r="L61" s="683"/>
      <c r="M61" s="683"/>
      <c r="N61" s="683"/>
      <c r="O61" s="683"/>
      <c r="P61" s="683"/>
      <c r="Q61" s="683"/>
      <c r="R61" s="683"/>
      <c r="S61" s="683"/>
      <c r="T61" s="683"/>
      <c r="U61" s="683"/>
      <c r="X61" s="568"/>
    </row>
    <row r="62" spans="2:24" ht="12.75" hidden="1" customHeight="1" x14ac:dyDescent="0.25">
      <c r="B62" s="683"/>
      <c r="C62" s="683"/>
      <c r="D62" s="683" t="s">
        <v>815</v>
      </c>
      <c r="E62" s="683"/>
      <c r="F62" s="683"/>
      <c r="G62" s="1553"/>
      <c r="H62" s="1554"/>
      <c r="I62" s="1554"/>
      <c r="J62" s="1554"/>
      <c r="K62" s="1554"/>
      <c r="L62" s="1555"/>
      <c r="M62" s="683" t="s">
        <v>816</v>
      </c>
      <c r="N62" s="683"/>
      <c r="O62" s="683"/>
      <c r="P62" s="683"/>
      <c r="Q62" s="1553"/>
      <c r="R62" s="1554"/>
      <c r="S62" s="1554"/>
      <c r="T62" s="1554"/>
      <c r="U62" s="1554"/>
      <c r="V62" s="1554"/>
      <c r="W62" s="1555"/>
      <c r="X62" s="568"/>
    </row>
    <row r="63" spans="2:24" ht="3" hidden="1" customHeight="1" x14ac:dyDescent="0.25">
      <c r="B63" s="683"/>
      <c r="C63" s="683"/>
      <c r="D63" s="683"/>
      <c r="E63" s="683"/>
      <c r="F63" s="683"/>
      <c r="G63" s="683"/>
      <c r="H63" s="683"/>
      <c r="I63" s="683"/>
      <c r="J63" s="683"/>
      <c r="K63" s="683"/>
      <c r="L63" s="683"/>
      <c r="M63" s="683"/>
      <c r="N63" s="683"/>
      <c r="O63" s="683"/>
      <c r="P63" s="683"/>
      <c r="Q63" s="683"/>
      <c r="R63" s="683"/>
      <c r="S63" s="683"/>
      <c r="T63" s="683"/>
      <c r="U63" s="683"/>
      <c r="X63" s="568"/>
    </row>
    <row r="64" spans="2:24" ht="12.75" hidden="1" customHeight="1" x14ac:dyDescent="0.2">
      <c r="B64" s="709"/>
      <c r="C64" s="697" t="s">
        <v>69</v>
      </c>
      <c r="D64" s="1559" t="s">
        <v>817</v>
      </c>
      <c r="E64" s="1559"/>
      <c r="F64" s="1559"/>
      <c r="G64" s="1559"/>
      <c r="H64" s="1559"/>
      <c r="I64" s="1559"/>
      <c r="J64" s="1559"/>
      <c r="K64" s="1559"/>
      <c r="L64" s="1559"/>
      <c r="M64" s="1559"/>
      <c r="N64" s="1559"/>
      <c r="O64" s="1559"/>
      <c r="P64" s="1559"/>
      <c r="Q64" s="1559"/>
      <c r="R64" s="1559"/>
      <c r="S64" s="1559"/>
      <c r="T64" s="1559"/>
      <c r="U64" s="1559"/>
      <c r="V64" s="1559"/>
      <c r="W64" s="1559"/>
      <c r="X64" s="568"/>
    </row>
    <row r="65" spans="1:24" ht="12.75" hidden="1" customHeight="1" x14ac:dyDescent="0.2">
      <c r="D65" s="1559"/>
      <c r="E65" s="1559"/>
      <c r="F65" s="1559"/>
      <c r="G65" s="1559"/>
      <c r="H65" s="1559"/>
      <c r="I65" s="1559"/>
      <c r="J65" s="1559"/>
      <c r="K65" s="1559"/>
      <c r="L65" s="1559"/>
      <c r="M65" s="1559"/>
      <c r="N65" s="1559"/>
      <c r="O65" s="1559"/>
      <c r="P65" s="1559"/>
      <c r="Q65" s="1559"/>
      <c r="R65" s="1559"/>
      <c r="S65" s="1559"/>
      <c r="T65" s="1559"/>
      <c r="U65" s="1559"/>
      <c r="V65" s="1559"/>
      <c r="W65" s="1559"/>
      <c r="X65" s="568"/>
    </row>
    <row r="66" spans="1:24" ht="14.25" customHeight="1" x14ac:dyDescent="0.2">
      <c r="A66" s="1557" t="s">
        <v>818</v>
      </c>
      <c r="B66" s="1557"/>
      <c r="C66" s="1557"/>
      <c r="D66" s="1557"/>
      <c r="E66" s="1557"/>
      <c r="F66" s="1557"/>
      <c r="G66" s="1557"/>
      <c r="H66" s="1557"/>
      <c r="I66" s="1557"/>
      <c r="J66" s="1557"/>
      <c r="K66" s="1557"/>
      <c r="L66" s="1557"/>
      <c r="M66" s="1557"/>
      <c r="N66" s="1557"/>
      <c r="O66" s="1557"/>
      <c r="P66" s="1557"/>
      <c r="Q66" s="1557"/>
      <c r="R66" s="1557"/>
      <c r="S66" s="1557"/>
      <c r="T66" s="1557"/>
      <c r="U66" s="1557"/>
      <c r="V66" s="1557"/>
      <c r="W66" s="1557"/>
    </row>
    <row r="67" spans="1:24" ht="96" customHeight="1" x14ac:dyDescent="0.2">
      <c r="A67" s="1558" t="str">
        <f>'Project Narrative'!A6</f>
        <v xml:space="preserve">&lt;&lt; Enter paragraphs here.  Press and hold Alt-Enter to start new paragraphs. &gt;&gt; </v>
      </c>
      <c r="B67" s="1558"/>
      <c r="C67" s="1558"/>
      <c r="D67" s="1558"/>
      <c r="E67" s="1558"/>
      <c r="F67" s="1558"/>
      <c r="G67" s="1558"/>
      <c r="H67" s="1558"/>
      <c r="I67" s="1558"/>
      <c r="J67" s="1558"/>
      <c r="K67" s="1558"/>
      <c r="L67" s="1558"/>
      <c r="M67" s="1558"/>
      <c r="N67" s="1558"/>
      <c r="O67" s="1558"/>
      <c r="P67" s="1558"/>
      <c r="Q67" s="1558"/>
      <c r="R67" s="1558"/>
      <c r="S67" s="1558"/>
      <c r="T67" s="1558"/>
      <c r="U67" s="1558"/>
      <c r="V67" s="1558"/>
      <c r="W67" s="1558"/>
    </row>
    <row r="68" spans="1:24" ht="96" customHeight="1" x14ac:dyDescent="0.2">
      <c r="A68" s="1558"/>
      <c r="B68" s="1558"/>
      <c r="C68" s="1558"/>
      <c r="D68" s="1558"/>
      <c r="E68" s="1558"/>
      <c r="F68" s="1558"/>
      <c r="G68" s="1558"/>
      <c r="H68" s="1558"/>
      <c r="I68" s="1558"/>
      <c r="J68" s="1558"/>
      <c r="K68" s="1558"/>
      <c r="L68" s="1558"/>
      <c r="M68" s="1558"/>
      <c r="N68" s="1558"/>
      <c r="O68" s="1558"/>
      <c r="P68" s="1558"/>
      <c r="Q68" s="1558"/>
      <c r="R68" s="1558"/>
      <c r="S68" s="1558"/>
      <c r="T68" s="1558"/>
      <c r="U68" s="1558"/>
      <c r="V68" s="1558"/>
      <c r="W68" s="1558"/>
    </row>
    <row r="69" spans="1:24" ht="96" customHeight="1" x14ac:dyDescent="0.2">
      <c r="A69" s="1558"/>
      <c r="B69" s="1558"/>
      <c r="C69" s="1558"/>
      <c r="D69" s="1558"/>
      <c r="E69" s="1558"/>
      <c r="F69" s="1558"/>
      <c r="G69" s="1558"/>
      <c r="H69" s="1558"/>
      <c r="I69" s="1558"/>
      <c r="J69" s="1558"/>
      <c r="K69" s="1558"/>
      <c r="L69" s="1558"/>
      <c r="M69" s="1558"/>
      <c r="N69" s="1558"/>
      <c r="O69" s="1558"/>
      <c r="P69" s="1558"/>
      <c r="Q69" s="1558"/>
      <c r="R69" s="1558"/>
      <c r="S69" s="1558"/>
      <c r="T69" s="1558"/>
      <c r="U69" s="1558"/>
      <c r="V69" s="1558"/>
      <c r="W69" s="1558"/>
    </row>
    <row r="70" spans="1:24" ht="96" customHeight="1" x14ac:dyDescent="0.2">
      <c r="A70" s="1558"/>
      <c r="B70" s="1558"/>
      <c r="C70" s="1558"/>
      <c r="D70" s="1558"/>
      <c r="E70" s="1558"/>
      <c r="F70" s="1558"/>
      <c r="G70" s="1558"/>
      <c r="H70" s="1558"/>
      <c r="I70" s="1558"/>
      <c r="J70" s="1558"/>
      <c r="K70" s="1558"/>
      <c r="L70" s="1558"/>
      <c r="M70" s="1558"/>
      <c r="N70" s="1558"/>
      <c r="O70" s="1558"/>
      <c r="P70" s="1558"/>
      <c r="Q70" s="1558"/>
      <c r="R70" s="1558"/>
      <c r="S70" s="1558"/>
      <c r="T70" s="1558"/>
      <c r="U70" s="1558"/>
      <c r="V70" s="1558"/>
      <c r="W70" s="1558"/>
    </row>
    <row r="71" spans="1:24" ht="96" customHeight="1" x14ac:dyDescent="0.2">
      <c r="A71" s="1558"/>
      <c r="B71" s="1558"/>
      <c r="C71" s="1558"/>
      <c r="D71" s="1558"/>
      <c r="E71" s="1558"/>
      <c r="F71" s="1558"/>
      <c r="G71" s="1558"/>
      <c r="H71" s="1558"/>
      <c r="I71" s="1558"/>
      <c r="J71" s="1558"/>
      <c r="K71" s="1558"/>
      <c r="L71" s="1558"/>
      <c r="M71" s="1558"/>
      <c r="N71" s="1558"/>
      <c r="O71" s="1558"/>
      <c r="P71" s="1558"/>
      <c r="Q71" s="1558"/>
      <c r="R71" s="1558"/>
      <c r="S71" s="1558"/>
      <c r="T71" s="1558"/>
      <c r="U71" s="1558"/>
      <c r="V71" s="1558"/>
      <c r="W71" s="1558"/>
    </row>
    <row r="72" spans="1:24" ht="96" customHeight="1" x14ac:dyDescent="0.2">
      <c r="A72" s="1558"/>
      <c r="B72" s="1558"/>
      <c r="C72" s="1558"/>
      <c r="D72" s="1558"/>
      <c r="E72" s="1558"/>
      <c r="F72" s="1558"/>
      <c r="G72" s="1558"/>
      <c r="H72" s="1558"/>
      <c r="I72" s="1558"/>
      <c r="J72" s="1558"/>
      <c r="K72" s="1558"/>
      <c r="L72" s="1558"/>
      <c r="M72" s="1558"/>
      <c r="N72" s="1558"/>
      <c r="O72" s="1558"/>
      <c r="P72" s="1558"/>
      <c r="Q72" s="1558"/>
      <c r="R72" s="1558"/>
      <c r="S72" s="1558"/>
      <c r="T72" s="1558"/>
      <c r="U72" s="1558"/>
      <c r="V72" s="1558"/>
      <c r="W72" s="1558"/>
    </row>
    <row r="73" spans="1:24" ht="96" customHeight="1" x14ac:dyDescent="0.2">
      <c r="A73" s="1558"/>
      <c r="B73" s="1558"/>
      <c r="C73" s="1558"/>
      <c r="D73" s="1558"/>
      <c r="E73" s="1558"/>
      <c r="F73" s="1558"/>
      <c r="G73" s="1558"/>
      <c r="H73" s="1558"/>
      <c r="I73" s="1558"/>
      <c r="J73" s="1558"/>
      <c r="K73" s="1558"/>
      <c r="L73" s="1558"/>
      <c r="M73" s="1558"/>
      <c r="N73" s="1558"/>
      <c r="O73" s="1558"/>
      <c r="P73" s="1558"/>
      <c r="Q73" s="1558"/>
      <c r="R73" s="1558"/>
      <c r="S73" s="1558"/>
      <c r="T73" s="1558"/>
      <c r="U73" s="1558"/>
      <c r="V73" s="1558"/>
      <c r="W73" s="1558"/>
    </row>
    <row r="74" spans="1:24" ht="96" customHeight="1" x14ac:dyDescent="0.2">
      <c r="A74" s="1558"/>
      <c r="B74" s="1558"/>
      <c r="C74" s="1558"/>
      <c r="D74" s="1558"/>
      <c r="E74" s="1558"/>
      <c r="F74" s="1558"/>
      <c r="G74" s="1558"/>
      <c r="H74" s="1558"/>
      <c r="I74" s="1558"/>
      <c r="J74" s="1558"/>
      <c r="K74" s="1558"/>
      <c r="L74" s="1558"/>
      <c r="M74" s="1558"/>
      <c r="N74" s="1558"/>
      <c r="O74" s="1558"/>
      <c r="P74" s="1558"/>
      <c r="Q74" s="1558"/>
      <c r="R74" s="1558"/>
      <c r="S74" s="1558"/>
      <c r="T74" s="1558"/>
      <c r="U74" s="1558"/>
      <c r="V74" s="1558"/>
      <c r="W74" s="1558"/>
    </row>
    <row r="75" spans="1:24" ht="96" customHeight="1" x14ac:dyDescent="0.2">
      <c r="A75" s="1558"/>
      <c r="B75" s="1558"/>
      <c r="C75" s="1558"/>
      <c r="D75" s="1558"/>
      <c r="E75" s="1558"/>
      <c r="F75" s="1558"/>
      <c r="G75" s="1558"/>
      <c r="H75" s="1558"/>
      <c r="I75" s="1558"/>
      <c r="J75" s="1558"/>
      <c r="K75" s="1558"/>
      <c r="L75" s="1558"/>
      <c r="M75" s="1558"/>
      <c r="N75" s="1558"/>
      <c r="O75" s="1558"/>
      <c r="P75" s="1558"/>
      <c r="Q75" s="1558"/>
      <c r="R75" s="1558"/>
      <c r="S75" s="1558"/>
      <c r="T75" s="1558"/>
      <c r="U75" s="1558"/>
      <c r="V75" s="1558"/>
      <c r="W75" s="1558"/>
    </row>
    <row r="76" spans="1:24" ht="96" customHeight="1" x14ac:dyDescent="0.2">
      <c r="A76" s="1558"/>
      <c r="B76" s="1558"/>
      <c r="C76" s="1558"/>
      <c r="D76" s="1558"/>
      <c r="E76" s="1558"/>
      <c r="F76" s="1558"/>
      <c r="G76" s="1558"/>
      <c r="H76" s="1558"/>
      <c r="I76" s="1558"/>
      <c r="J76" s="1558"/>
      <c r="K76" s="1558"/>
      <c r="L76" s="1558"/>
      <c r="M76" s="1558"/>
      <c r="N76" s="1558"/>
      <c r="O76" s="1558"/>
      <c r="P76" s="1558"/>
      <c r="Q76" s="1558"/>
      <c r="R76" s="1558"/>
      <c r="S76" s="1558"/>
      <c r="T76" s="1558"/>
      <c r="U76" s="1558"/>
      <c r="V76" s="1558"/>
      <c r="W76" s="1558"/>
    </row>
    <row r="77" spans="1:24" ht="96" customHeight="1" x14ac:dyDescent="0.2">
      <c r="A77" s="1558"/>
      <c r="B77" s="1558"/>
      <c r="C77" s="1558"/>
      <c r="D77" s="1558"/>
      <c r="E77" s="1558"/>
      <c r="F77" s="1558"/>
      <c r="G77" s="1558"/>
      <c r="H77" s="1558"/>
      <c r="I77" s="1558"/>
      <c r="J77" s="1558"/>
      <c r="K77" s="1558"/>
      <c r="L77" s="1558"/>
      <c r="M77" s="1558"/>
      <c r="N77" s="1558"/>
      <c r="O77" s="1558"/>
      <c r="P77" s="1558"/>
      <c r="Q77" s="1558"/>
      <c r="R77" s="1558"/>
      <c r="S77" s="1558"/>
      <c r="T77" s="1558"/>
      <c r="U77" s="1558"/>
      <c r="V77" s="1558"/>
      <c r="W77" s="1558"/>
    </row>
    <row r="78" spans="1:24" ht="13.5" customHeight="1" x14ac:dyDescent="0.2">
      <c r="B78" s="710" t="s">
        <v>819</v>
      </c>
      <c r="C78" s="528" t="s">
        <v>820</v>
      </c>
      <c r="D78" s="528"/>
      <c r="E78" s="528"/>
      <c r="F78" s="528"/>
      <c r="G78" s="528"/>
      <c r="H78" s="710"/>
      <c r="I78" s="528"/>
      <c r="J78" s="710"/>
      <c r="K78" s="710"/>
      <c r="L78" s="710"/>
      <c r="M78" s="710"/>
      <c r="N78" s="710"/>
      <c r="O78" s="710"/>
      <c r="P78" s="710"/>
      <c r="Q78" s="710"/>
      <c r="R78" s="710"/>
      <c r="S78" s="710"/>
      <c r="T78" s="710"/>
      <c r="U78" s="710"/>
      <c r="V78" s="710"/>
      <c r="W78" s="478"/>
    </row>
    <row r="79" spans="1:24" s="553" customFormat="1" ht="12" customHeight="1" x14ac:dyDescent="0.2">
      <c r="B79" s="1561" t="s">
        <v>821</v>
      </c>
      <c r="C79" s="1561"/>
      <c r="D79" s="1561"/>
      <c r="E79" s="1561"/>
      <c r="F79" s="1561"/>
      <c r="G79" s="1561"/>
      <c r="H79" s="1561"/>
      <c r="I79" s="1561"/>
      <c r="J79" s="1561"/>
      <c r="K79" s="1561"/>
      <c r="L79" s="1561"/>
      <c r="M79" s="1561"/>
      <c r="N79" s="1561"/>
      <c r="O79" s="1561"/>
      <c r="P79" s="1561"/>
      <c r="Q79" s="1561"/>
      <c r="R79" s="1561"/>
      <c r="S79" s="1561"/>
      <c r="T79" s="1561"/>
      <c r="U79" s="1561"/>
      <c r="V79" s="1561"/>
      <c r="W79" s="1561"/>
    </row>
    <row r="80" spans="1:24" ht="13.5" customHeight="1" x14ac:dyDescent="0.2">
      <c r="A80" s="1560"/>
      <c r="B80" s="1560"/>
      <c r="C80" s="1560"/>
      <c r="D80" s="1560"/>
      <c r="E80" s="1560"/>
      <c r="F80" s="1560"/>
      <c r="G80" s="1560"/>
      <c r="H80" s="1560"/>
      <c r="I80" s="1560"/>
      <c r="J80" s="1560"/>
      <c r="K80" s="1560"/>
      <c r="L80" s="1560"/>
      <c r="M80" s="1560"/>
      <c r="N80" s="1560"/>
      <c r="O80" s="1560"/>
      <c r="P80" s="1560"/>
      <c r="Q80" s="1560"/>
      <c r="R80" s="1560"/>
      <c r="S80" s="1560"/>
      <c r="T80" s="1560"/>
      <c r="U80" s="1560"/>
      <c r="V80" s="1560"/>
      <c r="W80" s="1560"/>
    </row>
    <row r="81" spans="1:23" ht="13.5" customHeight="1" x14ac:dyDescent="0.2">
      <c r="A81" s="1560"/>
      <c r="B81" s="1560"/>
      <c r="C81" s="1560"/>
      <c r="D81" s="1560"/>
      <c r="E81" s="1560"/>
      <c r="F81" s="1560"/>
      <c r="G81" s="1560"/>
      <c r="H81" s="1560"/>
      <c r="I81" s="1560"/>
      <c r="J81" s="1560"/>
      <c r="K81" s="1560"/>
      <c r="L81" s="1560"/>
      <c r="M81" s="1560"/>
      <c r="N81" s="1560"/>
      <c r="O81" s="1560"/>
      <c r="P81" s="1560"/>
      <c r="Q81" s="1560"/>
      <c r="R81" s="1560"/>
      <c r="S81" s="1560"/>
      <c r="T81" s="1560"/>
      <c r="U81" s="1560"/>
      <c r="V81" s="1560"/>
      <c r="W81" s="1560"/>
    </row>
    <row r="82" spans="1:23" ht="13.5" customHeight="1" x14ac:dyDescent="0.2">
      <c r="A82" s="1560"/>
      <c r="B82" s="1560"/>
      <c r="C82" s="1560"/>
      <c r="D82" s="1560"/>
      <c r="E82" s="1560"/>
      <c r="F82" s="1560"/>
      <c r="G82" s="1560"/>
      <c r="H82" s="1560"/>
      <c r="I82" s="1560"/>
      <c r="J82" s="1560"/>
      <c r="K82" s="1560"/>
      <c r="L82" s="1560"/>
      <c r="M82" s="1560"/>
      <c r="N82" s="1560"/>
      <c r="O82" s="1560"/>
      <c r="P82" s="1560"/>
      <c r="Q82" s="1560"/>
      <c r="R82" s="1560"/>
      <c r="S82" s="1560"/>
      <c r="T82" s="1560"/>
      <c r="U82" s="1560"/>
      <c r="V82" s="1560"/>
      <c r="W82" s="1560"/>
    </row>
    <row r="83" spans="1:23" ht="13.5" customHeight="1" x14ac:dyDescent="0.2">
      <c r="A83" s="1560"/>
      <c r="B83" s="1560"/>
      <c r="C83" s="1560"/>
      <c r="D83" s="1560"/>
      <c r="E83" s="1560"/>
      <c r="F83" s="1560"/>
      <c r="G83" s="1560"/>
      <c r="H83" s="1560"/>
      <c r="I83" s="1560"/>
      <c r="J83" s="1560"/>
      <c r="K83" s="1560"/>
      <c r="L83" s="1560"/>
      <c r="M83" s="1560"/>
      <c r="N83" s="1560"/>
      <c r="O83" s="1560"/>
      <c r="P83" s="1560"/>
      <c r="Q83" s="1560"/>
      <c r="R83" s="1560"/>
      <c r="S83" s="1560"/>
      <c r="T83" s="1560"/>
      <c r="U83" s="1560"/>
      <c r="V83" s="1560"/>
      <c r="W83" s="1560"/>
    </row>
    <row r="84" spans="1:23" ht="13.5" customHeight="1" x14ac:dyDescent="0.2">
      <c r="A84" s="1560"/>
      <c r="B84" s="1560"/>
      <c r="C84" s="1560"/>
      <c r="D84" s="1560"/>
      <c r="E84" s="1560"/>
      <c r="F84" s="1560"/>
      <c r="G84" s="1560"/>
      <c r="H84" s="1560"/>
      <c r="I84" s="1560"/>
      <c r="J84" s="1560"/>
      <c r="K84" s="1560"/>
      <c r="L84" s="1560"/>
      <c r="M84" s="1560"/>
      <c r="N84" s="1560"/>
      <c r="O84" s="1560"/>
      <c r="P84" s="1560"/>
      <c r="Q84" s="1560"/>
      <c r="R84" s="1560"/>
      <c r="S84" s="1560"/>
      <c r="T84" s="1560"/>
      <c r="U84" s="1560"/>
      <c r="V84" s="1560"/>
      <c r="W84" s="1560"/>
    </row>
    <row r="85" spans="1:23" ht="13.5" customHeight="1" x14ac:dyDescent="0.2">
      <c r="A85" s="1560"/>
      <c r="B85" s="1560"/>
      <c r="C85" s="1560"/>
      <c r="D85" s="1560"/>
      <c r="E85" s="1560"/>
      <c r="F85" s="1560"/>
      <c r="G85" s="1560"/>
      <c r="H85" s="1560"/>
      <c r="I85" s="1560"/>
      <c r="J85" s="1560"/>
      <c r="K85" s="1560"/>
      <c r="L85" s="1560"/>
      <c r="M85" s="1560"/>
      <c r="N85" s="1560"/>
      <c r="O85" s="1560"/>
      <c r="P85" s="1560"/>
      <c r="Q85" s="1560"/>
      <c r="R85" s="1560"/>
      <c r="S85" s="1560"/>
      <c r="T85" s="1560"/>
      <c r="U85" s="1560"/>
      <c r="V85" s="1560"/>
      <c r="W85" s="1560"/>
    </row>
    <row r="86" spans="1:23" ht="13.5" customHeight="1" x14ac:dyDescent="0.2">
      <c r="A86" s="1560"/>
      <c r="B86" s="1560"/>
      <c r="C86" s="1560"/>
      <c r="D86" s="1560"/>
      <c r="E86" s="1560"/>
      <c r="F86" s="1560"/>
      <c r="G86" s="1560"/>
      <c r="H86" s="1560"/>
      <c r="I86" s="1560"/>
      <c r="J86" s="1560"/>
      <c r="K86" s="1560"/>
      <c r="L86" s="1560"/>
      <c r="M86" s="1560"/>
      <c r="N86" s="1560"/>
      <c r="O86" s="1560"/>
      <c r="P86" s="1560"/>
      <c r="Q86" s="1560"/>
      <c r="R86" s="1560"/>
      <c r="S86" s="1560"/>
      <c r="T86" s="1560"/>
      <c r="U86" s="1560"/>
      <c r="V86" s="1560"/>
      <c r="W86" s="1560"/>
    </row>
    <row r="87" spans="1:23" ht="13.5" customHeight="1" x14ac:dyDescent="0.2">
      <c r="A87" s="1560"/>
      <c r="B87" s="1560"/>
      <c r="C87" s="1560"/>
      <c r="D87" s="1560"/>
      <c r="E87" s="1560"/>
      <c r="F87" s="1560"/>
      <c r="G87" s="1560"/>
      <c r="H87" s="1560"/>
      <c r="I87" s="1560"/>
      <c r="J87" s="1560"/>
      <c r="K87" s="1560"/>
      <c r="L87" s="1560"/>
      <c r="M87" s="1560"/>
      <c r="N87" s="1560"/>
      <c r="O87" s="1560"/>
      <c r="P87" s="1560"/>
      <c r="Q87" s="1560"/>
      <c r="R87" s="1560"/>
      <c r="S87" s="1560"/>
      <c r="T87" s="1560"/>
      <c r="U87" s="1560"/>
      <c r="V87" s="1560"/>
      <c r="W87" s="1560"/>
    </row>
    <row r="88" spans="1:23" ht="13.5" customHeight="1" x14ac:dyDescent="0.2">
      <c r="A88" s="1560"/>
      <c r="B88" s="1560"/>
      <c r="C88" s="1560"/>
      <c r="D88" s="1560"/>
      <c r="E88" s="1560"/>
      <c r="F88" s="1560"/>
      <c r="G88" s="1560"/>
      <c r="H88" s="1560"/>
      <c r="I88" s="1560"/>
      <c r="J88" s="1560"/>
      <c r="K88" s="1560"/>
      <c r="L88" s="1560"/>
      <c r="M88" s="1560"/>
      <c r="N88" s="1560"/>
      <c r="O88" s="1560"/>
      <c r="P88" s="1560"/>
      <c r="Q88" s="1560"/>
      <c r="R88" s="1560"/>
      <c r="S88" s="1560"/>
      <c r="T88" s="1560"/>
      <c r="U88" s="1560"/>
      <c r="V88" s="1560"/>
      <c r="W88" s="1560"/>
    </row>
    <row r="89" spans="1:23" ht="13.5" customHeight="1" x14ac:dyDescent="0.2">
      <c r="A89" s="1560"/>
      <c r="B89" s="1560"/>
      <c r="C89" s="1560"/>
      <c r="D89" s="1560"/>
      <c r="E89" s="1560"/>
      <c r="F89" s="1560"/>
      <c r="G89" s="1560"/>
      <c r="H89" s="1560"/>
      <c r="I89" s="1560"/>
      <c r="J89" s="1560"/>
      <c r="K89" s="1560"/>
      <c r="L89" s="1560"/>
      <c r="M89" s="1560"/>
      <c r="N89" s="1560"/>
      <c r="O89" s="1560"/>
      <c r="P89" s="1560"/>
      <c r="Q89" s="1560"/>
      <c r="R89" s="1560"/>
      <c r="S89" s="1560"/>
      <c r="T89" s="1560"/>
      <c r="U89" s="1560"/>
      <c r="V89" s="1560"/>
      <c r="W89" s="1560"/>
    </row>
    <row r="90" spans="1:23" ht="13.5" customHeight="1" x14ac:dyDescent="0.2">
      <c r="A90" s="1560"/>
      <c r="B90" s="1560"/>
      <c r="C90" s="1560"/>
      <c r="D90" s="1560"/>
      <c r="E90" s="1560"/>
      <c r="F90" s="1560"/>
      <c r="G90" s="1560"/>
      <c r="H90" s="1560"/>
      <c r="I90" s="1560"/>
      <c r="J90" s="1560"/>
      <c r="K90" s="1560"/>
      <c r="L90" s="1560"/>
      <c r="M90" s="1560"/>
      <c r="N90" s="1560"/>
      <c r="O90" s="1560"/>
      <c r="P90" s="1560"/>
      <c r="Q90" s="1560"/>
      <c r="R90" s="1560"/>
      <c r="S90" s="1560"/>
      <c r="T90" s="1560"/>
      <c r="U90" s="1560"/>
      <c r="V90" s="1560"/>
      <c r="W90" s="1560"/>
    </row>
    <row r="91" spans="1:23" s="553" customFormat="1" ht="12" customHeight="1" x14ac:dyDescent="0.2">
      <c r="B91" s="1561" t="s">
        <v>822</v>
      </c>
      <c r="C91" s="1561"/>
      <c r="D91" s="1561"/>
      <c r="E91" s="1561"/>
      <c r="F91" s="1561"/>
      <c r="G91" s="1561"/>
      <c r="H91" s="1561"/>
      <c r="I91" s="1561"/>
      <c r="J91" s="1561"/>
      <c r="K91" s="1561"/>
      <c r="L91" s="1561"/>
      <c r="M91" s="1561"/>
      <c r="N91" s="1561"/>
      <c r="O91" s="1561"/>
      <c r="P91" s="1561"/>
      <c r="Q91" s="1561"/>
      <c r="R91" s="1561"/>
      <c r="S91" s="1561"/>
      <c r="T91" s="1561"/>
      <c r="U91" s="1561"/>
      <c r="V91" s="1561"/>
      <c r="W91" s="1561"/>
    </row>
    <row r="92" spans="1:23" ht="13.5" customHeight="1" x14ac:dyDescent="0.2">
      <c r="A92" s="1560"/>
      <c r="B92" s="1560"/>
      <c r="C92" s="1560"/>
      <c r="D92" s="1560"/>
      <c r="E92" s="1560"/>
      <c r="F92" s="1560"/>
      <c r="G92" s="1560"/>
      <c r="H92" s="1560"/>
      <c r="I92" s="1560"/>
      <c r="J92" s="1560"/>
      <c r="K92" s="1560"/>
      <c r="L92" s="1560"/>
      <c r="M92" s="1560"/>
      <c r="N92" s="1560"/>
      <c r="O92" s="1560"/>
      <c r="P92" s="1560"/>
      <c r="Q92" s="1560"/>
      <c r="R92" s="1560"/>
      <c r="S92" s="1560"/>
      <c r="T92" s="1560"/>
      <c r="U92" s="1560"/>
      <c r="V92" s="1560"/>
      <c r="W92" s="1560"/>
    </row>
    <row r="93" spans="1:23" ht="13.5" customHeight="1" x14ac:dyDescent="0.2">
      <c r="A93" s="1560"/>
      <c r="B93" s="1560"/>
      <c r="C93" s="1560"/>
      <c r="D93" s="1560"/>
      <c r="E93" s="1560"/>
      <c r="F93" s="1560"/>
      <c r="G93" s="1560"/>
      <c r="H93" s="1560"/>
      <c r="I93" s="1560"/>
      <c r="J93" s="1560"/>
      <c r="K93" s="1560"/>
      <c r="L93" s="1560"/>
      <c r="M93" s="1560"/>
      <c r="N93" s="1560"/>
      <c r="O93" s="1560"/>
      <c r="P93" s="1560"/>
      <c r="Q93" s="1560"/>
      <c r="R93" s="1560"/>
      <c r="S93" s="1560"/>
      <c r="T93" s="1560"/>
      <c r="U93" s="1560"/>
      <c r="V93" s="1560"/>
      <c r="W93" s="1560"/>
    </row>
    <row r="94" spans="1:23" ht="13.5" customHeight="1" x14ac:dyDescent="0.2">
      <c r="A94" s="1560"/>
      <c r="B94" s="1560"/>
      <c r="C94" s="1560"/>
      <c r="D94" s="1560"/>
      <c r="E94" s="1560"/>
      <c r="F94" s="1560"/>
      <c r="G94" s="1560"/>
      <c r="H94" s="1560"/>
      <c r="I94" s="1560"/>
      <c r="J94" s="1560"/>
      <c r="K94" s="1560"/>
      <c r="L94" s="1560"/>
      <c r="M94" s="1560"/>
      <c r="N94" s="1560"/>
      <c r="O94" s="1560"/>
      <c r="P94" s="1560"/>
      <c r="Q94" s="1560"/>
      <c r="R94" s="1560"/>
      <c r="S94" s="1560"/>
      <c r="T94" s="1560"/>
      <c r="U94" s="1560"/>
      <c r="V94" s="1560"/>
      <c r="W94" s="1560"/>
    </row>
    <row r="95" spans="1:23" ht="13.5" customHeight="1" x14ac:dyDescent="0.2">
      <c r="A95" s="1560"/>
      <c r="B95" s="1560"/>
      <c r="C95" s="1560"/>
      <c r="D95" s="1560"/>
      <c r="E95" s="1560"/>
      <c r="F95" s="1560"/>
      <c r="G95" s="1560"/>
      <c r="H95" s="1560"/>
      <c r="I95" s="1560"/>
      <c r="J95" s="1560"/>
      <c r="K95" s="1560"/>
      <c r="L95" s="1560"/>
      <c r="M95" s="1560"/>
      <c r="N95" s="1560"/>
      <c r="O95" s="1560"/>
      <c r="P95" s="1560"/>
      <c r="Q95" s="1560"/>
      <c r="R95" s="1560"/>
      <c r="S95" s="1560"/>
      <c r="T95" s="1560"/>
      <c r="U95" s="1560"/>
      <c r="V95" s="1560"/>
      <c r="W95" s="1560"/>
    </row>
    <row r="96" spans="1:23" ht="13.5" customHeight="1" x14ac:dyDescent="0.2">
      <c r="A96" s="1560"/>
      <c r="B96" s="1560"/>
      <c r="C96" s="1560"/>
      <c r="D96" s="1560"/>
      <c r="E96" s="1560"/>
      <c r="F96" s="1560"/>
      <c r="G96" s="1560"/>
      <c r="H96" s="1560"/>
      <c r="I96" s="1560"/>
      <c r="J96" s="1560"/>
      <c r="K96" s="1560"/>
      <c r="L96" s="1560"/>
      <c r="M96" s="1560"/>
      <c r="N96" s="1560"/>
      <c r="O96" s="1560"/>
      <c r="P96" s="1560"/>
      <c r="Q96" s="1560"/>
      <c r="R96" s="1560"/>
      <c r="S96" s="1560"/>
      <c r="T96" s="1560"/>
      <c r="U96" s="1560"/>
      <c r="V96" s="1560"/>
      <c r="W96" s="1560"/>
    </row>
    <row r="97" spans="1:23" ht="13.5" customHeight="1" x14ac:dyDescent="0.2">
      <c r="A97" s="1560"/>
      <c r="B97" s="1560"/>
      <c r="C97" s="1560"/>
      <c r="D97" s="1560"/>
      <c r="E97" s="1560"/>
      <c r="F97" s="1560"/>
      <c r="G97" s="1560"/>
      <c r="H97" s="1560"/>
      <c r="I97" s="1560"/>
      <c r="J97" s="1560"/>
      <c r="K97" s="1560"/>
      <c r="L97" s="1560"/>
      <c r="M97" s="1560"/>
      <c r="N97" s="1560"/>
      <c r="O97" s="1560"/>
      <c r="P97" s="1560"/>
      <c r="Q97" s="1560"/>
      <c r="R97" s="1560"/>
      <c r="S97" s="1560"/>
      <c r="T97" s="1560"/>
      <c r="U97" s="1560"/>
      <c r="V97" s="1560"/>
      <c r="W97" s="1560"/>
    </row>
    <row r="98" spans="1:23" ht="13.5" customHeight="1" x14ac:dyDescent="0.2">
      <c r="A98" s="1560"/>
      <c r="B98" s="1560"/>
      <c r="C98" s="1560"/>
      <c r="D98" s="1560"/>
      <c r="E98" s="1560"/>
      <c r="F98" s="1560"/>
      <c r="G98" s="1560"/>
      <c r="H98" s="1560"/>
      <c r="I98" s="1560"/>
      <c r="J98" s="1560"/>
      <c r="K98" s="1560"/>
      <c r="L98" s="1560"/>
      <c r="M98" s="1560"/>
      <c r="N98" s="1560"/>
      <c r="O98" s="1560"/>
      <c r="P98" s="1560"/>
      <c r="Q98" s="1560"/>
      <c r="R98" s="1560"/>
      <c r="S98" s="1560"/>
      <c r="T98" s="1560"/>
      <c r="U98" s="1560"/>
      <c r="V98" s="1560"/>
      <c r="W98" s="1560"/>
    </row>
    <row r="99" spans="1:23" ht="13.5" customHeight="1" x14ac:dyDescent="0.2">
      <c r="A99" s="1560"/>
      <c r="B99" s="1560"/>
      <c r="C99" s="1560"/>
      <c r="D99" s="1560"/>
      <c r="E99" s="1560"/>
      <c r="F99" s="1560"/>
      <c r="G99" s="1560"/>
      <c r="H99" s="1560"/>
      <c r="I99" s="1560"/>
      <c r="J99" s="1560"/>
      <c r="K99" s="1560"/>
      <c r="L99" s="1560"/>
      <c r="M99" s="1560"/>
      <c r="N99" s="1560"/>
      <c r="O99" s="1560"/>
      <c r="P99" s="1560"/>
      <c r="Q99" s="1560"/>
      <c r="R99" s="1560"/>
      <c r="S99" s="1560"/>
      <c r="T99" s="1560"/>
      <c r="U99" s="1560"/>
      <c r="V99" s="1560"/>
      <c r="W99" s="1560"/>
    </row>
    <row r="100" spans="1:23" ht="13.5" customHeight="1" x14ac:dyDescent="0.2">
      <c r="A100" s="1560"/>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row>
    <row r="101" spans="1:23" ht="13.5" customHeight="1" x14ac:dyDescent="0.2">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row>
    <row r="102" spans="1:23" ht="13.5" customHeight="1" x14ac:dyDescent="0.2">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row>
    <row r="103" spans="1:23" s="553" customFormat="1" ht="24.75" customHeight="1" x14ac:dyDescent="0.2">
      <c r="A103" s="532"/>
      <c r="B103" s="1580" t="s">
        <v>823</v>
      </c>
      <c r="C103" s="1580"/>
      <c r="D103" s="1580"/>
      <c r="E103" s="1580"/>
      <c r="F103" s="1580"/>
      <c r="G103" s="1580"/>
      <c r="H103" s="1580"/>
      <c r="I103" s="1580"/>
      <c r="J103" s="1580"/>
      <c r="K103" s="1580"/>
      <c r="L103" s="1580"/>
      <c r="M103" s="1580"/>
      <c r="N103" s="1580"/>
      <c r="O103" s="1580"/>
      <c r="P103" s="1580"/>
      <c r="Q103" s="1580"/>
      <c r="R103" s="1580"/>
      <c r="S103" s="1580"/>
      <c r="T103" s="1580"/>
      <c r="U103" s="1580"/>
      <c r="V103" s="1580"/>
      <c r="W103" s="1580"/>
    </row>
    <row r="104" spans="1:23" ht="15" customHeight="1" x14ac:dyDescent="0.2">
      <c r="A104" s="1560"/>
      <c r="B104" s="1560"/>
      <c r="C104" s="1560"/>
      <c r="D104" s="1560"/>
      <c r="E104" s="1560"/>
      <c r="F104" s="1560"/>
      <c r="G104" s="1560"/>
      <c r="H104" s="1560"/>
      <c r="I104" s="1560"/>
      <c r="J104" s="1560"/>
      <c r="K104" s="1560"/>
      <c r="L104" s="1560"/>
      <c r="M104" s="1560"/>
      <c r="N104" s="1560"/>
      <c r="O104" s="1560"/>
      <c r="P104" s="1560"/>
      <c r="Q104" s="1560"/>
      <c r="R104" s="1560"/>
      <c r="S104" s="1560"/>
      <c r="T104" s="1560"/>
      <c r="U104" s="1560"/>
      <c r="V104" s="1560"/>
      <c r="W104" s="1560"/>
    </row>
    <row r="105" spans="1:23" ht="15" customHeight="1" x14ac:dyDescent="0.2">
      <c r="A105" s="1560"/>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row>
    <row r="106" spans="1:23" ht="15" customHeight="1" x14ac:dyDescent="0.2">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row>
    <row r="107" spans="1:23" ht="15" customHeight="1" x14ac:dyDescent="0.2">
      <c r="A107" s="1560"/>
      <c r="B107" s="1560"/>
      <c r="C107" s="1560"/>
      <c r="D107" s="1560"/>
      <c r="E107" s="1560"/>
      <c r="F107" s="1560"/>
      <c r="G107" s="1560"/>
      <c r="H107" s="1560"/>
      <c r="I107" s="1560"/>
      <c r="J107" s="1560"/>
      <c r="K107" s="1560"/>
      <c r="L107" s="1560"/>
      <c r="M107" s="1560"/>
      <c r="N107" s="1560"/>
      <c r="O107" s="1560"/>
      <c r="P107" s="1560"/>
      <c r="Q107" s="1560"/>
      <c r="R107" s="1560"/>
      <c r="S107" s="1560"/>
      <c r="T107" s="1560"/>
      <c r="U107" s="1560"/>
      <c r="V107" s="1560"/>
      <c r="W107" s="1560"/>
    </row>
    <row r="108" spans="1:23" ht="15" customHeight="1" x14ac:dyDescent="0.2">
      <c r="A108" s="1560"/>
      <c r="B108" s="1560"/>
      <c r="C108" s="1560"/>
      <c r="D108" s="1560"/>
      <c r="E108" s="1560"/>
      <c r="F108" s="1560"/>
      <c r="G108" s="1560"/>
      <c r="H108" s="1560"/>
      <c r="I108" s="1560"/>
      <c r="J108" s="1560"/>
      <c r="K108" s="1560"/>
      <c r="L108" s="1560"/>
      <c r="M108" s="1560"/>
      <c r="N108" s="1560"/>
      <c r="O108" s="1560"/>
      <c r="P108" s="1560"/>
      <c r="Q108" s="1560"/>
      <c r="R108" s="1560"/>
      <c r="S108" s="1560"/>
      <c r="T108" s="1560"/>
      <c r="U108" s="1560"/>
      <c r="V108" s="1560"/>
      <c r="W108" s="1560"/>
    </row>
    <row r="109" spans="1:23" ht="15" customHeight="1" x14ac:dyDescent="0.2">
      <c r="A109" s="1560"/>
      <c r="B109" s="1560"/>
      <c r="C109" s="1560"/>
      <c r="D109" s="1560"/>
      <c r="E109" s="1560"/>
      <c r="F109" s="1560"/>
      <c r="G109" s="1560"/>
      <c r="H109" s="1560"/>
      <c r="I109" s="1560"/>
      <c r="J109" s="1560"/>
      <c r="K109" s="1560"/>
      <c r="L109" s="1560"/>
      <c r="M109" s="1560"/>
      <c r="N109" s="1560"/>
      <c r="O109" s="1560"/>
      <c r="P109" s="1560"/>
      <c r="Q109" s="1560"/>
      <c r="R109" s="1560"/>
      <c r="S109" s="1560"/>
      <c r="T109" s="1560"/>
      <c r="U109" s="1560"/>
      <c r="V109" s="1560"/>
      <c r="W109" s="1560"/>
    </row>
    <row r="110" spans="1:23" ht="15" customHeight="1" x14ac:dyDescent="0.2">
      <c r="A110" s="1560"/>
      <c r="B110" s="1560"/>
      <c r="C110" s="1560"/>
      <c r="D110" s="1560"/>
      <c r="E110" s="1560"/>
      <c r="F110" s="1560"/>
      <c r="G110" s="1560"/>
      <c r="H110" s="1560"/>
      <c r="I110" s="1560"/>
      <c r="J110" s="1560"/>
      <c r="K110" s="1560"/>
      <c r="L110" s="1560"/>
      <c r="M110" s="1560"/>
      <c r="N110" s="1560"/>
      <c r="O110" s="1560"/>
      <c r="P110" s="1560"/>
      <c r="Q110" s="1560"/>
      <c r="R110" s="1560"/>
      <c r="S110" s="1560"/>
      <c r="T110" s="1560"/>
      <c r="U110" s="1560"/>
      <c r="V110" s="1560"/>
      <c r="W110" s="1560"/>
    </row>
    <row r="111" spans="1:23" ht="15" customHeight="1" x14ac:dyDescent="0.2">
      <c r="A111" s="1560"/>
      <c r="B111" s="1560"/>
      <c r="C111" s="1560"/>
      <c r="D111" s="1560"/>
      <c r="E111" s="1560"/>
      <c r="F111" s="1560"/>
      <c r="G111" s="1560"/>
      <c r="H111" s="1560"/>
      <c r="I111" s="1560"/>
      <c r="J111" s="1560"/>
      <c r="K111" s="1560"/>
      <c r="L111" s="1560"/>
      <c r="M111" s="1560"/>
      <c r="N111" s="1560"/>
      <c r="O111" s="1560"/>
      <c r="P111" s="1560"/>
      <c r="Q111" s="1560"/>
      <c r="R111" s="1560"/>
      <c r="S111" s="1560"/>
      <c r="T111" s="1560"/>
      <c r="U111" s="1560"/>
      <c r="V111" s="1560"/>
      <c r="W111" s="1560"/>
    </row>
    <row r="112" spans="1:23" ht="15" customHeight="1" x14ac:dyDescent="0.2">
      <c r="A112" s="1560"/>
      <c r="B112" s="1560"/>
      <c r="C112" s="1560"/>
      <c r="D112" s="1560"/>
      <c r="E112" s="1560"/>
      <c r="F112" s="1560"/>
      <c r="G112" s="1560"/>
      <c r="H112" s="1560"/>
      <c r="I112" s="1560"/>
      <c r="J112" s="1560"/>
      <c r="K112" s="1560"/>
      <c r="L112" s="1560"/>
      <c r="M112" s="1560"/>
      <c r="N112" s="1560"/>
      <c r="O112" s="1560"/>
      <c r="P112" s="1560"/>
      <c r="Q112" s="1560"/>
      <c r="R112" s="1560"/>
      <c r="S112" s="1560"/>
      <c r="T112" s="1560"/>
      <c r="U112" s="1560"/>
      <c r="V112" s="1560"/>
      <c r="W112" s="1560"/>
    </row>
    <row r="113" spans="1:23" ht="15" customHeight="1" x14ac:dyDescent="0.2">
      <c r="A113" s="1560"/>
      <c r="B113" s="1560"/>
      <c r="C113" s="1560"/>
      <c r="D113" s="1560"/>
      <c r="E113" s="1560"/>
      <c r="F113" s="1560"/>
      <c r="G113" s="1560"/>
      <c r="H113" s="1560"/>
      <c r="I113" s="1560"/>
      <c r="J113" s="1560"/>
      <c r="K113" s="1560"/>
      <c r="L113" s="1560"/>
      <c r="M113" s="1560"/>
      <c r="N113" s="1560"/>
      <c r="O113" s="1560"/>
      <c r="P113" s="1560"/>
      <c r="Q113" s="1560"/>
      <c r="R113" s="1560"/>
      <c r="S113" s="1560"/>
      <c r="T113" s="1560"/>
      <c r="U113" s="1560"/>
      <c r="V113" s="1560"/>
      <c r="W113" s="1560"/>
    </row>
    <row r="114" spans="1:23" ht="15" customHeight="1" x14ac:dyDescent="0.2">
      <c r="A114" s="1560"/>
      <c r="B114" s="1560"/>
      <c r="C114" s="1560"/>
      <c r="D114" s="1560"/>
      <c r="E114" s="1560"/>
      <c r="F114" s="1560"/>
      <c r="G114" s="1560"/>
      <c r="H114" s="1560"/>
      <c r="I114" s="1560"/>
      <c r="J114" s="1560"/>
      <c r="K114" s="1560"/>
      <c r="L114" s="1560"/>
      <c r="M114" s="1560"/>
      <c r="N114" s="1560"/>
      <c r="O114" s="1560"/>
      <c r="P114" s="1560"/>
      <c r="Q114" s="1560"/>
      <c r="R114" s="1560"/>
      <c r="S114" s="1560"/>
      <c r="T114" s="1560"/>
      <c r="U114" s="1560"/>
      <c r="V114" s="1560"/>
      <c r="W114" s="1560"/>
    </row>
    <row r="115" spans="1:23" s="553" customFormat="1" ht="12" customHeight="1" x14ac:dyDescent="0.2">
      <c r="A115" s="532"/>
      <c r="B115" s="532" t="s">
        <v>824</v>
      </c>
      <c r="C115" s="531"/>
      <c r="D115" s="531"/>
      <c r="E115" s="531"/>
      <c r="F115" s="531"/>
      <c r="G115" s="531"/>
      <c r="H115" s="531"/>
      <c r="I115" s="531"/>
      <c r="J115" s="531"/>
      <c r="K115" s="531"/>
      <c r="L115" s="531"/>
      <c r="M115" s="531"/>
      <c r="N115" s="531"/>
      <c r="O115" s="531"/>
      <c r="P115" s="531"/>
      <c r="Q115" s="531"/>
      <c r="R115" s="531"/>
      <c r="S115" s="531"/>
      <c r="T115" s="531"/>
      <c r="U115" s="531"/>
      <c r="V115" s="531"/>
      <c r="W115" s="531"/>
    </row>
    <row r="116" spans="1:23" ht="15" customHeight="1" x14ac:dyDescent="0.2">
      <c r="A116" s="1560"/>
      <c r="B116" s="1560"/>
      <c r="C116" s="1560"/>
      <c r="D116" s="1560"/>
      <c r="E116" s="1560"/>
      <c r="F116" s="1560"/>
      <c r="G116" s="1560"/>
      <c r="H116" s="1560"/>
      <c r="I116" s="1560"/>
      <c r="J116" s="1560"/>
      <c r="K116" s="1560"/>
      <c r="L116" s="1560"/>
      <c r="M116" s="1560"/>
      <c r="N116" s="1560"/>
      <c r="O116" s="1560"/>
      <c r="P116" s="1560"/>
      <c r="Q116" s="1560"/>
      <c r="R116" s="1560"/>
      <c r="S116" s="1560"/>
      <c r="T116" s="1560"/>
      <c r="U116" s="1560"/>
      <c r="V116" s="1560"/>
      <c r="W116" s="1560"/>
    </row>
    <row r="117" spans="1:23" ht="15" customHeight="1" x14ac:dyDescent="0.2">
      <c r="A117" s="1560"/>
      <c r="B117" s="1560"/>
      <c r="C117" s="1560"/>
      <c r="D117" s="1560"/>
      <c r="E117" s="1560"/>
      <c r="F117" s="1560"/>
      <c r="G117" s="1560"/>
      <c r="H117" s="1560"/>
      <c r="I117" s="1560"/>
      <c r="J117" s="1560"/>
      <c r="K117" s="1560"/>
      <c r="L117" s="1560"/>
      <c r="M117" s="1560"/>
      <c r="N117" s="1560"/>
      <c r="O117" s="1560"/>
      <c r="P117" s="1560"/>
      <c r="Q117" s="1560"/>
      <c r="R117" s="1560"/>
      <c r="S117" s="1560"/>
      <c r="T117" s="1560"/>
      <c r="U117" s="1560"/>
      <c r="V117" s="1560"/>
      <c r="W117" s="1560"/>
    </row>
    <row r="118" spans="1:23" ht="15" customHeight="1" x14ac:dyDescent="0.2">
      <c r="A118" s="1560"/>
      <c r="B118" s="1560"/>
      <c r="C118" s="1560"/>
      <c r="D118" s="1560"/>
      <c r="E118" s="1560"/>
      <c r="F118" s="1560"/>
      <c r="G118" s="1560"/>
      <c r="H118" s="1560"/>
      <c r="I118" s="1560"/>
      <c r="J118" s="1560"/>
      <c r="K118" s="1560"/>
      <c r="L118" s="1560"/>
      <c r="M118" s="1560"/>
      <c r="N118" s="1560"/>
      <c r="O118" s="1560"/>
      <c r="P118" s="1560"/>
      <c r="Q118" s="1560"/>
      <c r="R118" s="1560"/>
      <c r="S118" s="1560"/>
      <c r="T118" s="1560"/>
      <c r="U118" s="1560"/>
      <c r="V118" s="1560"/>
      <c r="W118" s="1560"/>
    </row>
    <row r="119" spans="1:23" ht="15" customHeight="1" x14ac:dyDescent="0.2">
      <c r="A119" s="1560"/>
      <c r="B119" s="1560"/>
      <c r="C119" s="1560"/>
      <c r="D119" s="1560"/>
      <c r="E119" s="1560"/>
      <c r="F119" s="1560"/>
      <c r="G119" s="1560"/>
      <c r="H119" s="1560"/>
      <c r="I119" s="1560"/>
      <c r="J119" s="1560"/>
      <c r="K119" s="1560"/>
      <c r="L119" s="1560"/>
      <c r="M119" s="1560"/>
      <c r="N119" s="1560"/>
      <c r="O119" s="1560"/>
      <c r="P119" s="1560"/>
      <c r="Q119" s="1560"/>
      <c r="R119" s="1560"/>
      <c r="S119" s="1560"/>
      <c r="T119" s="1560"/>
      <c r="U119" s="1560"/>
      <c r="V119" s="1560"/>
      <c r="W119" s="1560"/>
    </row>
    <row r="120" spans="1:23" ht="15" customHeight="1" x14ac:dyDescent="0.2">
      <c r="A120" s="1560"/>
      <c r="B120" s="1560"/>
      <c r="C120" s="1560"/>
      <c r="D120" s="1560"/>
      <c r="E120" s="1560"/>
      <c r="F120" s="1560"/>
      <c r="G120" s="1560"/>
      <c r="H120" s="1560"/>
      <c r="I120" s="1560"/>
      <c r="J120" s="1560"/>
      <c r="K120" s="1560"/>
      <c r="L120" s="1560"/>
      <c r="M120" s="1560"/>
      <c r="N120" s="1560"/>
      <c r="O120" s="1560"/>
      <c r="P120" s="1560"/>
      <c r="Q120" s="1560"/>
      <c r="R120" s="1560"/>
      <c r="S120" s="1560"/>
      <c r="T120" s="1560"/>
      <c r="U120" s="1560"/>
      <c r="V120" s="1560"/>
      <c r="W120" s="1560"/>
    </row>
    <row r="121" spans="1:23" ht="15" customHeight="1" x14ac:dyDescent="0.2">
      <c r="A121" s="1560"/>
      <c r="B121" s="1560"/>
      <c r="C121" s="1560"/>
      <c r="D121" s="1560"/>
      <c r="E121" s="1560"/>
      <c r="F121" s="1560"/>
      <c r="G121" s="1560"/>
      <c r="H121" s="1560"/>
      <c r="I121" s="1560"/>
      <c r="J121" s="1560"/>
      <c r="K121" s="1560"/>
      <c r="L121" s="1560"/>
      <c r="M121" s="1560"/>
      <c r="N121" s="1560"/>
      <c r="O121" s="1560"/>
      <c r="P121" s="1560"/>
      <c r="Q121" s="1560"/>
      <c r="R121" s="1560"/>
      <c r="S121" s="1560"/>
      <c r="T121" s="1560"/>
      <c r="U121" s="1560"/>
      <c r="V121" s="1560"/>
      <c r="W121" s="1560"/>
    </row>
    <row r="122" spans="1:23" ht="15" customHeight="1" x14ac:dyDescent="0.2">
      <c r="A122" s="1560"/>
      <c r="B122" s="1560"/>
      <c r="C122" s="1560"/>
      <c r="D122" s="1560"/>
      <c r="E122" s="1560"/>
      <c r="F122" s="1560"/>
      <c r="G122" s="1560"/>
      <c r="H122" s="1560"/>
      <c r="I122" s="1560"/>
      <c r="J122" s="1560"/>
      <c r="K122" s="1560"/>
      <c r="L122" s="1560"/>
      <c r="M122" s="1560"/>
      <c r="N122" s="1560"/>
      <c r="O122" s="1560"/>
      <c r="P122" s="1560"/>
      <c r="Q122" s="1560"/>
      <c r="R122" s="1560"/>
      <c r="S122" s="1560"/>
      <c r="T122" s="1560"/>
      <c r="U122" s="1560"/>
      <c r="V122" s="1560"/>
      <c r="W122" s="1560"/>
    </row>
    <row r="123" spans="1:23" ht="15" customHeight="1" x14ac:dyDescent="0.2">
      <c r="A123" s="1560"/>
      <c r="B123" s="1560"/>
      <c r="C123" s="1560"/>
      <c r="D123" s="1560"/>
      <c r="E123" s="1560"/>
      <c r="F123" s="1560"/>
      <c r="G123" s="1560"/>
      <c r="H123" s="1560"/>
      <c r="I123" s="1560"/>
      <c r="J123" s="1560"/>
      <c r="K123" s="1560"/>
      <c r="L123" s="1560"/>
      <c r="M123" s="1560"/>
      <c r="N123" s="1560"/>
      <c r="O123" s="1560"/>
      <c r="P123" s="1560"/>
      <c r="Q123" s="1560"/>
      <c r="R123" s="1560"/>
      <c r="S123" s="1560"/>
      <c r="T123" s="1560"/>
      <c r="U123" s="1560"/>
      <c r="V123" s="1560"/>
      <c r="W123" s="1560"/>
    </row>
    <row r="124" spans="1:23" ht="15" customHeight="1" x14ac:dyDescent="0.2">
      <c r="A124" s="1560"/>
      <c r="B124" s="1560"/>
      <c r="C124" s="1560"/>
      <c r="D124" s="1560"/>
      <c r="E124" s="1560"/>
      <c r="F124" s="1560"/>
      <c r="G124" s="1560"/>
      <c r="H124" s="1560"/>
      <c r="I124" s="1560"/>
      <c r="J124" s="1560"/>
      <c r="K124" s="1560"/>
      <c r="L124" s="1560"/>
      <c r="M124" s="1560"/>
      <c r="N124" s="1560"/>
      <c r="O124" s="1560"/>
      <c r="P124" s="1560"/>
      <c r="Q124" s="1560"/>
      <c r="R124" s="1560"/>
      <c r="S124" s="1560"/>
      <c r="T124" s="1560"/>
      <c r="U124" s="1560"/>
      <c r="V124" s="1560"/>
      <c r="W124" s="1560"/>
    </row>
    <row r="125" spans="1:23" ht="15" customHeight="1" x14ac:dyDescent="0.2">
      <c r="A125" s="1560"/>
      <c r="B125" s="1560"/>
      <c r="C125" s="1560"/>
      <c r="D125" s="1560"/>
      <c r="E125" s="1560"/>
      <c r="F125" s="1560"/>
      <c r="G125" s="1560"/>
      <c r="H125" s="1560"/>
      <c r="I125" s="1560"/>
      <c r="J125" s="1560"/>
      <c r="K125" s="1560"/>
      <c r="L125" s="1560"/>
      <c r="M125" s="1560"/>
      <c r="N125" s="1560"/>
      <c r="O125" s="1560"/>
      <c r="P125" s="1560"/>
      <c r="Q125" s="1560"/>
      <c r="R125" s="1560"/>
      <c r="S125" s="1560"/>
      <c r="T125" s="1560"/>
      <c r="U125" s="1560"/>
      <c r="V125" s="1560"/>
      <c r="W125" s="1560"/>
    </row>
    <row r="126" spans="1:23" ht="15" customHeight="1" x14ac:dyDescent="0.2">
      <c r="A126" s="1560"/>
      <c r="B126" s="1560"/>
      <c r="C126" s="1560"/>
      <c r="D126" s="1560"/>
      <c r="E126" s="1560"/>
      <c r="F126" s="1560"/>
      <c r="G126" s="1560"/>
      <c r="H126" s="1560"/>
      <c r="I126" s="1560"/>
      <c r="J126" s="1560"/>
      <c r="K126" s="1560"/>
      <c r="L126" s="1560"/>
      <c r="M126" s="1560"/>
      <c r="N126" s="1560"/>
      <c r="O126" s="1560"/>
      <c r="P126" s="1560"/>
      <c r="Q126" s="1560"/>
      <c r="R126" s="1560"/>
      <c r="S126" s="1560"/>
      <c r="T126" s="1560"/>
      <c r="U126" s="1560"/>
      <c r="V126" s="1560"/>
      <c r="W126" s="1560"/>
    </row>
    <row r="127" spans="1:23" ht="12.6" customHeight="1" x14ac:dyDescent="0.2">
      <c r="B127" s="711" t="s">
        <v>726</v>
      </c>
      <c r="C127" s="711"/>
      <c r="D127" s="711"/>
      <c r="E127" s="711"/>
      <c r="F127" s="711"/>
      <c r="G127" s="711"/>
      <c r="H127" s="711"/>
      <c r="I127" s="711"/>
      <c r="J127" s="712" t="s">
        <v>825</v>
      </c>
      <c r="K127" s="711"/>
      <c r="L127" s="711"/>
      <c r="M127" s="711"/>
      <c r="N127" s="711"/>
      <c r="O127" s="711"/>
      <c r="P127" s="711"/>
      <c r="Q127" s="711"/>
      <c r="R127" s="711"/>
      <c r="S127" s="711"/>
      <c r="T127" s="711"/>
      <c r="U127" s="711"/>
      <c r="V127" s="711"/>
      <c r="W127" s="713"/>
    </row>
    <row r="128" spans="1:23" ht="12.6" customHeight="1" x14ac:dyDescent="0.2">
      <c r="C128" s="712"/>
      <c r="D128" s="712"/>
      <c r="E128" s="712"/>
      <c r="F128" s="712"/>
      <c r="G128" s="712"/>
      <c r="H128" s="712"/>
      <c r="I128" s="712"/>
      <c r="J128" s="712" t="s">
        <v>769</v>
      </c>
      <c r="K128" s="712"/>
      <c r="L128" s="712"/>
      <c r="M128" s="712"/>
      <c r="N128" s="712"/>
      <c r="O128" s="712"/>
      <c r="P128" s="712"/>
      <c r="Q128" s="712"/>
      <c r="R128" s="712"/>
      <c r="S128" s="712"/>
      <c r="T128" s="712"/>
      <c r="U128" s="712"/>
      <c r="V128" s="712"/>
      <c r="W128" s="714"/>
    </row>
    <row r="129" spans="1:24" ht="20.25" customHeight="1" x14ac:dyDescent="0.25">
      <c r="A129" s="1517"/>
      <c r="B129" s="1517"/>
      <c r="C129" s="1517"/>
      <c r="D129" s="1517"/>
      <c r="E129" s="1517"/>
      <c r="F129" s="1517"/>
      <c r="G129" s="1517"/>
      <c r="H129" s="1517"/>
      <c r="I129" s="1517"/>
      <c r="J129" s="1517"/>
      <c r="K129" s="1517"/>
      <c r="L129" s="1517"/>
      <c r="M129" s="1517"/>
      <c r="N129" s="1517"/>
      <c r="O129" s="1517"/>
      <c r="P129" s="575"/>
      <c r="Q129" s="1518"/>
      <c r="R129" s="1518"/>
      <c r="S129" s="1518"/>
      <c r="T129" s="1518"/>
      <c r="U129" s="1518"/>
      <c r="V129" s="1518"/>
      <c r="W129" s="1518"/>
    </row>
    <row r="130" spans="1:24" s="669" customFormat="1" ht="10.5" customHeight="1" x14ac:dyDescent="0.2">
      <c r="A130" s="715" t="s">
        <v>730</v>
      </c>
      <c r="B130" s="716"/>
      <c r="D130" s="717"/>
      <c r="E130" s="717"/>
      <c r="F130" s="717"/>
      <c r="G130" s="717"/>
      <c r="H130" s="717"/>
      <c r="I130" s="717"/>
      <c r="J130" s="717"/>
      <c r="K130" s="717"/>
      <c r="L130" s="717"/>
      <c r="M130" s="717"/>
      <c r="N130" s="717"/>
      <c r="O130" s="717"/>
      <c r="P130" s="718"/>
      <c r="Q130" s="715" t="s">
        <v>731</v>
      </c>
      <c r="R130" s="717"/>
      <c r="S130" s="717"/>
      <c r="T130" s="717"/>
      <c r="U130" s="717"/>
      <c r="V130" s="717"/>
      <c r="W130" s="457"/>
    </row>
    <row r="131" spans="1:24" ht="9" customHeight="1" x14ac:dyDescent="0.2">
      <c r="A131" s="584"/>
      <c r="B131" s="545"/>
      <c r="D131" s="584"/>
      <c r="E131" s="584"/>
      <c r="F131" s="584"/>
      <c r="G131" s="584"/>
      <c r="H131" s="584"/>
      <c r="I131" s="584"/>
      <c r="J131" s="584"/>
      <c r="K131" s="584"/>
      <c r="L131" s="584"/>
      <c r="M131" s="584"/>
      <c r="N131" s="584"/>
      <c r="O131" s="584"/>
      <c r="P131" s="584"/>
      <c r="Q131" s="584"/>
      <c r="R131" s="584"/>
      <c r="S131" s="584"/>
      <c r="T131" s="584"/>
      <c r="U131" s="584"/>
      <c r="V131" s="584"/>
      <c r="W131" s="719"/>
    </row>
    <row r="132" spans="1:24" ht="18" customHeight="1" x14ac:dyDescent="0.25">
      <c r="A132" s="1510"/>
      <c r="B132" s="1510"/>
      <c r="C132" s="1510"/>
      <c r="D132" s="1510"/>
      <c r="E132" s="1510"/>
      <c r="F132" s="1510"/>
      <c r="G132" s="1510"/>
      <c r="H132" s="1510"/>
      <c r="I132" s="1510"/>
      <c r="J132" s="1510"/>
      <c r="K132" s="1510"/>
      <c r="L132" s="1510"/>
      <c r="M132" s="1510"/>
      <c r="N132" s="1510"/>
      <c r="O132" s="1510"/>
      <c r="P132" s="584"/>
      <c r="Q132" s="1511"/>
      <c r="R132" s="1511"/>
      <c r="S132" s="1511"/>
      <c r="T132" s="1511"/>
      <c r="U132" s="1511"/>
      <c r="V132" s="1511"/>
      <c r="W132" s="1511"/>
    </row>
    <row r="133" spans="1:24" s="669" customFormat="1" ht="10.5" customHeight="1" x14ac:dyDescent="0.2">
      <c r="A133" s="715" t="s">
        <v>732</v>
      </c>
      <c r="B133" s="716"/>
      <c r="D133" s="717"/>
      <c r="E133" s="717"/>
      <c r="F133" s="717"/>
      <c r="G133" s="717"/>
      <c r="H133" s="717"/>
      <c r="I133" s="717"/>
      <c r="J133" s="717"/>
      <c r="K133" s="717"/>
      <c r="L133" s="717"/>
      <c r="M133" s="717"/>
      <c r="N133" s="717"/>
      <c r="O133" s="717"/>
      <c r="P133" s="718"/>
      <c r="Q133" s="715" t="s">
        <v>733</v>
      </c>
      <c r="R133" s="717"/>
      <c r="S133" s="717"/>
      <c r="T133" s="717"/>
      <c r="U133" s="717"/>
      <c r="V133" s="717"/>
      <c r="W133" s="457"/>
    </row>
    <row r="134" spans="1:24" ht="13.5" x14ac:dyDescent="0.25">
      <c r="B134" s="545"/>
      <c r="C134" s="575"/>
      <c r="D134" s="575"/>
      <c r="E134" s="575"/>
      <c r="F134" s="575"/>
      <c r="G134" s="575"/>
      <c r="H134" s="575"/>
      <c r="I134" s="575"/>
      <c r="J134" s="575"/>
      <c r="K134" s="575"/>
      <c r="L134" s="575"/>
      <c r="M134" s="575"/>
      <c r="N134" s="575"/>
      <c r="O134" s="575"/>
      <c r="P134" s="575"/>
      <c r="Q134" s="575"/>
      <c r="R134" s="575"/>
      <c r="S134" s="575"/>
      <c r="T134" s="575"/>
      <c r="U134" s="575"/>
      <c r="V134" s="575"/>
      <c r="W134" s="720"/>
    </row>
    <row r="135" spans="1:24" ht="24" customHeight="1" x14ac:dyDescent="0.2">
      <c r="A135" s="721"/>
      <c r="B135" s="721"/>
      <c r="C135" s="721"/>
      <c r="D135" s="721"/>
      <c r="E135" s="721"/>
      <c r="F135" s="721"/>
      <c r="G135" s="721"/>
      <c r="H135" s="721"/>
      <c r="I135" s="721"/>
      <c r="J135" s="721"/>
      <c r="K135" s="721"/>
      <c r="L135" s="721"/>
      <c r="M135" s="721"/>
      <c r="N135" s="721"/>
      <c r="O135" s="721"/>
      <c r="P135" s="721"/>
      <c r="Q135" s="721"/>
      <c r="R135" s="721"/>
      <c r="S135" s="721"/>
      <c r="T135" s="721"/>
      <c r="U135" s="721"/>
      <c r="V135" s="721"/>
      <c r="W135" s="721"/>
      <c r="X135" s="488"/>
    </row>
    <row r="136" spans="1:24" ht="24" customHeight="1" x14ac:dyDescent="0.2">
      <c r="A136" s="721"/>
      <c r="B136" s="721"/>
      <c r="C136" s="721"/>
      <c r="D136" s="721"/>
      <c r="E136" s="721"/>
      <c r="F136" s="721"/>
      <c r="G136" s="721"/>
      <c r="H136" s="721"/>
      <c r="I136" s="721"/>
      <c r="J136" s="721"/>
      <c r="K136" s="721"/>
      <c r="L136" s="721"/>
      <c r="M136" s="721"/>
      <c r="N136" s="721"/>
      <c r="O136" s="721"/>
      <c r="P136" s="721"/>
      <c r="Q136" s="721"/>
      <c r="R136" s="721"/>
      <c r="S136" s="721"/>
      <c r="T136" s="721"/>
      <c r="U136" s="721"/>
      <c r="V136" s="721"/>
      <c r="W136" s="721"/>
      <c r="X136" s="488"/>
    </row>
    <row r="137" spans="1:24" ht="24" customHeight="1" x14ac:dyDescent="0.2">
      <c r="A137" s="721"/>
      <c r="B137" s="721"/>
      <c r="C137" s="721"/>
      <c r="D137" s="721"/>
      <c r="E137" s="721"/>
      <c r="F137" s="721"/>
      <c r="G137" s="721"/>
      <c r="H137" s="721"/>
      <c r="I137" s="721"/>
      <c r="J137" s="721"/>
      <c r="K137" s="721"/>
      <c r="L137" s="721"/>
      <c r="M137" s="721"/>
      <c r="N137" s="721"/>
      <c r="O137" s="721"/>
      <c r="P137" s="721"/>
      <c r="Q137" s="721"/>
      <c r="R137" s="721"/>
      <c r="S137" s="721"/>
      <c r="T137" s="721"/>
      <c r="U137" s="721"/>
      <c r="V137" s="721"/>
      <c r="W137" s="721"/>
      <c r="X137" s="488"/>
    </row>
    <row r="138" spans="1:24" ht="24" customHeight="1" x14ac:dyDescent="0.2">
      <c r="A138" s="721"/>
      <c r="B138" s="721"/>
      <c r="C138" s="721"/>
      <c r="D138" s="721"/>
      <c r="E138" s="721"/>
      <c r="F138" s="721"/>
      <c r="G138" s="721"/>
      <c r="H138" s="721"/>
      <c r="I138" s="721"/>
      <c r="J138" s="721"/>
      <c r="K138" s="721"/>
      <c r="L138" s="721"/>
      <c r="M138" s="721"/>
      <c r="N138" s="721"/>
      <c r="O138" s="721"/>
      <c r="P138" s="721"/>
      <c r="Q138" s="721"/>
      <c r="R138" s="721"/>
      <c r="S138" s="721"/>
      <c r="T138" s="721"/>
      <c r="U138" s="721"/>
      <c r="V138" s="721"/>
      <c r="W138" s="721"/>
      <c r="X138" s="488"/>
    </row>
    <row r="139" spans="1:24" ht="24" customHeight="1" x14ac:dyDescent="0.2">
      <c r="A139" s="721"/>
      <c r="B139" s="721"/>
      <c r="C139" s="721"/>
      <c r="D139" s="721"/>
      <c r="E139" s="721"/>
      <c r="F139" s="721"/>
      <c r="G139" s="721"/>
      <c r="H139" s="721"/>
      <c r="I139" s="721"/>
      <c r="J139" s="721"/>
      <c r="K139" s="721"/>
      <c r="L139" s="721"/>
      <c r="M139" s="721"/>
      <c r="N139" s="721"/>
      <c r="O139" s="721"/>
      <c r="P139" s="721"/>
      <c r="Q139" s="721"/>
      <c r="R139" s="721"/>
      <c r="S139" s="721"/>
      <c r="T139" s="721"/>
      <c r="U139" s="721"/>
      <c r="V139" s="721"/>
      <c r="W139" s="721"/>
      <c r="X139" s="488"/>
    </row>
    <row r="140" spans="1:24" ht="24" customHeight="1" x14ac:dyDescent="0.2">
      <c r="A140" s="721"/>
      <c r="B140" s="721"/>
      <c r="C140" s="721"/>
      <c r="D140" s="721"/>
      <c r="E140" s="721"/>
      <c r="F140" s="721"/>
      <c r="G140" s="721"/>
      <c r="H140" s="721"/>
      <c r="I140" s="721"/>
      <c r="J140" s="721"/>
      <c r="K140" s="721"/>
      <c r="L140" s="721"/>
      <c r="M140" s="721"/>
      <c r="N140" s="721"/>
      <c r="O140" s="721"/>
      <c r="P140" s="721"/>
      <c r="Q140" s="721"/>
      <c r="R140" s="721"/>
      <c r="S140" s="721"/>
      <c r="T140" s="721"/>
      <c r="U140" s="721"/>
      <c r="V140" s="721"/>
      <c r="W140" s="721"/>
      <c r="X140" s="488"/>
    </row>
    <row r="141" spans="1:24" ht="24" customHeight="1" x14ac:dyDescent="0.2">
      <c r="A141" s="721"/>
      <c r="B141" s="721"/>
      <c r="C141" s="721"/>
      <c r="D141" s="721"/>
      <c r="E141" s="721"/>
      <c r="F141" s="721"/>
      <c r="G141" s="721"/>
      <c r="H141" s="721"/>
      <c r="I141" s="721"/>
      <c r="J141" s="721"/>
      <c r="K141" s="721"/>
      <c r="L141" s="721"/>
      <c r="M141" s="721"/>
      <c r="N141" s="721"/>
      <c r="O141" s="721"/>
      <c r="P141" s="721"/>
      <c r="Q141" s="721"/>
      <c r="R141" s="721"/>
      <c r="S141" s="721"/>
      <c r="T141" s="721"/>
      <c r="U141" s="721"/>
      <c r="V141" s="721"/>
      <c r="W141" s="721"/>
      <c r="X141" s="488"/>
    </row>
    <row r="142" spans="1:24" ht="24" customHeight="1" x14ac:dyDescent="0.2">
      <c r="A142" s="721"/>
      <c r="B142" s="721"/>
      <c r="C142" s="721"/>
      <c r="D142" s="721"/>
      <c r="E142" s="721"/>
      <c r="F142" s="721"/>
      <c r="G142" s="721"/>
      <c r="H142" s="721"/>
      <c r="I142" s="721"/>
      <c r="J142" s="721"/>
      <c r="K142" s="721"/>
      <c r="L142" s="721"/>
      <c r="M142" s="721"/>
      <c r="N142" s="721"/>
      <c r="O142" s="721"/>
      <c r="P142" s="721"/>
      <c r="Q142" s="721"/>
      <c r="R142" s="721"/>
      <c r="S142" s="721"/>
      <c r="T142" s="721"/>
      <c r="U142" s="721"/>
      <c r="V142" s="721"/>
      <c r="W142" s="721"/>
      <c r="X142" s="488"/>
    </row>
    <row r="143" spans="1:24" ht="24" customHeight="1" x14ac:dyDescent="0.2">
      <c r="A143" s="721"/>
      <c r="B143" s="721"/>
      <c r="C143" s="721"/>
      <c r="D143" s="721"/>
      <c r="E143" s="721"/>
      <c r="F143" s="721"/>
      <c r="G143" s="721"/>
      <c r="H143" s="721"/>
      <c r="I143" s="721"/>
      <c r="J143" s="721"/>
      <c r="K143" s="721"/>
      <c r="L143" s="721"/>
      <c r="M143" s="721"/>
      <c r="N143" s="721"/>
      <c r="O143" s="721"/>
      <c r="P143" s="721"/>
      <c r="Q143" s="721"/>
      <c r="R143" s="721"/>
      <c r="S143" s="721"/>
      <c r="T143" s="721"/>
      <c r="U143" s="721"/>
      <c r="V143" s="721"/>
      <c r="W143" s="721"/>
      <c r="X143" s="488"/>
    </row>
    <row r="144" spans="1:24" ht="24" customHeight="1" x14ac:dyDescent="0.2">
      <c r="A144" s="721"/>
      <c r="B144" s="721"/>
      <c r="C144" s="721"/>
      <c r="D144" s="721"/>
      <c r="E144" s="721"/>
      <c r="F144" s="721"/>
      <c r="G144" s="721"/>
      <c r="H144" s="721"/>
      <c r="I144" s="721"/>
      <c r="J144" s="721"/>
      <c r="K144" s="721"/>
      <c r="L144" s="721"/>
      <c r="M144" s="721"/>
      <c r="N144" s="721"/>
      <c r="O144" s="721"/>
      <c r="P144" s="721"/>
      <c r="Q144" s="721"/>
      <c r="R144" s="721"/>
      <c r="S144" s="721"/>
      <c r="T144" s="721"/>
      <c r="U144" s="721"/>
      <c r="V144" s="721"/>
      <c r="W144" s="721"/>
      <c r="X144" s="488"/>
    </row>
    <row r="145" spans="1:24" ht="24" customHeight="1" x14ac:dyDescent="0.2">
      <c r="A145" s="721"/>
      <c r="B145" s="721"/>
      <c r="C145" s="721"/>
      <c r="D145" s="721"/>
      <c r="E145" s="721"/>
      <c r="F145" s="721"/>
      <c r="G145" s="721"/>
      <c r="H145" s="721"/>
      <c r="I145" s="721"/>
      <c r="J145" s="721"/>
      <c r="K145" s="721"/>
      <c r="L145" s="721"/>
      <c r="M145" s="721"/>
      <c r="N145" s="721"/>
      <c r="O145" s="721"/>
      <c r="P145" s="721"/>
      <c r="Q145" s="721"/>
      <c r="R145" s="721"/>
      <c r="S145" s="721"/>
      <c r="T145" s="721"/>
      <c r="U145" s="721"/>
      <c r="V145" s="721"/>
      <c r="W145" s="721"/>
      <c r="X145" s="488"/>
    </row>
    <row r="146" spans="1:24" ht="24" customHeight="1" x14ac:dyDescent="0.2">
      <c r="A146" s="721"/>
      <c r="B146" s="721"/>
      <c r="C146" s="721"/>
      <c r="D146" s="721"/>
      <c r="E146" s="721"/>
      <c r="F146" s="721"/>
      <c r="G146" s="721"/>
      <c r="H146" s="721"/>
      <c r="I146" s="721"/>
      <c r="J146" s="721"/>
      <c r="K146" s="721"/>
      <c r="L146" s="721"/>
      <c r="M146" s="721"/>
      <c r="N146" s="721"/>
      <c r="O146" s="721"/>
      <c r="P146" s="721"/>
      <c r="Q146" s="721"/>
      <c r="R146" s="721"/>
      <c r="S146" s="721"/>
      <c r="T146" s="721"/>
      <c r="U146" s="721"/>
      <c r="V146" s="721"/>
      <c r="W146" s="721"/>
      <c r="X146" s="488"/>
    </row>
    <row r="147" spans="1:24" ht="24" customHeight="1" x14ac:dyDescent="0.2">
      <c r="A147" s="721"/>
      <c r="B147" s="721"/>
      <c r="C147" s="721"/>
      <c r="D147" s="721"/>
      <c r="E147" s="721"/>
      <c r="F147" s="721"/>
      <c r="G147" s="721"/>
      <c r="H147" s="721"/>
      <c r="I147" s="721"/>
      <c r="J147" s="721"/>
      <c r="K147" s="721"/>
      <c r="L147" s="721"/>
      <c r="M147" s="721"/>
      <c r="N147" s="721"/>
      <c r="O147" s="721"/>
      <c r="P147" s="721"/>
      <c r="Q147" s="721"/>
      <c r="R147" s="721"/>
      <c r="S147" s="721"/>
      <c r="T147" s="721"/>
      <c r="U147" s="721"/>
      <c r="V147" s="721"/>
      <c r="W147" s="721"/>
      <c r="X147" s="488"/>
    </row>
    <row r="148" spans="1:24" ht="24" customHeight="1" x14ac:dyDescent="0.2">
      <c r="A148" s="721"/>
      <c r="B148" s="721"/>
      <c r="C148" s="721"/>
      <c r="D148" s="721"/>
      <c r="E148" s="721"/>
      <c r="F148" s="721"/>
      <c r="G148" s="721"/>
      <c r="H148" s="721"/>
      <c r="I148" s="721"/>
      <c r="J148" s="721"/>
      <c r="K148" s="721"/>
      <c r="L148" s="721"/>
      <c r="M148" s="721"/>
      <c r="N148" s="721"/>
      <c r="O148" s="721"/>
      <c r="P148" s="721"/>
      <c r="Q148" s="721"/>
      <c r="R148" s="721"/>
      <c r="S148" s="721"/>
      <c r="T148" s="721"/>
      <c r="U148" s="721"/>
      <c r="V148" s="721"/>
      <c r="W148" s="721"/>
      <c r="X148" s="488"/>
    </row>
    <row r="149" spans="1:24" ht="24" customHeight="1" x14ac:dyDescent="0.2">
      <c r="A149" s="722"/>
      <c r="B149" s="721"/>
      <c r="C149" s="721"/>
      <c r="D149" s="721"/>
      <c r="E149" s="721"/>
      <c r="F149" s="721"/>
      <c r="G149" s="721"/>
      <c r="H149" s="721"/>
      <c r="I149" s="721"/>
      <c r="J149" s="721"/>
      <c r="K149" s="721"/>
      <c r="L149" s="721"/>
      <c r="M149" s="721"/>
      <c r="N149" s="721"/>
      <c r="O149" s="721"/>
      <c r="P149" s="721"/>
      <c r="Q149" s="721"/>
      <c r="R149" s="721"/>
      <c r="S149" s="721"/>
      <c r="T149" s="721"/>
      <c r="U149" s="721"/>
      <c r="V149" s="721"/>
      <c r="W149" s="721"/>
      <c r="X149" s="488"/>
    </row>
    <row r="150" spans="1:24" ht="24" customHeight="1" x14ac:dyDescent="0.2">
      <c r="A150" s="722"/>
      <c r="B150" s="723"/>
      <c r="C150" s="723"/>
      <c r="D150" s="723"/>
      <c r="E150" s="723"/>
      <c r="F150" s="723"/>
      <c r="G150" s="723"/>
      <c r="H150" s="723"/>
      <c r="I150" s="723"/>
      <c r="J150" s="723"/>
      <c r="K150" s="723"/>
      <c r="L150" s="723"/>
      <c r="M150" s="723"/>
      <c r="N150" s="723"/>
      <c r="O150" s="723"/>
      <c r="P150" s="723"/>
      <c r="Q150" s="723"/>
      <c r="R150" s="723"/>
      <c r="S150" s="723"/>
      <c r="T150" s="723"/>
      <c r="U150" s="723"/>
      <c r="V150" s="723"/>
      <c r="W150" s="723"/>
      <c r="X150" s="488"/>
    </row>
    <row r="151" spans="1:24" ht="24" customHeight="1" x14ac:dyDescent="0.2">
      <c r="A151" s="722"/>
      <c r="B151" s="723"/>
      <c r="C151" s="723"/>
      <c r="D151" s="723"/>
      <c r="E151" s="723"/>
      <c r="F151" s="723"/>
      <c r="G151" s="723"/>
      <c r="H151" s="723"/>
      <c r="I151" s="723"/>
      <c r="J151" s="723"/>
      <c r="K151" s="723"/>
      <c r="L151" s="723"/>
      <c r="M151" s="723"/>
      <c r="N151" s="723"/>
      <c r="O151" s="723"/>
      <c r="P151" s="723"/>
      <c r="Q151" s="723"/>
      <c r="R151" s="723"/>
      <c r="S151" s="723"/>
      <c r="T151" s="723"/>
      <c r="U151" s="723"/>
      <c r="V151" s="723"/>
      <c r="W151" s="723"/>
      <c r="X151" s="488"/>
    </row>
    <row r="152" spans="1:24" ht="24" customHeight="1" x14ac:dyDescent="0.2">
      <c r="A152" s="722"/>
      <c r="B152" s="723"/>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488"/>
    </row>
    <row r="153" spans="1:24" ht="24" customHeight="1" x14ac:dyDescent="0.2">
      <c r="A153" s="722"/>
      <c r="B153" s="723"/>
      <c r="C153" s="723"/>
      <c r="D153" s="723"/>
      <c r="E153" s="723"/>
      <c r="F153" s="723"/>
      <c r="G153" s="723"/>
      <c r="H153" s="723"/>
      <c r="I153" s="723"/>
      <c r="J153" s="723"/>
      <c r="K153" s="723"/>
      <c r="L153" s="723"/>
      <c r="M153" s="723"/>
      <c r="N153" s="723"/>
      <c r="O153" s="723"/>
      <c r="P153" s="723"/>
      <c r="Q153" s="723"/>
      <c r="R153" s="723"/>
      <c r="S153" s="723"/>
      <c r="T153" s="723"/>
      <c r="U153" s="723"/>
      <c r="V153" s="723"/>
      <c r="W153" s="723"/>
      <c r="X153" s="488"/>
    </row>
    <row r="154" spans="1:24" ht="24" customHeight="1" x14ac:dyDescent="0.2">
      <c r="A154" s="722"/>
      <c r="B154" s="723"/>
      <c r="C154" s="723"/>
      <c r="D154" s="723"/>
      <c r="E154" s="723"/>
      <c r="F154" s="723"/>
      <c r="G154" s="723"/>
      <c r="H154" s="723"/>
      <c r="I154" s="723"/>
      <c r="J154" s="723"/>
      <c r="K154" s="723"/>
      <c r="L154" s="723"/>
      <c r="M154" s="723"/>
      <c r="N154" s="723"/>
      <c r="O154" s="723"/>
      <c r="P154" s="723"/>
      <c r="Q154" s="723"/>
      <c r="R154" s="723"/>
      <c r="S154" s="723"/>
      <c r="T154" s="723"/>
      <c r="U154" s="723"/>
      <c r="V154" s="723"/>
      <c r="W154" s="723"/>
      <c r="X154" s="488"/>
    </row>
    <row r="155" spans="1:24" ht="24" customHeight="1" x14ac:dyDescent="0.2">
      <c r="A155" s="722"/>
      <c r="B155" s="723"/>
      <c r="C155" s="723"/>
      <c r="D155" s="723"/>
      <c r="E155" s="723"/>
      <c r="F155" s="723"/>
      <c r="G155" s="723"/>
      <c r="H155" s="723"/>
      <c r="I155" s="723"/>
      <c r="J155" s="723"/>
      <c r="K155" s="723"/>
      <c r="L155" s="723"/>
      <c r="M155" s="723"/>
      <c r="N155" s="723"/>
      <c r="O155" s="723"/>
      <c r="P155" s="723"/>
      <c r="Q155" s="723"/>
      <c r="R155" s="723"/>
      <c r="S155" s="723"/>
      <c r="T155" s="723"/>
      <c r="U155" s="723"/>
      <c r="V155" s="723"/>
      <c r="W155" s="723"/>
      <c r="X155" s="488"/>
    </row>
    <row r="156" spans="1:24" ht="24" customHeight="1" x14ac:dyDescent="0.2">
      <c r="A156" s="724"/>
      <c r="B156" s="723"/>
      <c r="C156" s="723"/>
      <c r="D156" s="723"/>
      <c r="E156" s="723"/>
      <c r="F156" s="723"/>
      <c r="G156" s="723"/>
      <c r="H156" s="723"/>
      <c r="I156" s="723"/>
      <c r="J156" s="723"/>
      <c r="K156" s="723"/>
      <c r="L156" s="723"/>
      <c r="M156" s="723"/>
      <c r="N156" s="723"/>
      <c r="O156" s="723"/>
      <c r="P156" s="723"/>
      <c r="Q156" s="723"/>
      <c r="R156" s="723"/>
      <c r="S156" s="723"/>
      <c r="T156" s="723"/>
      <c r="U156" s="723"/>
      <c r="V156" s="723"/>
      <c r="W156" s="723"/>
      <c r="X156" s="488"/>
    </row>
    <row r="157" spans="1:24" ht="12.75" customHeight="1" x14ac:dyDescent="0.2">
      <c r="A157" s="587"/>
      <c r="B157" s="1579"/>
      <c r="C157" s="1579"/>
      <c r="D157" s="1579"/>
      <c r="E157" s="1579"/>
      <c r="F157" s="1579"/>
      <c r="G157" s="1579"/>
      <c r="H157" s="1579"/>
      <c r="I157" s="1579"/>
      <c r="J157" s="1579"/>
      <c r="K157" s="1579"/>
      <c r="L157" s="1579"/>
      <c r="M157" s="1579"/>
      <c r="N157" s="1579"/>
      <c r="O157" s="1579"/>
      <c r="P157" s="1579"/>
      <c r="Q157" s="1579"/>
      <c r="R157" s="1579"/>
      <c r="S157" s="1579"/>
      <c r="T157" s="1579"/>
      <c r="U157" s="1579"/>
      <c r="V157" s="1579"/>
      <c r="W157" s="963"/>
      <c r="X157" s="488"/>
    </row>
    <row r="158" spans="1:24" ht="13.5" x14ac:dyDescent="0.25">
      <c r="A158" s="587"/>
      <c r="B158" s="587"/>
      <c r="C158" s="720"/>
      <c r="D158" s="720"/>
      <c r="E158" s="720"/>
      <c r="F158" s="720"/>
      <c r="G158" s="720"/>
      <c r="H158" s="720"/>
      <c r="I158" s="720"/>
      <c r="J158" s="720"/>
      <c r="K158" s="720"/>
      <c r="L158" s="720"/>
      <c r="M158" s="720"/>
      <c r="N158" s="720"/>
      <c r="O158" s="720"/>
      <c r="P158" s="720"/>
      <c r="Q158" s="720"/>
      <c r="R158" s="720"/>
      <c r="S158" s="720"/>
      <c r="T158" s="720"/>
      <c r="U158" s="720"/>
      <c r="V158" s="720"/>
      <c r="W158" s="720"/>
      <c r="X158" s="587"/>
    </row>
    <row r="159" spans="1:24" x14ac:dyDescent="0.2">
      <c r="B159" s="545"/>
      <c r="C159" s="545"/>
      <c r="D159" s="545"/>
      <c r="E159" s="545"/>
      <c r="F159" s="545"/>
      <c r="G159" s="545"/>
      <c r="H159" s="545"/>
      <c r="I159" s="545"/>
      <c r="J159" s="545"/>
      <c r="K159" s="545"/>
      <c r="L159" s="545"/>
      <c r="M159" s="545"/>
      <c r="N159" s="545"/>
      <c r="O159" s="545"/>
      <c r="P159" s="545"/>
      <c r="Q159" s="545"/>
      <c r="R159" s="545"/>
      <c r="S159" s="545"/>
      <c r="T159" s="545"/>
      <c r="U159" s="545"/>
      <c r="V159" s="545"/>
    </row>
    <row r="160" spans="1:24" x14ac:dyDescent="0.2">
      <c r="B160" s="545"/>
      <c r="C160" s="545"/>
      <c r="D160" s="545"/>
      <c r="E160" s="545"/>
      <c r="F160" s="545"/>
      <c r="G160" s="545"/>
      <c r="H160" s="545"/>
      <c r="I160" s="545"/>
      <c r="J160" s="545"/>
      <c r="K160" s="545"/>
      <c r="L160" s="545"/>
      <c r="M160" s="545"/>
      <c r="N160" s="545"/>
      <c r="O160" s="545"/>
      <c r="P160" s="545"/>
      <c r="Q160" s="545"/>
      <c r="R160" s="545"/>
      <c r="S160" s="545"/>
      <c r="T160" s="545"/>
      <c r="U160" s="545"/>
      <c r="V160" s="545"/>
    </row>
  </sheetData>
  <mergeCells count="107">
    <mergeCell ref="G24:I24"/>
    <mergeCell ref="L24:M24"/>
    <mergeCell ref="O24:P25"/>
    <mergeCell ref="V24:W24"/>
    <mergeCell ref="G25:I25"/>
    <mergeCell ref="L25:M25"/>
    <mergeCell ref="V25:W25"/>
    <mergeCell ref="G21:M21"/>
    <mergeCell ref="V21:W21"/>
    <mergeCell ref="G22:M22"/>
    <mergeCell ref="V22:W22"/>
    <mergeCell ref="G23:M23"/>
    <mergeCell ref="V23:W23"/>
    <mergeCell ref="B3:W3"/>
    <mergeCell ref="B1:W1"/>
    <mergeCell ref="Q14:S14"/>
    <mergeCell ref="V14:W14"/>
    <mergeCell ref="O15:P15"/>
    <mergeCell ref="Q15:R15"/>
    <mergeCell ref="V15:W15"/>
    <mergeCell ref="G14:M14"/>
    <mergeCell ref="G15:M15"/>
    <mergeCell ref="G11:L11"/>
    <mergeCell ref="Q11:S11"/>
    <mergeCell ref="U11:W11"/>
    <mergeCell ref="Q13:S13"/>
    <mergeCell ref="V13:W13"/>
    <mergeCell ref="G13:M13"/>
    <mergeCell ref="G20:M20"/>
    <mergeCell ref="V20:W20"/>
    <mergeCell ref="G16:I16"/>
    <mergeCell ref="J16:L16"/>
    <mergeCell ref="Q16:S16"/>
    <mergeCell ref="G17:J17"/>
    <mergeCell ref="O17:U17"/>
    <mergeCell ref="V17:W17"/>
    <mergeCell ref="B4:W4"/>
    <mergeCell ref="L17:M17"/>
    <mergeCell ref="V6:W6"/>
    <mergeCell ref="H8:L8"/>
    <mergeCell ref="Q8:W8"/>
    <mergeCell ref="K9:L9"/>
    <mergeCell ref="H10:L10"/>
    <mergeCell ref="Q10:W10"/>
    <mergeCell ref="Q18:W18"/>
    <mergeCell ref="G19:M19"/>
    <mergeCell ref="V19:W19"/>
    <mergeCell ref="G53:L53"/>
    <mergeCell ref="H38:J38"/>
    <mergeCell ref="N38:O38"/>
    <mergeCell ref="S38:T38"/>
    <mergeCell ref="U38:V38"/>
    <mergeCell ref="H30:K30"/>
    <mergeCell ref="L30:O30"/>
    <mergeCell ref="Q30:Q31"/>
    <mergeCell ref="H31:J31"/>
    <mergeCell ref="T36:U36"/>
    <mergeCell ref="H32:K32"/>
    <mergeCell ref="Q32:W32"/>
    <mergeCell ref="H33:O33"/>
    <mergeCell ref="T33:U33"/>
    <mergeCell ref="H34:L34"/>
    <mergeCell ref="N34:O34"/>
    <mergeCell ref="T34:U34"/>
    <mergeCell ref="B50:W50"/>
    <mergeCell ref="H35:L35"/>
    <mergeCell ref="N35:O35"/>
    <mergeCell ref="T35:U35"/>
    <mergeCell ref="H36:O36"/>
    <mergeCell ref="Q53:R53"/>
    <mergeCell ref="O41:T41"/>
    <mergeCell ref="B157:V157"/>
    <mergeCell ref="A129:O129"/>
    <mergeCell ref="A104:W114"/>
    <mergeCell ref="Q132:W132"/>
    <mergeCell ref="Q129:W129"/>
    <mergeCell ref="B103:W103"/>
    <mergeCell ref="A132:O132"/>
    <mergeCell ref="G62:L62"/>
    <mergeCell ref="Q62:W62"/>
    <mergeCell ref="B91:W91"/>
    <mergeCell ref="A92:W102"/>
    <mergeCell ref="A116:W126"/>
    <mergeCell ref="O43:T43"/>
    <mergeCell ref="T53:W57"/>
    <mergeCell ref="G55:L55"/>
    <mergeCell ref="V16:W16"/>
    <mergeCell ref="A66:W66"/>
    <mergeCell ref="A67:W77"/>
    <mergeCell ref="D64:W65"/>
    <mergeCell ref="A80:W90"/>
    <mergeCell ref="B79:W79"/>
    <mergeCell ref="H27:O27"/>
    <mergeCell ref="Q27:U27"/>
    <mergeCell ref="H28:O28"/>
    <mergeCell ref="Q28:T28"/>
    <mergeCell ref="H29:O29"/>
    <mergeCell ref="R29:W29"/>
    <mergeCell ref="D53:E53"/>
    <mergeCell ref="N53:O53"/>
    <mergeCell ref="D55:E55"/>
    <mergeCell ref="N55:O55"/>
    <mergeCell ref="Q55:R55"/>
    <mergeCell ref="N57:O57"/>
    <mergeCell ref="Q57:R57"/>
    <mergeCell ref="H37:O37"/>
    <mergeCell ref="T37:U37"/>
  </mergeCells>
  <dataValidations count="1">
    <dataValidation type="list" allowBlank="1" showInputMessage="1" showErrorMessage="1" sqref="B52 O45 B59 B61 B64 O47" xr:uid="{00000000-0002-0000-0500-000000000000}">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77"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241"/>
  <sheetViews>
    <sheetView showGridLines="0" zoomScale="110" zoomScaleNormal="110" workbookViewId="0">
      <selection activeCell="E79" sqref="E79:H79"/>
    </sheetView>
  </sheetViews>
  <sheetFormatPr defaultColWidth="9" defaultRowHeight="12.75" x14ac:dyDescent="0.25"/>
  <cols>
    <col min="1" max="1" width="8.5" style="8" customWidth="1"/>
    <col min="2" max="2" width="3" style="35" customWidth="1"/>
    <col min="3" max="8" width="4.875" style="8" customWidth="1"/>
    <col min="9" max="9" width="5.875" style="8" customWidth="1"/>
    <col min="10" max="15" width="5.125" style="8" customWidth="1"/>
    <col min="16" max="16" width="5.125" style="36" customWidth="1"/>
    <col min="17" max="17" width="3.75" style="36" customWidth="1"/>
    <col min="18" max="18" width="9" style="388"/>
    <col min="19" max="16384" width="9" style="8"/>
  </cols>
  <sheetData>
    <row r="1" spans="1:24" ht="15.75" x14ac:dyDescent="0.25">
      <c r="A1" s="1145" t="s">
        <v>867</v>
      </c>
      <c r="B1" s="1145"/>
      <c r="C1" s="1145"/>
      <c r="D1" s="1145"/>
      <c r="E1" s="1145"/>
      <c r="F1" s="1145"/>
      <c r="G1" s="1145"/>
      <c r="H1" s="1145"/>
      <c r="I1" s="1145"/>
      <c r="J1" s="1145"/>
      <c r="K1" s="1145"/>
      <c r="L1" s="1145"/>
      <c r="M1" s="1145"/>
      <c r="N1" s="1145"/>
      <c r="O1" s="1145"/>
      <c r="P1" s="1144" t="s">
        <v>114</v>
      </c>
      <c r="Q1" s="1144"/>
      <c r="S1" s="921"/>
      <c r="T1" s="921"/>
      <c r="U1" s="921"/>
      <c r="V1" s="921"/>
      <c r="W1" s="921"/>
      <c r="X1" s="921"/>
    </row>
    <row r="2" spans="1:24" ht="15.75" x14ac:dyDescent="0.25">
      <c r="A2" s="1145" t="s">
        <v>115</v>
      </c>
      <c r="B2" s="1145"/>
      <c r="C2" s="1145"/>
      <c r="D2" s="1145"/>
      <c r="E2" s="1145"/>
      <c r="F2" s="1145"/>
      <c r="G2" s="1145"/>
      <c r="H2" s="1145"/>
      <c r="I2" s="1145"/>
      <c r="J2" s="1145"/>
      <c r="K2" s="1145"/>
      <c r="L2" s="1145"/>
      <c r="M2" s="1145"/>
      <c r="N2" s="9"/>
      <c r="O2" s="922" t="s">
        <v>116</v>
      </c>
      <c r="P2" s="1148" t="s">
        <v>117</v>
      </c>
      <c r="Q2" s="1149"/>
      <c r="S2" s="921"/>
      <c r="T2" s="921"/>
      <c r="U2" s="921"/>
      <c r="V2" s="921"/>
      <c r="W2" s="921"/>
      <c r="X2" s="921"/>
    </row>
    <row r="3" spans="1:24" ht="4.5" customHeight="1" x14ac:dyDescent="0.25">
      <c r="A3" s="939"/>
      <c r="B3" s="939"/>
      <c r="C3" s="939"/>
      <c r="D3" s="939"/>
      <c r="E3" s="939"/>
      <c r="F3" s="939"/>
      <c r="G3" s="939"/>
      <c r="H3" s="939"/>
      <c r="I3" s="939"/>
      <c r="J3" s="939"/>
      <c r="K3" s="939"/>
      <c r="L3" s="939"/>
      <c r="M3" s="939"/>
      <c r="N3" s="9"/>
      <c r="O3" s="9"/>
      <c r="P3" s="9"/>
      <c r="Q3" s="9"/>
      <c r="S3" s="921"/>
      <c r="T3" s="921"/>
      <c r="U3" s="921"/>
      <c r="V3" s="921"/>
      <c r="W3" s="921"/>
      <c r="X3" s="921"/>
    </row>
    <row r="4" spans="1:24" s="10" customFormat="1" ht="33" customHeight="1" x14ac:dyDescent="0.2">
      <c r="A4" s="1147" t="s">
        <v>118</v>
      </c>
      <c r="B4" s="1147"/>
      <c r="C4" s="1147"/>
      <c r="D4" s="1147"/>
      <c r="E4" s="1147"/>
      <c r="F4" s="1147"/>
      <c r="G4" s="1147"/>
      <c r="H4" s="1147"/>
      <c r="I4" s="1147"/>
      <c r="J4" s="1147"/>
      <c r="K4" s="1147"/>
      <c r="L4" s="1147"/>
      <c r="M4" s="1147"/>
      <c r="N4" s="1147"/>
      <c r="O4" s="1147"/>
      <c r="P4" s="1147"/>
      <c r="Q4" s="1147"/>
      <c r="R4" s="387"/>
    </row>
    <row r="5" spans="1:24" s="10" customFormat="1" ht="3" customHeight="1" x14ac:dyDescent="0.2">
      <c r="A5" s="940"/>
      <c r="B5" s="940"/>
      <c r="C5" s="940"/>
      <c r="D5" s="940"/>
      <c r="E5" s="940"/>
      <c r="F5" s="940"/>
      <c r="G5" s="940"/>
      <c r="H5" s="940"/>
      <c r="I5" s="940"/>
      <c r="J5" s="940"/>
      <c r="K5" s="940"/>
      <c r="L5" s="940"/>
      <c r="M5" s="940"/>
      <c r="N5" s="940"/>
      <c r="O5" s="940"/>
      <c r="P5" s="940"/>
      <c r="Q5" s="940"/>
      <c r="R5" s="387"/>
    </row>
    <row r="6" spans="1:24" s="10" customFormat="1" ht="12.75" customHeight="1" x14ac:dyDescent="0.25">
      <c r="A6" s="338" t="s">
        <v>119</v>
      </c>
      <c r="B6" s="11"/>
      <c r="C6" s="11"/>
      <c r="D6" s="1146" t="s">
        <v>120</v>
      </c>
      <c r="E6" s="1146"/>
      <c r="F6" s="1146"/>
      <c r="G6" s="1146"/>
      <c r="H6" s="1146"/>
      <c r="I6" s="12" t="s">
        <v>121</v>
      </c>
      <c r="K6" s="1146" t="s">
        <v>122</v>
      </c>
      <c r="L6" s="1146"/>
      <c r="M6" s="1146"/>
      <c r="N6" s="1146"/>
      <c r="O6" s="1146"/>
      <c r="P6" s="1146"/>
      <c r="Q6" s="1146"/>
      <c r="R6" s="404"/>
      <c r="S6" s="13"/>
    </row>
    <row r="7" spans="1:24" s="10" customFormat="1" ht="12.75" customHeight="1" x14ac:dyDescent="0.25">
      <c r="A7" s="338" t="s">
        <v>123</v>
      </c>
      <c r="D7" s="338"/>
      <c r="E7" s="338"/>
      <c r="F7" s="338"/>
      <c r="G7" s="1173"/>
      <c r="H7" s="1173"/>
      <c r="I7" s="338" t="s">
        <v>124</v>
      </c>
      <c r="Q7" s="428" t="s">
        <v>125</v>
      </c>
      <c r="R7" s="769" t="s">
        <v>126</v>
      </c>
      <c r="S7" s="13"/>
    </row>
    <row r="8" spans="1:24" s="14" customFormat="1" ht="12.75" customHeight="1" x14ac:dyDescent="0.2">
      <c r="A8" s="92" t="s">
        <v>127</v>
      </c>
      <c r="B8" s="92"/>
      <c r="C8" s="335"/>
      <c r="D8" s="1160"/>
      <c r="E8" s="1160"/>
      <c r="F8" s="1160"/>
      <c r="G8" s="1160"/>
      <c r="H8" s="1160"/>
      <c r="I8" s="92" t="s">
        <v>128</v>
      </c>
      <c r="J8" s="92"/>
      <c r="K8" s="1160"/>
      <c r="L8" s="1160"/>
      <c r="M8" s="1160"/>
      <c r="N8" s="1160"/>
      <c r="O8" s="1160"/>
      <c r="P8" s="1160"/>
      <c r="Q8" s="1160"/>
      <c r="R8" s="387"/>
      <c r="S8" s="92"/>
      <c r="T8" s="92"/>
      <c r="U8" s="92"/>
      <c r="V8" s="92"/>
      <c r="W8" s="92"/>
      <c r="X8" s="92"/>
    </row>
    <row r="9" spans="1:24" s="14" customFormat="1" ht="12.75" customHeight="1" x14ac:dyDescent="0.25">
      <c r="A9" s="335" t="s">
        <v>129</v>
      </c>
      <c r="B9" s="335"/>
      <c r="C9" s="1151"/>
      <c r="D9" s="1151"/>
      <c r="E9" s="1151"/>
      <c r="F9" s="1151"/>
      <c r="G9" s="1151"/>
      <c r="H9" s="1151"/>
      <c r="I9" s="335" t="s">
        <v>130</v>
      </c>
      <c r="J9" s="335"/>
      <c r="K9" s="1182"/>
      <c r="L9" s="1182"/>
      <c r="M9" s="1182"/>
      <c r="N9" s="725" t="s">
        <v>131</v>
      </c>
      <c r="O9" s="1185"/>
      <c r="P9" s="1185"/>
      <c r="Q9" s="1185"/>
      <c r="R9" s="24"/>
      <c r="S9" s="92"/>
      <c r="T9" s="92"/>
      <c r="U9" s="92"/>
      <c r="V9" s="92"/>
      <c r="W9" s="92"/>
      <c r="X9" s="92"/>
    </row>
    <row r="10" spans="1:24" ht="12.75" customHeight="1" x14ac:dyDescent="0.25">
      <c r="A10" s="539" t="s">
        <v>132</v>
      </c>
      <c r="B10" s="539"/>
      <c r="C10" s="539"/>
      <c r="D10" s="539"/>
      <c r="E10" s="539"/>
      <c r="F10" s="428" t="s">
        <v>125</v>
      </c>
      <c r="G10" s="923" t="s">
        <v>133</v>
      </c>
      <c r="H10" s="726"/>
      <c r="I10" s="539" t="s">
        <v>134</v>
      </c>
      <c r="J10" s="921"/>
      <c r="K10" s="921"/>
      <c r="L10" s="921"/>
      <c r="M10" s="921"/>
      <c r="N10" s="921"/>
      <c r="O10" s="921"/>
      <c r="P10" s="1152"/>
      <c r="Q10" s="1152"/>
      <c r="S10" s="921"/>
      <c r="T10" s="539"/>
      <c r="U10" s="539"/>
      <c r="V10" s="539"/>
      <c r="W10" s="539"/>
      <c r="X10" s="335"/>
    </row>
    <row r="11" spans="1:24" ht="3.75" customHeight="1" x14ac:dyDescent="0.25">
      <c r="A11" s="384"/>
      <c r="B11" s="384"/>
      <c r="C11" s="384"/>
      <c r="D11" s="384"/>
      <c r="E11" s="384"/>
      <c r="F11" s="384"/>
      <c r="G11" s="384"/>
      <c r="H11" s="384"/>
      <c r="I11" s="384"/>
      <c r="J11" s="384"/>
      <c r="K11" s="384"/>
      <c r="L11" s="384"/>
      <c r="M11" s="384"/>
      <c r="N11" s="406"/>
      <c r="O11" s="385"/>
      <c r="P11" s="385"/>
      <c r="Q11" s="385"/>
      <c r="S11" s="921"/>
      <c r="T11" s="921"/>
      <c r="U11" s="921"/>
      <c r="V11" s="921"/>
      <c r="W11" s="921"/>
      <c r="X11" s="921"/>
    </row>
    <row r="12" spans="1:24" s="14" customFormat="1" ht="12.75" customHeight="1" x14ac:dyDescent="0.2">
      <c r="A12" s="92" t="s">
        <v>135</v>
      </c>
      <c r="B12" s="92"/>
      <c r="C12" s="1160"/>
      <c r="D12" s="1160"/>
      <c r="E12" s="1160"/>
      <c r="F12" s="1160"/>
      <c r="G12" s="1160"/>
      <c r="H12" s="1160"/>
      <c r="I12" s="92" t="s">
        <v>136</v>
      </c>
      <c r="J12" s="92"/>
      <c r="K12" s="1160"/>
      <c r="L12" s="1160"/>
      <c r="M12" s="1160"/>
      <c r="N12" s="727" t="s">
        <v>137</v>
      </c>
      <c r="O12" s="92"/>
      <c r="P12" s="1157" t="s">
        <v>138</v>
      </c>
      <c r="Q12" s="1157"/>
      <c r="R12" s="24"/>
      <c r="S12" s="92"/>
      <c r="T12" s="92"/>
      <c r="U12" s="92"/>
      <c r="V12" s="92"/>
      <c r="W12" s="92"/>
      <c r="X12" s="92"/>
    </row>
    <row r="13" spans="1:24" s="14" customFormat="1" ht="12.75" customHeight="1" x14ac:dyDescent="0.2">
      <c r="A13" s="92" t="s">
        <v>139</v>
      </c>
      <c r="B13" s="92"/>
      <c r="C13" s="1160"/>
      <c r="D13" s="1160"/>
      <c r="E13" s="1160"/>
      <c r="F13" s="1160"/>
      <c r="G13" s="1160"/>
      <c r="H13" s="1160"/>
      <c r="I13" s="335" t="s">
        <v>140</v>
      </c>
      <c r="J13" s="92"/>
      <c r="K13" s="1161"/>
      <c r="L13" s="1161"/>
      <c r="M13" s="1161"/>
      <c r="N13" s="935" t="s">
        <v>141</v>
      </c>
      <c r="O13" s="728" t="s">
        <v>142</v>
      </c>
      <c r="P13" s="1166"/>
      <c r="Q13" s="1166"/>
      <c r="R13" s="24"/>
      <c r="S13" s="92"/>
      <c r="T13" s="92"/>
      <c r="U13" s="92"/>
      <c r="V13" s="92"/>
      <c r="W13" s="92"/>
      <c r="X13" s="92"/>
    </row>
    <row r="14" spans="1:24" s="14" customFormat="1" ht="12.75" customHeight="1" x14ac:dyDescent="0.2">
      <c r="A14" s="1" t="s">
        <v>143</v>
      </c>
      <c r="B14" s="1"/>
      <c r="C14" s="1160"/>
      <c r="D14" s="1160"/>
      <c r="E14" s="1160"/>
      <c r="F14" s="1160"/>
      <c r="G14" s="1160"/>
      <c r="H14" s="1160"/>
      <c r="I14" s="1186" t="s">
        <v>144</v>
      </c>
      <c r="J14" s="1186"/>
      <c r="K14" s="1203" t="s">
        <v>145</v>
      </c>
      <c r="L14" s="1203"/>
      <c r="M14" s="1203"/>
      <c r="N14" s="935" t="s">
        <v>146</v>
      </c>
      <c r="O14" s="335"/>
      <c r="P14" s="1181" t="s">
        <v>138</v>
      </c>
      <c r="Q14" s="1181"/>
      <c r="R14" s="24"/>
      <c r="S14" s="92"/>
      <c r="T14" s="92"/>
      <c r="U14" s="92"/>
      <c r="V14" s="92"/>
      <c r="W14" s="92"/>
      <c r="X14" s="92"/>
    </row>
    <row r="15" spans="1:24" s="14" customFormat="1" ht="12.75" customHeight="1" x14ac:dyDescent="0.2">
      <c r="A15" s="92" t="s">
        <v>147</v>
      </c>
      <c r="B15" s="1"/>
      <c r="C15" s="1164" t="s">
        <v>148</v>
      </c>
      <c r="D15" s="1165"/>
      <c r="E15" s="1165"/>
      <c r="F15" s="1165" t="s">
        <v>149</v>
      </c>
      <c r="G15" s="1165"/>
      <c r="H15" s="1189"/>
      <c r="I15" s="21" t="s">
        <v>150</v>
      </c>
      <c r="J15" s="24"/>
      <c r="K15" s="1206" t="s">
        <v>151</v>
      </c>
      <c r="L15" s="1206"/>
      <c r="M15" s="1206"/>
      <c r="N15" s="407" t="s">
        <v>152</v>
      </c>
      <c r="O15" s="92"/>
      <c r="P15" s="1156" t="s">
        <v>138</v>
      </c>
      <c r="Q15" s="1156"/>
      <c r="R15" s="24"/>
      <c r="S15" s="92"/>
      <c r="T15" s="92"/>
      <c r="U15" s="92"/>
      <c r="V15" s="92"/>
      <c r="W15" s="92"/>
      <c r="X15" s="92"/>
    </row>
    <row r="16" spans="1:24" s="14" customFormat="1" ht="12.75" customHeight="1" x14ac:dyDescent="0.2">
      <c r="A16" s="335" t="s">
        <v>153</v>
      </c>
      <c r="B16" s="335"/>
      <c r="C16" s="1184" t="s">
        <v>154</v>
      </c>
      <c r="D16" s="1184"/>
      <c r="E16" s="1184"/>
      <c r="F16" s="1184"/>
      <c r="G16" s="422" t="s">
        <v>155</v>
      </c>
      <c r="H16" s="339" t="s">
        <v>156</v>
      </c>
      <c r="I16" s="1190" t="s">
        <v>157</v>
      </c>
      <c r="J16" s="1190"/>
      <c r="K16" s="1190"/>
      <c r="L16" s="1190"/>
      <c r="M16" s="1190"/>
      <c r="N16" s="1190"/>
      <c r="O16" s="1190"/>
      <c r="P16" s="1157" t="s">
        <v>138</v>
      </c>
      <c r="Q16" s="1157"/>
      <c r="R16" s="24"/>
      <c r="S16" s="92"/>
      <c r="T16" s="92"/>
      <c r="U16" s="92"/>
      <c r="V16" s="92"/>
      <c r="W16" s="92"/>
      <c r="X16" s="92"/>
    </row>
    <row r="17" spans="1:24" s="14" customFormat="1" ht="12.75" customHeight="1" x14ac:dyDescent="0.2">
      <c r="A17" s="539" t="s">
        <v>158</v>
      </c>
      <c r="B17" s="333"/>
      <c r="C17" s="428" t="s">
        <v>125</v>
      </c>
      <c r="D17" s="333"/>
      <c r="E17" s="539" t="s">
        <v>159</v>
      </c>
      <c r="F17" s="540"/>
      <c r="G17" s="333"/>
      <c r="H17" s="729"/>
      <c r="I17" s="335"/>
      <c r="J17" s="335"/>
      <c r="K17" s="1163" t="s">
        <v>160</v>
      </c>
      <c r="L17" s="1163"/>
      <c r="M17" s="1163"/>
      <c r="N17" s="1163"/>
      <c r="O17" s="1163"/>
      <c r="P17" s="1163"/>
      <c r="Q17" s="1163"/>
      <c r="R17" s="24"/>
      <c r="S17" s="92"/>
      <c r="T17" s="92"/>
      <c r="U17" s="92"/>
      <c r="V17" s="92"/>
      <c r="W17" s="92"/>
      <c r="X17" s="92"/>
    </row>
    <row r="18" spans="1:24" s="14" customFormat="1" ht="12.75" customHeight="1" thickBot="1" x14ac:dyDescent="0.25">
      <c r="A18" s="730" t="s">
        <v>161</v>
      </c>
      <c r="B18" s="335"/>
      <c r="C18" s="335"/>
      <c r="D18" s="1162"/>
      <c r="E18" s="1162"/>
      <c r="F18" s="1162"/>
      <c r="G18" s="1162"/>
      <c r="H18" s="1162"/>
      <c r="I18" s="15" t="s">
        <v>162</v>
      </c>
      <c r="J18" s="92"/>
      <c r="K18" s="924" t="s">
        <v>163</v>
      </c>
      <c r="L18" s="85" t="s">
        <v>164</v>
      </c>
      <c r="M18" s="924" t="s">
        <v>165</v>
      </c>
      <c r="N18" s="433" t="s">
        <v>166</v>
      </c>
      <c r="O18" s="934" t="s">
        <v>167</v>
      </c>
      <c r="P18" s="1183" t="s">
        <v>168</v>
      </c>
      <c r="Q18" s="1183"/>
      <c r="R18" s="21"/>
      <c r="S18" s="92"/>
      <c r="T18" s="92"/>
      <c r="U18" s="92"/>
      <c r="V18" s="92"/>
      <c r="W18" s="92"/>
      <c r="X18" s="92"/>
    </row>
    <row r="19" spans="1:24" s="14" customFormat="1" ht="12.75" customHeight="1" x14ac:dyDescent="0.2">
      <c r="A19" s="335" t="s">
        <v>169</v>
      </c>
      <c r="B19" s="335"/>
      <c r="C19" s="335"/>
      <c r="D19" s="1214" t="s">
        <v>170</v>
      </c>
      <c r="E19" s="1214"/>
      <c r="F19" s="1214"/>
      <c r="G19" s="1214"/>
      <c r="H19" s="1214"/>
      <c r="I19" s="925" t="s">
        <v>171</v>
      </c>
      <c r="J19" s="92"/>
      <c r="K19" s="731">
        <f>'Rent Schedule &amp; Summary'!$P$113</f>
        <v>0</v>
      </c>
      <c r="L19" s="732">
        <f>'Rent Schedule &amp; Summary'!$P$116</f>
        <v>0</v>
      </c>
      <c r="M19" s="733">
        <f>'Rent Schedule &amp; Summary'!$P$119</f>
        <v>0</v>
      </c>
      <c r="N19" s="16">
        <f>SUM(K19:M19)</f>
        <v>0</v>
      </c>
      <c r="O19" s="933"/>
      <c r="P19" s="1158"/>
      <c r="Q19" s="1159"/>
      <c r="R19" s="24"/>
      <c r="S19" s="92"/>
      <c r="T19" s="92"/>
      <c r="U19" s="92"/>
      <c r="V19" s="92"/>
      <c r="W19" s="335"/>
      <c r="X19" s="335"/>
    </row>
    <row r="20" spans="1:24" s="14" customFormat="1" ht="12.75" customHeight="1" x14ac:dyDescent="0.2">
      <c r="A20" s="727" t="s">
        <v>172</v>
      </c>
      <c r="B20" s="21"/>
      <c r="C20" s="22"/>
      <c r="D20" s="1162"/>
      <c r="E20" s="1162"/>
      <c r="F20" s="1162"/>
      <c r="G20" s="1162"/>
      <c r="H20" s="1162"/>
      <c r="I20" s="17" t="s">
        <v>173</v>
      </c>
      <c r="J20" s="92"/>
      <c r="K20" s="734">
        <f>'Rent Schedule &amp; Summary'!$P$114</f>
        <v>0</v>
      </c>
      <c r="L20" s="735">
        <f>'Rent Schedule &amp; Summary'!$P$117</f>
        <v>0</v>
      </c>
      <c r="M20" s="736">
        <f>'Rent Schedule &amp; Summary'!$P$120</f>
        <v>0</v>
      </c>
      <c r="N20" s="18">
        <f>SUM(K20:M20)</f>
        <v>0</v>
      </c>
      <c r="O20" s="938"/>
      <c r="P20" s="1158"/>
      <c r="Q20" s="1159"/>
      <c r="R20" s="24"/>
      <c r="S20" s="92"/>
      <c r="T20" s="92"/>
      <c r="U20" s="92"/>
      <c r="V20" s="92"/>
      <c r="W20" s="92"/>
      <c r="X20" s="92"/>
    </row>
    <row r="21" spans="1:24" s="24" customFormat="1" ht="12.75" customHeight="1" thickBot="1" x14ac:dyDescent="0.3">
      <c r="A21" s="91" t="s">
        <v>174</v>
      </c>
      <c r="C21" s="1151"/>
      <c r="D21" s="1151"/>
      <c r="E21" s="1151"/>
      <c r="F21" s="1151"/>
      <c r="G21" s="1151"/>
      <c r="H21" s="1151"/>
      <c r="I21" s="19" t="s">
        <v>175</v>
      </c>
      <c r="J21" s="92"/>
      <c r="K21" s="737">
        <f>K22-K20-K19</f>
        <v>0</v>
      </c>
      <c r="L21" s="738">
        <f>L22-L20-L19</f>
        <v>0</v>
      </c>
      <c r="M21" s="739">
        <f>M22-M20-M19</f>
        <v>0</v>
      </c>
      <c r="N21" s="20">
        <f>SUM(K21:M21)</f>
        <v>0</v>
      </c>
      <c r="O21" s="938"/>
      <c r="P21" s="1187"/>
      <c r="Q21" s="1188"/>
      <c r="R21" s="21"/>
      <c r="T21" s="92"/>
      <c r="W21" s="92"/>
    </row>
    <row r="22" spans="1:24" s="14" customFormat="1" ht="12.75" customHeight="1" thickBot="1" x14ac:dyDescent="0.25">
      <c r="A22" s="92" t="s">
        <v>176</v>
      </c>
      <c r="B22" s="92"/>
      <c r="C22" s="1160"/>
      <c r="D22" s="1160"/>
      <c r="E22" s="1160"/>
      <c r="F22" s="1160"/>
      <c r="G22" s="1160"/>
      <c r="H22" s="1160"/>
      <c r="I22" s="21" t="s">
        <v>166</v>
      </c>
      <c r="J22" s="740"/>
      <c r="K22" s="741">
        <f>'Rent Schedule &amp; Summary'!$P$115</f>
        <v>0</v>
      </c>
      <c r="L22" s="742">
        <f>'Rent Schedule &amp; Summary'!$P$118</f>
        <v>0</v>
      </c>
      <c r="M22" s="742">
        <f>'Rent Schedule &amp; Summary'!$P$121</f>
        <v>0</v>
      </c>
      <c r="N22" s="23">
        <f>SUM(N19:N21)</f>
        <v>0</v>
      </c>
      <c r="O22" s="743">
        <f>SUM(O19:O21)</f>
        <v>0</v>
      </c>
      <c r="P22" s="1197">
        <f>SUM(P19:Q21)</f>
        <v>0</v>
      </c>
      <c r="Q22" s="1198"/>
      <c r="R22" s="21"/>
      <c r="S22" s="92"/>
      <c r="T22" s="92"/>
      <c r="U22" s="92"/>
      <c r="V22" s="92"/>
      <c r="W22" s="92"/>
      <c r="X22" s="92"/>
    </row>
    <row r="23" spans="1:24" s="14" customFormat="1" ht="12.75" customHeight="1" x14ac:dyDescent="0.2">
      <c r="A23" s="335" t="s">
        <v>140</v>
      </c>
      <c r="B23" s="92"/>
      <c r="C23" s="1195"/>
      <c r="D23" s="1195"/>
      <c r="E23" s="89" t="s">
        <v>177</v>
      </c>
      <c r="F23" s="90"/>
      <c r="G23" s="1216"/>
      <c r="H23" s="1217"/>
      <c r="I23" s="1199" t="s">
        <v>178</v>
      </c>
      <c r="J23" s="1199"/>
      <c r="K23" s="25">
        <v>0</v>
      </c>
      <c r="L23" s="25">
        <v>1</v>
      </c>
      <c r="M23" s="25">
        <v>2</v>
      </c>
      <c r="N23" s="25">
        <v>3</v>
      </c>
      <c r="O23" s="25">
        <v>4</v>
      </c>
      <c r="P23" s="1193" t="s">
        <v>166</v>
      </c>
      <c r="Q23" s="1193"/>
      <c r="R23" s="24" t="str">
        <f>IF(P24=N22,"","Unit Configuration Total must match Proposed Construction Activity Unit Total above!")</f>
        <v/>
      </c>
      <c r="S23" s="92"/>
      <c r="T23" s="92"/>
      <c r="U23" s="92"/>
      <c r="V23" s="92"/>
      <c r="W23" s="92"/>
      <c r="X23" s="92"/>
    </row>
    <row r="24" spans="1:24" s="14" customFormat="1" ht="12.75" customHeight="1" x14ac:dyDescent="0.2">
      <c r="A24" s="78" t="s">
        <v>130</v>
      </c>
      <c r="B24" s="744"/>
      <c r="C24" s="1194"/>
      <c r="D24" s="1194"/>
      <c r="E24" s="77" t="s">
        <v>179</v>
      </c>
      <c r="F24" s="745"/>
      <c r="G24" s="1196"/>
      <c r="H24" s="1196"/>
      <c r="I24" s="1200"/>
      <c r="J24" s="1200"/>
      <c r="K24" s="746">
        <f>'Rent Schedule &amp; Summary'!$K$67</f>
        <v>0</v>
      </c>
      <c r="L24" s="746">
        <f>'Rent Schedule &amp; Summary'!$L$67</f>
        <v>0</v>
      </c>
      <c r="M24" s="746">
        <f>'Rent Schedule &amp; Summary'!$M$67</f>
        <v>0</v>
      </c>
      <c r="N24" s="746">
        <f>'Rent Schedule &amp; Summary'!$N$67</f>
        <v>0</v>
      </c>
      <c r="O24" s="746">
        <f>'Rent Schedule &amp; Summary'!$O$67</f>
        <v>0</v>
      </c>
      <c r="P24" s="1191">
        <f>SUM(K24:O24)</f>
        <v>0</v>
      </c>
      <c r="Q24" s="1192"/>
      <c r="R24" s="24"/>
      <c r="S24" s="92"/>
      <c r="T24" s="92"/>
      <c r="U24" s="92"/>
      <c r="V24" s="92"/>
      <c r="W24" s="92"/>
      <c r="X24" s="92"/>
    </row>
    <row r="25" spans="1:24" ht="3.75" customHeight="1" x14ac:dyDescent="0.25">
      <c r="A25" s="939"/>
      <c r="B25" s="939"/>
      <c r="C25" s="939"/>
      <c r="D25" s="939"/>
      <c r="E25" s="939"/>
      <c r="F25" s="939"/>
      <c r="G25" s="939"/>
      <c r="H25" s="939"/>
      <c r="I25" s="939"/>
      <c r="J25" s="939"/>
      <c r="K25" s="939"/>
      <c r="L25" s="939"/>
      <c r="M25" s="939"/>
      <c r="N25" s="9"/>
      <c r="O25" s="9"/>
      <c r="P25" s="9"/>
      <c r="Q25" s="9"/>
      <c r="S25" s="921"/>
      <c r="T25" s="921"/>
      <c r="U25" s="921"/>
      <c r="V25" s="921"/>
      <c r="W25" s="921"/>
      <c r="X25" s="921"/>
    </row>
    <row r="26" spans="1:24" s="14" customFormat="1" ht="13.9" customHeight="1" x14ac:dyDescent="0.2">
      <c r="A26" s="335"/>
      <c r="B26" s="1215" t="s">
        <v>180</v>
      </c>
      <c r="C26" s="1215"/>
      <c r="D26" s="1215"/>
      <c r="E26" s="1215"/>
      <c r="F26" s="1215"/>
      <c r="G26" s="1215"/>
      <c r="H26" s="1215"/>
      <c r="I26" s="1215"/>
      <c r="J26" s="1215"/>
      <c r="K26" s="1215"/>
      <c r="L26" s="1215"/>
      <c r="M26" s="1215"/>
      <c r="N26" s="1215"/>
      <c r="O26" s="1177" t="s">
        <v>181</v>
      </c>
      <c r="P26" s="1177" t="s">
        <v>851</v>
      </c>
      <c r="Q26" s="1179" t="s">
        <v>182</v>
      </c>
      <c r="R26" s="24"/>
      <c r="S26" s="92"/>
      <c r="T26" s="92"/>
      <c r="U26" s="92"/>
      <c r="V26" s="92"/>
      <c r="W26" s="92"/>
      <c r="X26" s="92"/>
    </row>
    <row r="27" spans="1:24" s="14" customFormat="1" ht="4.5" customHeight="1" x14ac:dyDescent="0.2">
      <c r="A27" s="335"/>
      <c r="B27" s="1215"/>
      <c r="C27" s="1215"/>
      <c r="D27" s="1215"/>
      <c r="E27" s="1215"/>
      <c r="F27" s="1215"/>
      <c r="G27" s="1215"/>
      <c r="H27" s="1215"/>
      <c r="I27" s="1215"/>
      <c r="J27" s="1215"/>
      <c r="K27" s="1215"/>
      <c r="L27" s="1215"/>
      <c r="M27" s="1215"/>
      <c r="N27" s="1215"/>
      <c r="O27" s="1177"/>
      <c r="P27" s="1177"/>
      <c r="Q27" s="1179"/>
      <c r="R27" s="24"/>
      <c r="S27" s="92"/>
      <c r="T27" s="92"/>
      <c r="U27" s="92"/>
      <c r="V27" s="92"/>
      <c r="W27" s="92"/>
      <c r="X27" s="92"/>
    </row>
    <row r="28" spans="1:24" s="28" customFormat="1" ht="12" customHeight="1" thickBot="1" x14ac:dyDescent="0.3">
      <c r="A28" s="334" t="s">
        <v>184</v>
      </c>
      <c r="B28" s="936" t="s">
        <v>185</v>
      </c>
      <c r="C28" s="334" t="s">
        <v>186</v>
      </c>
      <c r="D28" s="334"/>
      <c r="E28" s="334"/>
      <c r="F28" s="1150" t="s">
        <v>187</v>
      </c>
      <c r="G28" s="1150"/>
      <c r="H28" s="1150"/>
      <c r="I28" s="1150"/>
      <c r="J28" s="1150"/>
      <c r="K28" s="1150"/>
      <c r="L28" s="1150"/>
      <c r="M28" s="1150"/>
      <c r="N28" s="334"/>
      <c r="O28" s="1178"/>
      <c r="P28" s="1178"/>
      <c r="Q28" s="1180"/>
      <c r="R28" s="389"/>
    </row>
    <row r="29" spans="1:24" s="79" customFormat="1" ht="14.25" customHeight="1" thickTop="1" thickBot="1" x14ac:dyDescent="0.3">
      <c r="A29" s="333" t="s">
        <v>188</v>
      </c>
      <c r="B29" s="333"/>
      <c r="C29" s="978" t="s">
        <v>189</v>
      </c>
      <c r="D29" s="978"/>
      <c r="E29" s="978"/>
      <c r="F29" s="979"/>
      <c r="G29" s="979"/>
      <c r="H29" s="979"/>
      <c r="I29" s="979"/>
      <c r="J29" s="979"/>
      <c r="K29" s="979"/>
      <c r="L29" s="979"/>
      <c r="M29" s="979"/>
      <c r="N29" s="333"/>
      <c r="O29" s="747"/>
      <c r="P29" s="748">
        <v>44260</v>
      </c>
      <c r="Q29" s="394"/>
      <c r="R29" s="391">
        <f>IF(Q29="x",O29,0)</f>
        <v>0</v>
      </c>
    </row>
    <row r="30" spans="1:24" s="30" customFormat="1" ht="12.75" customHeight="1" x14ac:dyDescent="0.25">
      <c r="A30" s="1143" t="s">
        <v>190</v>
      </c>
      <c r="B30" s="977" t="s">
        <v>191</v>
      </c>
      <c r="C30" s="1207" t="s">
        <v>192</v>
      </c>
      <c r="D30" s="1208"/>
      <c r="E30" s="1208"/>
      <c r="F30" s="1208"/>
      <c r="G30" s="1208"/>
      <c r="H30" s="1208"/>
      <c r="I30" s="1208"/>
      <c r="J30" s="1208"/>
      <c r="K30" s="985">
        <v>1500</v>
      </c>
      <c r="L30" s="1218" t="s">
        <v>193</v>
      </c>
      <c r="M30" s="1218"/>
      <c r="N30" s="1220"/>
      <c r="O30" s="1171">
        <f>K30*N30</f>
        <v>0</v>
      </c>
      <c r="P30" s="1169">
        <v>44260</v>
      </c>
      <c r="Q30" s="1167"/>
      <c r="R30" s="391">
        <f>IF(Q30="x",O30,0)</f>
        <v>0</v>
      </c>
      <c r="S30" s="1127" t="s">
        <v>849</v>
      </c>
      <c r="T30" s="1127"/>
      <c r="U30" s="1127"/>
      <c r="V30" s="372"/>
      <c r="W30" s="372"/>
      <c r="X30" s="372"/>
    </row>
    <row r="31" spans="1:24" s="30" customFormat="1" ht="12" customHeight="1" x14ac:dyDescent="0.25">
      <c r="A31" s="1141"/>
      <c r="B31" s="971"/>
      <c r="C31" s="1209"/>
      <c r="D31" s="1210"/>
      <c r="E31" s="1210"/>
      <c r="F31" s="1210"/>
      <c r="G31" s="1210"/>
      <c r="H31" s="1210"/>
      <c r="I31" s="1210"/>
      <c r="J31" s="1210"/>
      <c r="K31" s="986"/>
      <c r="L31" s="1219"/>
      <c r="M31" s="1219"/>
      <c r="N31" s="1221"/>
      <c r="O31" s="1172"/>
      <c r="P31" s="1170"/>
      <c r="Q31" s="1168"/>
      <c r="R31" s="372"/>
      <c r="S31" s="1127"/>
      <c r="T31" s="1127"/>
      <c r="U31" s="1127"/>
      <c r="V31" s="372"/>
      <c r="W31" s="372"/>
      <c r="X31" s="372"/>
    </row>
    <row r="32" spans="1:24" s="30" customFormat="1" ht="12" customHeight="1" x14ac:dyDescent="0.25">
      <c r="A32" s="1141"/>
      <c r="B32" s="31" t="s">
        <v>194</v>
      </c>
      <c r="C32" s="74" t="s">
        <v>195</v>
      </c>
      <c r="D32" s="374"/>
      <c r="E32" s="374"/>
      <c r="F32" s="374"/>
      <c r="G32" s="374"/>
      <c r="H32" s="374"/>
      <c r="I32" s="374"/>
      <c r="J32" s="374"/>
      <c r="K32" s="374"/>
      <c r="L32" s="374"/>
      <c r="M32" s="374"/>
      <c r="N32" s="980"/>
      <c r="O32" s="377">
        <v>1500</v>
      </c>
      <c r="P32" s="373">
        <v>44260</v>
      </c>
      <c r="Q32" s="396"/>
      <c r="R32" s="391">
        <f t="shared" ref="R32:R65" si="0">IF(Q32="x",O32,0)</f>
        <v>0</v>
      </c>
      <c r="S32" s="1127"/>
      <c r="T32" s="1127"/>
      <c r="U32" s="1127"/>
      <c r="V32" s="372"/>
      <c r="W32" s="372"/>
      <c r="X32" s="372"/>
    </row>
    <row r="33" spans="1:24" s="30" customFormat="1" ht="12" customHeight="1" x14ac:dyDescent="0.25">
      <c r="A33" s="1141"/>
      <c r="B33" s="31" t="s">
        <v>196</v>
      </c>
      <c r="C33" s="372" t="s">
        <v>197</v>
      </c>
      <c r="D33" s="337"/>
      <c r="E33" s="335"/>
      <c r="F33" s="335"/>
      <c r="G33" s="335"/>
      <c r="H33" s="335"/>
      <c r="I33" s="335"/>
      <c r="J33" s="335"/>
      <c r="K33" s="335"/>
      <c r="L33" s="335"/>
      <c r="M33" s="335"/>
      <c r="N33" s="335"/>
      <c r="O33" s="377">
        <v>1500</v>
      </c>
      <c r="P33" s="373">
        <v>44260</v>
      </c>
      <c r="Q33" s="396"/>
      <c r="R33" s="391">
        <f t="shared" si="0"/>
        <v>0</v>
      </c>
      <c r="S33" s="1127"/>
      <c r="T33" s="1127"/>
      <c r="U33" s="1127"/>
      <c r="V33" s="372"/>
      <c r="W33" s="372"/>
      <c r="X33" s="372"/>
    </row>
    <row r="34" spans="1:24" s="30" customFormat="1" ht="12" customHeight="1" x14ac:dyDescent="0.25">
      <c r="A34" s="1141"/>
      <c r="B34" s="31" t="s">
        <v>198</v>
      </c>
      <c r="C34" s="336" t="s">
        <v>199</v>
      </c>
      <c r="D34" s="376"/>
      <c r="E34" s="376"/>
      <c r="F34" s="376"/>
      <c r="G34" s="376"/>
      <c r="H34" s="376"/>
      <c r="I34" s="376"/>
      <c r="J34" s="376"/>
      <c r="K34" s="376"/>
      <c r="L34" s="376"/>
      <c r="M34" s="376"/>
      <c r="N34" s="376"/>
      <c r="O34" s="377">
        <v>1500</v>
      </c>
      <c r="P34" s="373">
        <v>44260</v>
      </c>
      <c r="Q34" s="396"/>
      <c r="R34" s="391">
        <f t="shared" si="0"/>
        <v>0</v>
      </c>
      <c r="S34" s="1127"/>
      <c r="T34" s="1127"/>
      <c r="U34" s="1127"/>
      <c r="V34" s="372"/>
      <c r="W34" s="372"/>
      <c r="X34" s="372"/>
    </row>
    <row r="35" spans="1:24" s="30" customFormat="1" ht="12" customHeight="1" x14ac:dyDescent="0.25">
      <c r="A35" s="1141"/>
      <c r="B35" s="31" t="s">
        <v>200</v>
      </c>
      <c r="C35" s="336" t="s">
        <v>201</v>
      </c>
      <c r="D35" s="376"/>
      <c r="E35" s="376"/>
      <c r="F35" s="376"/>
      <c r="G35" s="376"/>
      <c r="H35" s="376"/>
      <c r="I35" s="376"/>
      <c r="J35" s="376"/>
      <c r="K35" s="376"/>
      <c r="L35" s="376"/>
      <c r="M35" s="376"/>
      <c r="N35" s="376"/>
      <c r="O35" s="377">
        <v>1500</v>
      </c>
      <c r="P35" s="373">
        <v>44260</v>
      </c>
      <c r="Q35" s="396"/>
      <c r="R35" s="391">
        <f t="shared" si="0"/>
        <v>0</v>
      </c>
      <c r="S35" s="1127"/>
      <c r="T35" s="1127"/>
      <c r="U35" s="1127"/>
      <c r="V35" s="372"/>
      <c r="W35" s="372"/>
      <c r="X35" s="372"/>
    </row>
    <row r="36" spans="1:24" s="976" customFormat="1" ht="24.75" customHeight="1" x14ac:dyDescent="0.25">
      <c r="A36" s="970"/>
      <c r="B36" s="971" t="s">
        <v>202</v>
      </c>
      <c r="C36" s="1211" t="s">
        <v>203</v>
      </c>
      <c r="D36" s="1212"/>
      <c r="E36" s="1212"/>
      <c r="F36" s="1212"/>
      <c r="G36" s="1212"/>
      <c r="H36" s="1212"/>
      <c r="I36" s="1212"/>
      <c r="J36" s="1212"/>
      <c r="K36" s="1212"/>
      <c r="L36" s="1212"/>
      <c r="M36" s="1212"/>
      <c r="N36" s="1213"/>
      <c r="O36" s="972">
        <v>1500</v>
      </c>
      <c r="P36" s="973">
        <v>44260</v>
      </c>
      <c r="Q36" s="974"/>
      <c r="R36" s="391">
        <f t="shared" si="0"/>
        <v>0</v>
      </c>
      <c r="S36" s="1127"/>
      <c r="T36" s="1127"/>
      <c r="U36" s="1127"/>
      <c r="V36" s="975"/>
      <c r="W36" s="975"/>
      <c r="X36" s="975"/>
    </row>
    <row r="37" spans="1:24" s="976" customFormat="1" ht="24.75" customHeight="1" x14ac:dyDescent="0.25">
      <c r="A37" s="970"/>
      <c r="B37" s="971" t="s">
        <v>204</v>
      </c>
      <c r="C37" s="1153" t="s">
        <v>205</v>
      </c>
      <c r="D37" s="1154"/>
      <c r="E37" s="1154"/>
      <c r="F37" s="1154"/>
      <c r="G37" s="1154"/>
      <c r="H37" s="1154"/>
      <c r="I37" s="1154"/>
      <c r="J37" s="1154"/>
      <c r="K37" s="1154"/>
      <c r="L37" s="1154"/>
      <c r="M37" s="1154"/>
      <c r="N37" s="1155"/>
      <c r="O37" s="972">
        <v>1500</v>
      </c>
      <c r="P37" s="973">
        <v>44260</v>
      </c>
      <c r="Q37" s="974"/>
      <c r="R37" s="391">
        <f t="shared" si="0"/>
        <v>0</v>
      </c>
      <c r="S37" s="1127"/>
      <c r="T37" s="1127"/>
      <c r="U37" s="1127"/>
      <c r="V37" s="975"/>
      <c r="W37" s="975"/>
      <c r="X37" s="975"/>
    </row>
    <row r="38" spans="1:24" s="976" customFormat="1" ht="24.75" customHeight="1" x14ac:dyDescent="0.25">
      <c r="A38" s="970"/>
      <c r="B38" s="971" t="s">
        <v>206</v>
      </c>
      <c r="C38" s="1153" t="s">
        <v>207</v>
      </c>
      <c r="D38" s="1154"/>
      <c r="E38" s="1154"/>
      <c r="F38" s="1154"/>
      <c r="G38" s="1154"/>
      <c r="H38" s="1154"/>
      <c r="I38" s="1154"/>
      <c r="J38" s="1154"/>
      <c r="K38" s="1154"/>
      <c r="L38" s="1154"/>
      <c r="M38" s="1154"/>
      <c r="N38" s="1155"/>
      <c r="O38" s="972">
        <v>1500</v>
      </c>
      <c r="P38" s="973">
        <v>44260</v>
      </c>
      <c r="Q38" s="974"/>
      <c r="R38" s="391">
        <f t="shared" si="0"/>
        <v>0</v>
      </c>
      <c r="S38" s="1127"/>
      <c r="T38" s="1127"/>
      <c r="U38" s="1127"/>
      <c r="V38" s="975"/>
      <c r="W38" s="975"/>
      <c r="X38" s="975"/>
    </row>
    <row r="39" spans="1:24" s="30" customFormat="1" ht="12" customHeight="1" x14ac:dyDescent="0.25">
      <c r="A39" s="937"/>
      <c r="B39" s="31" t="s">
        <v>208</v>
      </c>
      <c r="C39" s="772" t="s">
        <v>209</v>
      </c>
      <c r="D39" s="770"/>
      <c r="E39" s="770"/>
      <c r="F39" s="770"/>
      <c r="G39" s="770"/>
      <c r="H39" s="770"/>
      <c r="I39" s="770"/>
      <c r="J39" s="770"/>
      <c r="K39" s="770"/>
      <c r="L39" s="770"/>
      <c r="M39" s="770"/>
      <c r="N39" s="771"/>
      <c r="O39" s="377">
        <v>1500</v>
      </c>
      <c r="P39" s="373">
        <v>44260</v>
      </c>
      <c r="Q39" s="396"/>
      <c r="R39" s="391">
        <f t="shared" si="0"/>
        <v>0</v>
      </c>
      <c r="S39" s="1127"/>
      <c r="T39" s="1127"/>
      <c r="U39" s="1127"/>
      <c r="V39" s="372"/>
      <c r="W39" s="372"/>
      <c r="X39" s="372"/>
    </row>
    <row r="40" spans="1:24" s="30" customFormat="1" ht="12" customHeight="1" thickBot="1" x14ac:dyDescent="0.3">
      <c r="A40" s="937"/>
      <c r="B40" s="31" t="s">
        <v>210</v>
      </c>
      <c r="C40" s="336" t="s">
        <v>211</v>
      </c>
      <c r="D40" s="376"/>
      <c r="E40" s="376"/>
      <c r="F40" s="1174"/>
      <c r="G40" s="1175"/>
      <c r="H40" s="1175"/>
      <c r="I40" s="1175"/>
      <c r="J40" s="1175"/>
      <c r="K40" s="1175"/>
      <c r="L40" s="1175"/>
      <c r="M40" s="1175"/>
      <c r="N40" s="1176"/>
      <c r="O40" s="377"/>
      <c r="P40" s="373">
        <v>44260</v>
      </c>
      <c r="Q40" s="396"/>
      <c r="R40" s="391">
        <f t="shared" si="0"/>
        <v>0</v>
      </c>
      <c r="S40" s="372"/>
      <c r="T40" s="372"/>
      <c r="U40" s="372"/>
      <c r="V40" s="372"/>
      <c r="W40" s="372"/>
      <c r="X40" s="372"/>
    </row>
    <row r="41" spans="1:24" s="30" customFormat="1" ht="12" customHeight="1" x14ac:dyDescent="0.25">
      <c r="A41" s="1143" t="s">
        <v>212</v>
      </c>
      <c r="B41" s="75" t="s">
        <v>191</v>
      </c>
      <c r="C41" s="538" t="s">
        <v>213</v>
      </c>
      <c r="D41" s="749"/>
      <c r="E41" s="749"/>
      <c r="F41" s="749"/>
      <c r="G41" s="749"/>
      <c r="H41" s="749"/>
      <c r="I41" s="749"/>
      <c r="J41" s="749"/>
      <c r="K41" s="749"/>
      <c r="L41" s="749"/>
      <c r="M41" s="749"/>
      <c r="N41" s="749"/>
      <c r="O41" s="750">
        <v>500</v>
      </c>
      <c r="P41" s="751">
        <v>44260</v>
      </c>
      <c r="Q41" s="395"/>
      <c r="R41" s="391">
        <f t="shared" si="0"/>
        <v>0</v>
      </c>
      <c r="S41" s="372"/>
      <c r="T41" s="372"/>
      <c r="U41" s="372"/>
      <c r="V41" s="372"/>
      <c r="W41" s="372"/>
      <c r="X41" s="372"/>
    </row>
    <row r="42" spans="1:24" s="30" customFormat="1" ht="12" customHeight="1" x14ac:dyDescent="0.25">
      <c r="A42" s="1141"/>
      <c r="B42" s="31"/>
      <c r="C42" s="74" t="s">
        <v>214</v>
      </c>
      <c r="D42" s="374"/>
      <c r="E42" s="374"/>
      <c r="F42" s="374"/>
      <c r="G42" s="374"/>
      <c r="H42" s="374"/>
      <c r="I42" s="374"/>
      <c r="J42" s="374"/>
      <c r="K42" s="374"/>
      <c r="L42" s="374"/>
      <c r="M42" s="374"/>
      <c r="N42" s="374"/>
      <c r="O42" s="375">
        <v>1000</v>
      </c>
      <c r="P42" s="373">
        <v>44260</v>
      </c>
      <c r="Q42" s="397"/>
      <c r="R42" s="391">
        <f t="shared" si="0"/>
        <v>0</v>
      </c>
      <c r="S42" s="372"/>
      <c r="T42" s="372"/>
      <c r="U42" s="372"/>
      <c r="V42" s="372"/>
      <c r="W42" s="372"/>
      <c r="X42" s="372"/>
    </row>
    <row r="43" spans="1:24" s="30" customFormat="1" ht="12" customHeight="1" x14ac:dyDescent="0.25">
      <c r="A43" s="1141"/>
      <c r="B43" s="31"/>
      <c r="C43" s="74" t="s">
        <v>215</v>
      </c>
      <c r="D43" s="374"/>
      <c r="E43" s="374"/>
      <c r="F43" s="374"/>
      <c r="G43" s="374"/>
      <c r="H43" s="374"/>
      <c r="I43" s="374"/>
      <c r="J43" s="374"/>
      <c r="K43" s="374"/>
      <c r="L43" s="374"/>
      <c r="M43" s="374"/>
      <c r="N43" s="374"/>
      <c r="O43" s="752"/>
      <c r="P43" s="373">
        <v>44260</v>
      </c>
      <c r="Q43" s="397"/>
      <c r="R43" s="391">
        <f t="shared" si="0"/>
        <v>0</v>
      </c>
      <c r="S43" s="372"/>
      <c r="T43" s="372"/>
      <c r="U43" s="372"/>
      <c r="V43" s="372"/>
      <c r="W43" s="372"/>
      <c r="X43" s="372"/>
    </row>
    <row r="44" spans="1:24" s="30" customFormat="1" ht="12" customHeight="1" x14ac:dyDescent="0.25">
      <c r="A44" s="1141"/>
      <c r="B44" s="31"/>
      <c r="C44" s="74" t="s">
        <v>216</v>
      </c>
      <c r="D44" s="374"/>
      <c r="E44" s="374"/>
      <c r="F44" s="374"/>
      <c r="G44" s="374"/>
      <c r="H44" s="374"/>
      <c r="I44" s="374"/>
      <c r="J44" s="374"/>
      <c r="K44" s="374"/>
      <c r="L44" s="374"/>
      <c r="M44" s="374"/>
      <c r="N44" s="374"/>
      <c r="O44" s="752"/>
      <c r="P44" s="378">
        <v>44260</v>
      </c>
      <c r="Q44" s="397"/>
      <c r="R44" s="391">
        <f t="shared" si="0"/>
        <v>0</v>
      </c>
      <c r="S44" s="372"/>
      <c r="T44" s="372"/>
      <c r="U44" s="372"/>
      <c r="V44" s="372"/>
      <c r="W44" s="372"/>
      <c r="X44" s="372"/>
    </row>
    <row r="45" spans="1:24" s="30" customFormat="1" ht="12" customHeight="1" x14ac:dyDescent="0.25">
      <c r="A45" s="33"/>
      <c r="B45" s="31"/>
      <c r="C45" s="74" t="s">
        <v>217</v>
      </c>
      <c r="D45" s="374"/>
      <c r="E45" s="374"/>
      <c r="F45" s="374"/>
      <c r="G45" s="374"/>
      <c r="H45" s="374"/>
      <c r="I45" s="374"/>
      <c r="J45" s="374"/>
      <c r="K45" s="374"/>
      <c r="L45" s="374"/>
      <c r="M45" s="374"/>
      <c r="N45" s="374"/>
      <c r="O45" s="752"/>
      <c r="P45" s="378">
        <v>44260</v>
      </c>
      <c r="Q45" s="397"/>
      <c r="R45" s="391">
        <f t="shared" si="0"/>
        <v>0</v>
      </c>
      <c r="S45" s="372"/>
      <c r="T45" s="372"/>
      <c r="U45" s="372"/>
      <c r="V45" s="372"/>
      <c r="W45" s="372"/>
      <c r="X45" s="372"/>
    </row>
    <row r="46" spans="1:24" s="30" customFormat="1" ht="12" customHeight="1" x14ac:dyDescent="0.25">
      <c r="A46" s="33"/>
      <c r="B46" s="31"/>
      <c r="C46" s="74" t="s">
        <v>218</v>
      </c>
      <c r="D46" s="374"/>
      <c r="E46" s="374"/>
      <c r="F46" s="374"/>
      <c r="G46" s="374"/>
      <c r="H46" s="374"/>
      <c r="I46" s="374"/>
      <c r="J46" s="374"/>
      <c r="K46" s="374"/>
      <c r="L46" s="374"/>
      <c r="M46" s="374"/>
      <c r="N46" s="374"/>
      <c r="O46" s="752"/>
      <c r="P46" s="378">
        <v>44260</v>
      </c>
      <c r="Q46" s="397"/>
      <c r="R46" s="391">
        <f t="shared" si="0"/>
        <v>0</v>
      </c>
      <c r="S46" s="372"/>
      <c r="T46" s="372"/>
      <c r="U46" s="372"/>
      <c r="V46" s="372"/>
      <c r="W46" s="372"/>
      <c r="X46" s="372"/>
    </row>
    <row r="47" spans="1:24" s="30" customFormat="1" ht="12" customHeight="1" x14ac:dyDescent="0.25">
      <c r="A47" s="33"/>
      <c r="B47" s="31"/>
      <c r="C47" s="74" t="s">
        <v>219</v>
      </c>
      <c r="D47" s="374"/>
      <c r="E47" s="374"/>
      <c r="F47" s="374"/>
      <c r="G47" s="374"/>
      <c r="H47" s="374"/>
      <c r="I47" s="374"/>
      <c r="J47" s="374"/>
      <c r="K47" s="374"/>
      <c r="L47" s="374"/>
      <c r="M47" s="374"/>
      <c r="N47" s="374"/>
      <c r="O47" s="752"/>
      <c r="P47" s="378">
        <v>44260</v>
      </c>
      <c r="Q47" s="397"/>
      <c r="R47" s="391">
        <f t="shared" si="0"/>
        <v>0</v>
      </c>
      <c r="S47" s="372"/>
      <c r="T47" s="372"/>
      <c r="U47" s="372"/>
      <c r="V47" s="372"/>
      <c r="W47" s="372"/>
      <c r="X47" s="372"/>
    </row>
    <row r="48" spans="1:24" s="30" customFormat="1" ht="12" customHeight="1" x14ac:dyDescent="0.25">
      <c r="A48" s="33"/>
      <c r="B48" s="31"/>
      <c r="C48" s="74" t="s">
        <v>220</v>
      </c>
      <c r="D48" s="374"/>
      <c r="E48" s="374"/>
      <c r="F48" s="374"/>
      <c r="G48" s="374"/>
      <c r="H48" s="374"/>
      <c r="I48" s="374"/>
      <c r="J48" s="374"/>
      <c r="K48" s="374"/>
      <c r="L48" s="374"/>
      <c r="M48" s="374"/>
      <c r="N48" s="374"/>
      <c r="O48" s="752"/>
      <c r="P48" s="378">
        <v>44260</v>
      </c>
      <c r="Q48" s="397"/>
      <c r="R48" s="391">
        <f t="shared" si="0"/>
        <v>0</v>
      </c>
      <c r="S48" s="372"/>
      <c r="T48" s="372"/>
      <c r="U48" s="372"/>
      <c r="V48" s="372"/>
      <c r="W48" s="372"/>
      <c r="X48" s="372"/>
    </row>
    <row r="49" spans="1:24" s="30" customFormat="1" ht="12" customHeight="1" x14ac:dyDescent="0.25">
      <c r="A49" s="33"/>
      <c r="B49" s="31"/>
      <c r="C49" s="74" t="s">
        <v>221</v>
      </c>
      <c r="D49" s="374"/>
      <c r="E49" s="374"/>
      <c r="F49" s="374"/>
      <c r="G49" s="374"/>
      <c r="H49" s="374"/>
      <c r="I49" s="374"/>
      <c r="J49" s="374"/>
      <c r="K49" s="374"/>
      <c r="L49" s="374"/>
      <c r="M49" s="374"/>
      <c r="N49" s="374"/>
      <c r="O49" s="752"/>
      <c r="P49" s="378">
        <v>44260</v>
      </c>
      <c r="Q49" s="397"/>
      <c r="R49" s="391">
        <f t="shared" si="0"/>
        <v>0</v>
      </c>
      <c r="S49" s="372"/>
      <c r="T49" s="372"/>
      <c r="U49" s="372"/>
      <c r="V49" s="372"/>
      <c r="W49" s="372"/>
      <c r="X49" s="372"/>
    </row>
    <row r="50" spans="1:24" s="30" customFormat="1" ht="12" customHeight="1" x14ac:dyDescent="0.25">
      <c r="A50" s="33"/>
      <c r="B50" s="31"/>
      <c r="C50" s="931" t="s">
        <v>222</v>
      </c>
      <c r="D50" s="932"/>
      <c r="E50" s="932"/>
      <c r="F50" s="932"/>
      <c r="G50" s="932"/>
      <c r="H50" s="932"/>
      <c r="I50" s="932"/>
      <c r="J50" s="932"/>
      <c r="K50" s="932"/>
      <c r="L50" s="932"/>
      <c r="M50" s="932"/>
      <c r="N50" s="932"/>
      <c r="O50" s="752"/>
      <c r="P50" s="378">
        <v>44260</v>
      </c>
      <c r="Q50" s="397"/>
      <c r="R50" s="391">
        <f t="shared" si="0"/>
        <v>0</v>
      </c>
      <c r="S50" s="372"/>
      <c r="T50" s="372"/>
      <c r="U50" s="372"/>
      <c r="V50" s="372"/>
      <c r="W50" s="372"/>
      <c r="X50" s="372"/>
    </row>
    <row r="51" spans="1:24" s="30" customFormat="1" ht="12" customHeight="1" x14ac:dyDescent="0.25">
      <c r="A51" s="33"/>
      <c r="B51" s="31"/>
      <c r="C51" s="74" t="s">
        <v>223</v>
      </c>
      <c r="D51" s="374"/>
      <c r="E51" s="374"/>
      <c r="F51" s="374"/>
      <c r="G51" s="374"/>
      <c r="H51" s="374"/>
      <c r="I51" s="374"/>
      <c r="J51" s="374"/>
      <c r="K51" s="374"/>
      <c r="L51" s="374"/>
      <c r="M51" s="374"/>
      <c r="N51" s="374"/>
      <c r="O51" s="752"/>
      <c r="P51" s="378">
        <v>44260</v>
      </c>
      <c r="Q51" s="397"/>
      <c r="R51" s="391">
        <f t="shared" si="0"/>
        <v>0</v>
      </c>
      <c r="S51" s="372"/>
      <c r="T51" s="372"/>
      <c r="U51" s="372"/>
      <c r="V51" s="372"/>
      <c r="W51" s="372"/>
      <c r="X51" s="372"/>
    </row>
    <row r="52" spans="1:24" s="30" customFormat="1" ht="12" customHeight="1" x14ac:dyDescent="0.25">
      <c r="A52" s="981"/>
      <c r="B52" s="32"/>
      <c r="C52" s="84" t="s">
        <v>224</v>
      </c>
      <c r="D52" s="745"/>
      <c r="E52" s="745"/>
      <c r="F52" s="745"/>
      <c r="G52" s="745"/>
      <c r="H52" s="745"/>
      <c r="I52" s="745"/>
      <c r="J52" s="745"/>
      <c r="K52" s="745"/>
      <c r="L52" s="745"/>
      <c r="M52" s="745"/>
      <c r="N52" s="745"/>
      <c r="O52" s="758"/>
      <c r="P52" s="759">
        <v>44260</v>
      </c>
      <c r="Q52" s="400"/>
      <c r="R52" s="391">
        <f t="shared" si="0"/>
        <v>0</v>
      </c>
      <c r="S52" s="372"/>
      <c r="T52" s="372"/>
      <c r="U52" s="372"/>
      <c r="V52" s="372"/>
      <c r="W52" s="372"/>
      <c r="X52" s="372"/>
    </row>
    <row r="53" spans="1:24" s="30" customFormat="1" ht="12" customHeight="1" x14ac:dyDescent="0.25">
      <c r="A53" s="982"/>
      <c r="B53" s="386"/>
      <c r="C53" s="83" t="s">
        <v>226</v>
      </c>
      <c r="D53" s="754"/>
      <c r="E53" s="754"/>
      <c r="F53" s="754"/>
      <c r="G53" s="754"/>
      <c r="H53" s="754"/>
      <c r="I53" s="754"/>
      <c r="J53" s="754"/>
      <c r="K53" s="754"/>
      <c r="L53" s="754"/>
      <c r="M53" s="754"/>
      <c r="N53" s="754"/>
      <c r="O53" s="754"/>
      <c r="P53" s="754"/>
      <c r="Q53" s="398"/>
      <c r="R53" s="391"/>
      <c r="S53" s="372"/>
      <c r="T53" s="372"/>
      <c r="U53" s="372"/>
      <c r="V53" s="372"/>
      <c r="W53" s="372"/>
      <c r="X53" s="372"/>
    </row>
    <row r="54" spans="1:24" s="30" customFormat="1" ht="12" customHeight="1" x14ac:dyDescent="0.25">
      <c r="A54" s="1201" t="s">
        <v>225</v>
      </c>
      <c r="B54" s="31" t="s">
        <v>194</v>
      </c>
      <c r="C54" s="74" t="s">
        <v>227</v>
      </c>
      <c r="D54" s="755"/>
      <c r="E54" s="755"/>
      <c r="F54" s="755"/>
      <c r="G54" s="755"/>
      <c r="H54" s="755"/>
      <c r="I54" s="755"/>
      <c r="J54" s="755"/>
      <c r="K54" s="755"/>
      <c r="L54" s="755"/>
      <c r="M54" s="755"/>
      <c r="N54" s="755"/>
      <c r="O54" s="756"/>
      <c r="P54" s="757">
        <v>44260</v>
      </c>
      <c r="Q54" s="399"/>
      <c r="R54" s="391">
        <f t="shared" si="0"/>
        <v>0</v>
      </c>
      <c r="S54" s="372"/>
      <c r="T54" s="372"/>
      <c r="U54" s="372"/>
      <c r="V54" s="372"/>
      <c r="W54" s="372"/>
      <c r="X54" s="372"/>
    </row>
    <row r="55" spans="1:24" s="30" customFormat="1" ht="12" customHeight="1" x14ac:dyDescent="0.25">
      <c r="A55" s="1201"/>
      <c r="B55" s="31"/>
      <c r="C55" s="74" t="s">
        <v>228</v>
      </c>
      <c r="D55" s="374"/>
      <c r="E55" s="374"/>
      <c r="F55" s="374"/>
      <c r="G55" s="374"/>
      <c r="H55" s="374"/>
      <c r="I55" s="374"/>
      <c r="J55" s="374"/>
      <c r="K55" s="374"/>
      <c r="L55" s="374"/>
      <c r="M55" s="374"/>
      <c r="N55" s="374"/>
      <c r="O55" s="752"/>
      <c r="P55" s="378">
        <v>44260</v>
      </c>
      <c r="Q55" s="397"/>
      <c r="R55" s="391">
        <f t="shared" si="0"/>
        <v>0</v>
      </c>
      <c r="S55" s="372"/>
      <c r="T55" s="372"/>
      <c r="U55" s="372"/>
      <c r="V55" s="372"/>
      <c r="W55" s="372"/>
      <c r="X55" s="372"/>
    </row>
    <row r="56" spans="1:24" s="30" customFormat="1" ht="12" customHeight="1" x14ac:dyDescent="0.25">
      <c r="A56" s="1201"/>
      <c r="B56" s="31"/>
      <c r="C56" s="74" t="s">
        <v>229</v>
      </c>
      <c r="D56" s="374"/>
      <c r="E56" s="374"/>
      <c r="F56" s="374"/>
      <c r="G56" s="374"/>
      <c r="H56" s="374"/>
      <c r="I56" s="374"/>
      <c r="J56" s="374"/>
      <c r="K56" s="374"/>
      <c r="L56" s="374"/>
      <c r="M56" s="374"/>
      <c r="N56" s="374"/>
      <c r="O56" s="752"/>
      <c r="P56" s="378">
        <v>44260</v>
      </c>
      <c r="Q56" s="397"/>
      <c r="R56" s="391">
        <f t="shared" si="0"/>
        <v>0</v>
      </c>
      <c r="S56" s="372"/>
      <c r="T56" s="372"/>
      <c r="U56" s="372"/>
      <c r="V56" s="372"/>
      <c r="W56" s="372"/>
      <c r="X56" s="372"/>
    </row>
    <row r="57" spans="1:24" s="30" customFormat="1" ht="12" customHeight="1" x14ac:dyDescent="0.25">
      <c r="A57" s="1202"/>
      <c r="B57" s="32"/>
      <c r="C57" s="84" t="s">
        <v>230</v>
      </c>
      <c r="D57" s="745"/>
      <c r="E57" s="745"/>
      <c r="F57" s="745"/>
      <c r="G57" s="745"/>
      <c r="H57" s="745"/>
      <c r="I57" s="745"/>
      <c r="J57" s="745"/>
      <c r="K57" s="745"/>
      <c r="L57" s="745"/>
      <c r="M57" s="745"/>
      <c r="N57" s="745"/>
      <c r="O57" s="758"/>
      <c r="P57" s="759">
        <v>44260</v>
      </c>
      <c r="Q57" s="400"/>
      <c r="R57" s="391">
        <f t="shared" si="0"/>
        <v>0</v>
      </c>
      <c r="S57" s="372"/>
      <c r="T57" s="372"/>
      <c r="U57" s="372"/>
      <c r="V57" s="372"/>
      <c r="W57" s="372"/>
      <c r="X57" s="372"/>
    </row>
    <row r="58" spans="1:24" s="30" customFormat="1" ht="12" customHeight="1" thickBot="1" x14ac:dyDescent="0.3">
      <c r="A58" s="87"/>
      <c r="B58" s="88" t="s">
        <v>196</v>
      </c>
      <c r="C58" s="760" t="s">
        <v>231</v>
      </c>
      <c r="D58" s="761"/>
      <c r="E58" s="761"/>
      <c r="F58" s="761"/>
      <c r="G58" s="761"/>
      <c r="H58" s="761"/>
      <c r="I58" s="761"/>
      <c r="J58" s="761"/>
      <c r="K58" s="761"/>
      <c r="L58" s="761"/>
      <c r="M58" s="761"/>
      <c r="N58" s="761"/>
      <c r="O58" s="762"/>
      <c r="P58" s="763">
        <v>44260</v>
      </c>
      <c r="Q58" s="401"/>
      <c r="R58" s="391">
        <f t="shared" si="0"/>
        <v>0</v>
      </c>
      <c r="S58" s="372"/>
      <c r="T58" s="372"/>
      <c r="U58" s="372"/>
      <c r="V58" s="372"/>
      <c r="W58" s="372"/>
      <c r="X58" s="372"/>
    </row>
    <row r="59" spans="1:24" s="28" customFormat="1" ht="28.5" customHeight="1" thickBot="1" x14ac:dyDescent="0.3">
      <c r="A59" s="26" t="s">
        <v>184</v>
      </c>
      <c r="B59" s="27" t="s">
        <v>185</v>
      </c>
      <c r="C59" s="26" t="s">
        <v>186</v>
      </c>
      <c r="D59" s="26"/>
      <c r="E59" s="26"/>
      <c r="F59" s="1142" t="s">
        <v>187</v>
      </c>
      <c r="G59" s="1142"/>
      <c r="H59" s="1142"/>
      <c r="I59" s="1142"/>
      <c r="J59" s="1142"/>
      <c r="K59" s="1142"/>
      <c r="L59" s="1142"/>
      <c r="M59" s="1142"/>
      <c r="N59" s="26"/>
      <c r="O59" s="34" t="s">
        <v>181</v>
      </c>
      <c r="P59" s="27" t="s">
        <v>183</v>
      </c>
      <c r="Q59" s="403" t="s">
        <v>182</v>
      </c>
      <c r="R59" s="393"/>
    </row>
    <row r="60" spans="1:24" s="30" customFormat="1" ht="13.5" customHeight="1" thickTop="1" x14ac:dyDescent="0.25">
      <c r="A60" s="1140" t="s">
        <v>232</v>
      </c>
      <c r="B60" s="86" t="s">
        <v>233</v>
      </c>
      <c r="C60" s="764" t="s">
        <v>234</v>
      </c>
      <c r="D60" s="765"/>
      <c r="E60" s="765"/>
      <c r="F60" s="765"/>
      <c r="G60" s="765"/>
      <c r="H60" s="765"/>
      <c r="I60" s="765"/>
      <c r="J60" s="765"/>
      <c r="K60" s="765"/>
      <c r="L60" s="765"/>
      <c r="M60" s="765"/>
      <c r="N60" s="765"/>
      <c r="O60" s="766">
        <v>1000</v>
      </c>
      <c r="P60" s="767">
        <v>44260</v>
      </c>
      <c r="Q60" s="402"/>
      <c r="R60" s="391">
        <f t="shared" si="0"/>
        <v>0</v>
      </c>
      <c r="S60" s="372"/>
      <c r="T60" s="372"/>
      <c r="U60" s="372"/>
      <c r="V60" s="372"/>
      <c r="W60" s="372"/>
      <c r="X60" s="372"/>
    </row>
    <row r="61" spans="1:24" s="30" customFormat="1" ht="13.5" customHeight="1" x14ac:dyDescent="0.25">
      <c r="A61" s="1141"/>
      <c r="B61" s="31" t="s">
        <v>191</v>
      </c>
      <c r="C61" s="74" t="s">
        <v>866</v>
      </c>
      <c r="D61" s="374"/>
      <c r="E61" s="374"/>
      <c r="F61" s="374"/>
      <c r="G61" s="374"/>
      <c r="H61" s="374"/>
      <c r="I61" s="374"/>
      <c r="J61" s="374"/>
      <c r="K61" s="374"/>
      <c r="L61" s="374"/>
      <c r="M61" s="374"/>
      <c r="N61" s="374"/>
      <c r="O61" s="752"/>
      <c r="P61" s="373">
        <v>44260</v>
      </c>
      <c r="Q61" s="397"/>
      <c r="R61" s="391">
        <f t="shared" si="0"/>
        <v>0</v>
      </c>
      <c r="S61" s="372"/>
      <c r="T61" s="372"/>
      <c r="U61" s="372"/>
      <c r="V61" s="372"/>
      <c r="W61" s="372"/>
      <c r="X61" s="372"/>
    </row>
    <row r="62" spans="1:24" s="30" customFormat="1" ht="13.5" customHeight="1" x14ac:dyDescent="0.25">
      <c r="A62" s="1141"/>
      <c r="B62" s="31" t="s">
        <v>194</v>
      </c>
      <c r="C62" s="74" t="s">
        <v>235</v>
      </c>
      <c r="D62" s="374"/>
      <c r="E62" s="374"/>
      <c r="F62" s="374"/>
      <c r="G62" s="374"/>
      <c r="H62" s="374"/>
      <c r="I62" s="374"/>
      <c r="J62" s="374"/>
      <c r="K62" s="374"/>
      <c r="L62" s="374"/>
      <c r="M62" s="374"/>
      <c r="N62" s="374"/>
      <c r="O62" s="752"/>
      <c r="P62" s="378">
        <v>44260</v>
      </c>
      <c r="Q62" s="397"/>
      <c r="R62" s="391">
        <f t="shared" si="0"/>
        <v>0</v>
      </c>
      <c r="S62" s="372"/>
      <c r="T62" s="372"/>
      <c r="U62" s="372"/>
      <c r="V62" s="372"/>
      <c r="W62" s="372"/>
      <c r="X62" s="372"/>
    </row>
    <row r="63" spans="1:24" s="30" customFormat="1" ht="13.5" customHeight="1" x14ac:dyDescent="0.25">
      <c r="A63" s="33"/>
      <c r="B63" s="31" t="s">
        <v>196</v>
      </c>
      <c r="C63" s="74" t="s">
        <v>236</v>
      </c>
      <c r="D63" s="374"/>
      <c r="E63" s="374"/>
      <c r="F63" s="374"/>
      <c r="G63" s="374"/>
      <c r="H63" s="374"/>
      <c r="I63" s="374"/>
      <c r="J63" s="374"/>
      <c r="K63" s="374"/>
      <c r="L63" s="374"/>
      <c r="M63" s="374"/>
      <c r="N63" s="374"/>
      <c r="O63" s="752"/>
      <c r="P63" s="378">
        <v>44260</v>
      </c>
      <c r="Q63" s="397"/>
      <c r="R63" s="391">
        <f t="shared" si="0"/>
        <v>0</v>
      </c>
      <c r="S63" s="372"/>
      <c r="T63" s="372"/>
      <c r="U63" s="372"/>
      <c r="V63" s="372"/>
      <c r="W63" s="372"/>
      <c r="X63" s="372"/>
    </row>
    <row r="64" spans="1:24" s="30" customFormat="1" ht="13.5" customHeight="1" x14ac:dyDescent="0.25">
      <c r="A64" s="33"/>
      <c r="B64" s="31" t="s">
        <v>198</v>
      </c>
      <c r="C64" s="336" t="s">
        <v>237</v>
      </c>
      <c r="D64" s="376"/>
      <c r="E64" s="376"/>
      <c r="F64" s="376"/>
      <c r="G64" s="376"/>
      <c r="H64" s="376"/>
      <c r="I64" s="376"/>
      <c r="J64" s="376"/>
      <c r="K64" s="376"/>
      <c r="L64" s="376"/>
      <c r="M64" s="376"/>
      <c r="N64" s="376"/>
      <c r="O64" s="753"/>
      <c r="P64" s="373">
        <v>44260</v>
      </c>
      <c r="Q64" s="396"/>
      <c r="R64" s="391">
        <f t="shared" si="0"/>
        <v>0</v>
      </c>
      <c r="S64" s="372"/>
      <c r="T64" s="372"/>
      <c r="U64" s="372"/>
      <c r="V64" s="372"/>
      <c r="W64" s="372"/>
      <c r="X64" s="372"/>
    </row>
    <row r="65" spans="1:24" s="30" customFormat="1" ht="13.5" customHeight="1" x14ac:dyDescent="0.25">
      <c r="A65" s="33"/>
      <c r="B65" s="31" t="s">
        <v>200</v>
      </c>
      <c r="C65" s="84" t="s">
        <v>238</v>
      </c>
      <c r="D65" s="1131"/>
      <c r="E65" s="1131"/>
      <c r="F65" s="1131"/>
      <c r="G65" s="1131"/>
      <c r="H65" s="1131"/>
      <c r="I65" s="1131"/>
      <c r="J65" s="1131"/>
      <c r="K65" s="1131"/>
      <c r="L65" s="1131"/>
      <c r="M65" s="1131"/>
      <c r="N65" s="1132"/>
      <c r="O65" s="758"/>
      <c r="P65" s="759">
        <v>44260</v>
      </c>
      <c r="Q65" s="400"/>
      <c r="R65" s="391">
        <f t="shared" si="0"/>
        <v>0</v>
      </c>
      <c r="S65" s="372"/>
      <c r="T65" s="372"/>
      <c r="U65" s="372"/>
      <c r="V65" s="372"/>
      <c r="W65" s="372"/>
      <c r="X65" s="372"/>
    </row>
    <row r="66" spans="1:24" s="30" customFormat="1" ht="13.5" customHeight="1" x14ac:dyDescent="0.25">
      <c r="A66" s="1137" t="s">
        <v>239</v>
      </c>
      <c r="B66" s="29" t="s">
        <v>202</v>
      </c>
      <c r="C66" s="76" t="s">
        <v>240</v>
      </c>
      <c r="D66" s="755"/>
      <c r="E66" s="755"/>
      <c r="F66" s="755"/>
      <c r="G66" s="755"/>
      <c r="H66" s="755"/>
      <c r="I66" s="755"/>
      <c r="J66" s="755"/>
      <c r="K66" s="755"/>
      <c r="L66" s="755"/>
      <c r="M66" s="755"/>
      <c r="N66" s="755"/>
      <c r="O66" s="756"/>
      <c r="P66" s="757">
        <v>44260</v>
      </c>
      <c r="Q66" s="399"/>
      <c r="R66" s="391">
        <f t="shared" ref="R66:R77" si="1">IF(Q66="x",O66,0)</f>
        <v>0</v>
      </c>
      <c r="S66" s="372"/>
      <c r="T66" s="372"/>
      <c r="U66" s="372"/>
      <c r="V66" s="372"/>
      <c r="W66" s="372"/>
      <c r="X66" s="372"/>
    </row>
    <row r="67" spans="1:24" s="30" customFormat="1" ht="13.5" customHeight="1" x14ac:dyDescent="0.25">
      <c r="A67" s="1138"/>
      <c r="B67" s="31"/>
      <c r="C67" s="74" t="s">
        <v>241</v>
      </c>
      <c r="D67" s="374"/>
      <c r="E67" s="374"/>
      <c r="F67" s="374"/>
      <c r="G67" s="374"/>
      <c r="H67" s="374"/>
      <c r="I67" s="374"/>
      <c r="J67" s="374"/>
      <c r="K67" s="374"/>
      <c r="L67" s="374"/>
      <c r="M67" s="374"/>
      <c r="N67" s="374"/>
      <c r="O67" s="752"/>
      <c r="P67" s="378">
        <v>44260</v>
      </c>
      <c r="Q67" s="397"/>
      <c r="R67" s="391">
        <f t="shared" si="1"/>
        <v>0</v>
      </c>
      <c r="S67" s="372"/>
      <c r="T67" s="372"/>
      <c r="U67" s="372"/>
      <c r="V67" s="372"/>
      <c r="W67" s="372"/>
      <c r="X67" s="372"/>
    </row>
    <row r="68" spans="1:24" s="30" customFormat="1" ht="13.5" customHeight="1" x14ac:dyDescent="0.25">
      <c r="A68" s="1138"/>
      <c r="B68" s="31"/>
      <c r="C68" s="74" t="s">
        <v>242</v>
      </c>
      <c r="D68" s="374"/>
      <c r="E68" s="374"/>
      <c r="F68" s="374"/>
      <c r="G68" s="374"/>
      <c r="H68" s="374"/>
      <c r="I68" s="374"/>
      <c r="J68" s="374"/>
      <c r="K68" s="374"/>
      <c r="L68" s="374"/>
      <c r="M68" s="374"/>
      <c r="N68" s="374"/>
      <c r="O68" s="752"/>
      <c r="P68" s="378">
        <v>44260</v>
      </c>
      <c r="Q68" s="397"/>
      <c r="R68" s="391">
        <f t="shared" si="1"/>
        <v>0</v>
      </c>
      <c r="S68" s="372"/>
      <c r="T68" s="372"/>
      <c r="U68" s="372"/>
      <c r="V68" s="372"/>
      <c r="W68" s="372"/>
      <c r="X68" s="372"/>
    </row>
    <row r="69" spans="1:24" s="30" customFormat="1" ht="13.5" customHeight="1" x14ac:dyDescent="0.25">
      <c r="A69" s="1138"/>
      <c r="B69" s="31"/>
      <c r="C69" s="74" t="s">
        <v>243</v>
      </c>
      <c r="D69" s="374"/>
      <c r="E69" s="374"/>
      <c r="F69" s="374"/>
      <c r="G69" s="374"/>
      <c r="H69" s="374"/>
      <c r="I69" s="374"/>
      <c r="J69" s="374"/>
      <c r="K69" s="374"/>
      <c r="L69" s="374"/>
      <c r="M69" s="374"/>
      <c r="N69" s="374"/>
      <c r="O69" s="752"/>
      <c r="P69" s="378">
        <v>44260</v>
      </c>
      <c r="Q69" s="397"/>
      <c r="R69" s="391">
        <f t="shared" si="1"/>
        <v>0</v>
      </c>
      <c r="S69" s="372"/>
      <c r="T69" s="372"/>
      <c r="U69" s="372"/>
      <c r="V69" s="372"/>
      <c r="W69" s="372"/>
      <c r="X69" s="372"/>
    </row>
    <row r="70" spans="1:24" s="30" customFormat="1" ht="13.5" customHeight="1" x14ac:dyDescent="0.25">
      <c r="A70" s="1138"/>
      <c r="B70" s="31"/>
      <c r="C70" s="74" t="s">
        <v>244</v>
      </c>
      <c r="D70" s="374"/>
      <c r="E70" s="374"/>
      <c r="F70" s="374"/>
      <c r="G70" s="374"/>
      <c r="H70" s="374"/>
      <c r="I70" s="374"/>
      <c r="J70" s="374"/>
      <c r="K70" s="374"/>
      <c r="L70" s="374"/>
      <c r="M70" s="374"/>
      <c r="N70" s="374"/>
      <c r="O70" s="752"/>
      <c r="P70" s="378">
        <v>44260</v>
      </c>
      <c r="Q70" s="397"/>
      <c r="R70" s="391">
        <f t="shared" si="1"/>
        <v>0</v>
      </c>
      <c r="S70" s="372"/>
      <c r="T70" s="372"/>
      <c r="U70" s="372"/>
      <c r="V70" s="372"/>
      <c r="W70" s="372"/>
      <c r="X70" s="372"/>
    </row>
    <row r="71" spans="1:24" s="30" customFormat="1" ht="13.5" customHeight="1" x14ac:dyDescent="0.25">
      <c r="A71" s="1139"/>
      <c r="B71" s="32"/>
      <c r="C71" s="84" t="s">
        <v>245</v>
      </c>
      <c r="D71" s="1131"/>
      <c r="E71" s="1131"/>
      <c r="F71" s="1131"/>
      <c r="G71" s="1131"/>
      <c r="H71" s="1131"/>
      <c r="I71" s="1131"/>
      <c r="J71" s="1131"/>
      <c r="K71" s="1131"/>
      <c r="L71" s="1131"/>
      <c r="M71" s="1131"/>
      <c r="N71" s="1132"/>
      <c r="O71" s="758"/>
      <c r="P71" s="759">
        <v>44260</v>
      </c>
      <c r="Q71" s="400"/>
      <c r="R71" s="391">
        <f t="shared" si="1"/>
        <v>0</v>
      </c>
      <c r="S71" s="372"/>
      <c r="T71" s="372"/>
      <c r="U71" s="372"/>
      <c r="V71" s="372"/>
      <c r="W71" s="372"/>
      <c r="X71" s="372"/>
    </row>
    <row r="72" spans="1:24" s="30" customFormat="1" ht="13.5" customHeight="1" x14ac:dyDescent="0.25">
      <c r="A72" s="1137" t="s">
        <v>246</v>
      </c>
      <c r="B72" s="29" t="s">
        <v>204</v>
      </c>
      <c r="C72" s="76" t="s">
        <v>247</v>
      </c>
      <c r="D72" s="755"/>
      <c r="E72" s="755"/>
      <c r="F72" s="755"/>
      <c r="G72" s="755"/>
      <c r="H72" s="755"/>
      <c r="I72" s="755"/>
      <c r="J72" s="755"/>
      <c r="K72" s="755"/>
      <c r="L72" s="755"/>
      <c r="M72" s="755"/>
      <c r="N72" s="755"/>
      <c r="O72" s="756"/>
      <c r="P72" s="757">
        <v>44260</v>
      </c>
      <c r="Q72" s="399"/>
      <c r="R72" s="391">
        <f t="shared" si="1"/>
        <v>0</v>
      </c>
      <c r="S72" s="372"/>
      <c r="T72" s="372"/>
      <c r="U72" s="372"/>
      <c r="V72" s="372"/>
      <c r="W72" s="372"/>
      <c r="X72" s="372"/>
    </row>
    <row r="73" spans="1:24" s="30" customFormat="1" ht="13.5" customHeight="1" x14ac:dyDescent="0.25">
      <c r="A73" s="1138"/>
      <c r="B73" s="31"/>
      <c r="C73" s="74" t="s">
        <v>248</v>
      </c>
      <c r="D73" s="374"/>
      <c r="E73" s="374"/>
      <c r="F73" s="374"/>
      <c r="G73" s="374"/>
      <c r="H73" s="374"/>
      <c r="I73" s="374"/>
      <c r="J73" s="374"/>
      <c r="K73" s="374"/>
      <c r="L73" s="374"/>
      <c r="M73" s="374"/>
      <c r="N73" s="374"/>
      <c r="O73" s="752"/>
      <c r="P73" s="378">
        <v>44260</v>
      </c>
      <c r="Q73" s="397"/>
      <c r="R73" s="391">
        <f>IF(Q73="x",O73,0)</f>
        <v>0</v>
      </c>
      <c r="S73" s="372"/>
      <c r="T73" s="372"/>
      <c r="U73" s="372"/>
      <c r="V73" s="372"/>
      <c r="W73" s="372"/>
      <c r="X73" s="372"/>
    </row>
    <row r="74" spans="1:24" s="30" customFormat="1" ht="13.5" customHeight="1" x14ac:dyDescent="0.25">
      <c r="A74" s="1138"/>
      <c r="B74" s="31"/>
      <c r="C74" s="74" t="s">
        <v>249</v>
      </c>
      <c r="D74" s="374"/>
      <c r="E74" s="374"/>
      <c r="F74" s="374"/>
      <c r="G74" s="374"/>
      <c r="H74" s="374"/>
      <c r="I74" s="374"/>
      <c r="J74" s="374"/>
      <c r="K74" s="374"/>
      <c r="L74" s="374"/>
      <c r="M74" s="374"/>
      <c r="N74" s="374"/>
      <c r="O74" s="752"/>
      <c r="P74" s="378">
        <v>44260</v>
      </c>
      <c r="Q74" s="397"/>
      <c r="R74" s="391">
        <f t="shared" si="1"/>
        <v>0</v>
      </c>
      <c r="S74" s="372"/>
      <c r="T74" s="372"/>
      <c r="U74" s="372"/>
      <c r="V74" s="372"/>
      <c r="W74" s="372"/>
      <c r="X74" s="372"/>
    </row>
    <row r="75" spans="1:24" s="30" customFormat="1" ht="13.5" customHeight="1" x14ac:dyDescent="0.25">
      <c r="A75" s="1138"/>
      <c r="B75" s="31"/>
      <c r="C75" s="74" t="s">
        <v>250</v>
      </c>
      <c r="D75" s="374"/>
      <c r="E75" s="374"/>
      <c r="F75" s="374"/>
      <c r="G75" s="374"/>
      <c r="H75" s="374"/>
      <c r="I75" s="374"/>
      <c r="J75" s="374"/>
      <c r="K75" s="374"/>
      <c r="L75" s="374"/>
      <c r="M75" s="374"/>
      <c r="N75" s="374"/>
      <c r="O75" s="752"/>
      <c r="P75" s="378">
        <v>44260</v>
      </c>
      <c r="Q75" s="397"/>
      <c r="R75" s="391">
        <f t="shared" si="1"/>
        <v>0</v>
      </c>
      <c r="S75" s="372"/>
      <c r="T75" s="372"/>
      <c r="U75" s="372"/>
      <c r="V75" s="372"/>
      <c r="W75" s="372"/>
      <c r="X75" s="372"/>
    </row>
    <row r="76" spans="1:24" s="30" customFormat="1" ht="13.5" customHeight="1" x14ac:dyDescent="0.25">
      <c r="A76" s="1138"/>
      <c r="B76" s="31"/>
      <c r="C76" s="74" t="s">
        <v>251</v>
      </c>
      <c r="D76" s="374"/>
      <c r="E76" s="374"/>
      <c r="F76" s="374"/>
      <c r="G76" s="374"/>
      <c r="H76" s="374"/>
      <c r="I76" s="374"/>
      <c r="J76" s="374"/>
      <c r="K76" s="374"/>
      <c r="L76" s="374"/>
      <c r="M76" s="374"/>
      <c r="N76" s="374"/>
      <c r="O76" s="752"/>
      <c r="P76" s="378">
        <v>44260</v>
      </c>
      <c r="Q76" s="397"/>
      <c r="R76" s="391">
        <f t="shared" si="1"/>
        <v>0</v>
      </c>
      <c r="S76" s="372"/>
      <c r="T76" s="372"/>
      <c r="U76" s="372"/>
      <c r="V76" s="372"/>
      <c r="W76" s="372"/>
      <c r="X76" s="372"/>
    </row>
    <row r="77" spans="1:24" s="30" customFormat="1" ht="13.5" x14ac:dyDescent="0.25">
      <c r="A77" s="1138"/>
      <c r="B77" s="31"/>
      <c r="C77" s="336" t="s">
        <v>252</v>
      </c>
      <c r="D77" s="376"/>
      <c r="E77" s="376"/>
      <c r="F77" s="376"/>
      <c r="G77" s="376"/>
      <c r="H77" s="376"/>
      <c r="I77" s="376"/>
      <c r="J77" s="376"/>
      <c r="K77" s="376"/>
      <c r="L77" s="376"/>
      <c r="M77" s="376"/>
      <c r="N77" s="376"/>
      <c r="O77" s="753"/>
      <c r="P77" s="373">
        <v>44260</v>
      </c>
      <c r="Q77" s="396"/>
      <c r="R77" s="391">
        <f t="shared" si="1"/>
        <v>0</v>
      </c>
      <c r="S77" s="372"/>
      <c r="T77" s="372"/>
      <c r="U77" s="372"/>
      <c r="V77" s="372"/>
      <c r="W77" s="372"/>
      <c r="X77" s="372"/>
    </row>
    <row r="78" spans="1:24" s="372" customFormat="1" ht="14.25" thickBot="1" x14ac:dyDescent="0.3">
      <c r="A78" s="379"/>
      <c r="B78" s="380"/>
      <c r="C78" s="381" t="s">
        <v>852</v>
      </c>
      <c r="D78" s="1204"/>
      <c r="E78" s="1204"/>
      <c r="F78" s="1204"/>
      <c r="G78" s="1204"/>
      <c r="H78" s="1204"/>
      <c r="I78" s="1204"/>
      <c r="J78" s="1204"/>
      <c r="K78" s="1204"/>
      <c r="L78" s="1204"/>
      <c r="M78" s="1204"/>
      <c r="N78" s="1205"/>
      <c r="O78" s="382"/>
      <c r="P78" s="383">
        <v>44260</v>
      </c>
      <c r="Q78" s="432"/>
      <c r="R78" s="391">
        <f t="shared" ref="R78" si="2">IF(Q78="x",O78,0)</f>
        <v>0</v>
      </c>
    </row>
    <row r="79" spans="1:24" s="30" customFormat="1" ht="29.45" customHeight="1" x14ac:dyDescent="0.25">
      <c r="A79" s="926"/>
      <c r="B79" s="926"/>
      <c r="C79" s="1648" t="s">
        <v>869</v>
      </c>
      <c r="D79" s="926"/>
      <c r="E79" s="1645"/>
      <c r="F79" s="1646"/>
      <c r="G79" s="1646"/>
      <c r="H79" s="1647"/>
      <c r="I79" s="1644" t="s">
        <v>868</v>
      </c>
      <c r="J79" s="1644"/>
      <c r="K79" s="1644"/>
      <c r="L79" s="1644"/>
      <c r="M79" s="1644"/>
      <c r="N79" s="1644"/>
      <c r="O79" s="1136">
        <f>SUM(R29:R78)</f>
        <v>0</v>
      </c>
      <c r="P79" s="1136"/>
      <c r="Q79" s="1136"/>
      <c r="R79" s="390"/>
      <c r="S79" s="372"/>
      <c r="T79" s="372"/>
      <c r="U79" s="372"/>
      <c r="V79" s="372"/>
      <c r="W79" s="372"/>
      <c r="X79" s="372"/>
    </row>
    <row r="80" spans="1:24" s="14" customFormat="1" ht="15.75" customHeight="1" x14ac:dyDescent="0.25">
      <c r="A80" s="1128" t="s">
        <v>253</v>
      </c>
      <c r="B80" s="1128"/>
      <c r="C80" s="1128"/>
      <c r="D80" s="1128"/>
      <c r="E80" s="1128"/>
      <c r="F80" s="1128"/>
      <c r="G80" s="1128"/>
      <c r="H80" s="1128"/>
      <c r="I80" s="1128"/>
      <c r="J80" s="1128"/>
      <c r="K80" s="1128"/>
      <c r="L80" s="1128"/>
      <c r="M80" s="1128"/>
      <c r="N80" s="1128"/>
      <c r="O80" s="1128"/>
      <c r="P80" s="1128"/>
      <c r="Q80" s="1128"/>
      <c r="R80" s="24"/>
      <c r="S80" s="92"/>
      <c r="T80" s="92"/>
      <c r="U80" s="92"/>
      <c r="V80" s="92"/>
      <c r="W80" s="92"/>
      <c r="X80" s="92"/>
    </row>
    <row r="81" spans="1:24" ht="222.75" customHeight="1" x14ac:dyDescent="0.25">
      <c r="A81" s="1133"/>
      <c r="B81" s="1134"/>
      <c r="C81" s="1134"/>
      <c r="D81" s="1134"/>
      <c r="E81" s="1134"/>
      <c r="F81" s="1134"/>
      <c r="G81" s="1134"/>
      <c r="H81" s="1134"/>
      <c r="I81" s="1134"/>
      <c r="J81" s="1134"/>
      <c r="K81" s="1134"/>
      <c r="L81" s="1134"/>
      <c r="M81" s="1134"/>
      <c r="N81" s="1134"/>
      <c r="O81" s="1134"/>
      <c r="P81" s="1134"/>
      <c r="Q81" s="1135"/>
      <c r="S81" s="921"/>
      <c r="T81" s="921"/>
      <c r="U81" s="921"/>
      <c r="V81" s="921"/>
      <c r="W81" s="921"/>
      <c r="X81" s="921"/>
    </row>
    <row r="83" spans="1:24" ht="39" customHeight="1" x14ac:dyDescent="0.25">
      <c r="A83" s="1129" t="s">
        <v>254</v>
      </c>
      <c r="B83" s="1130"/>
      <c r="C83" s="1130"/>
      <c r="D83" s="1130"/>
      <c r="E83" s="1130"/>
      <c r="F83" s="1130"/>
      <c r="G83" s="1130"/>
      <c r="H83" s="1130"/>
      <c r="I83" s="1130"/>
      <c r="J83" s="1130"/>
      <c r="K83" s="1130"/>
      <c r="L83" s="1130"/>
      <c r="M83" s="1130"/>
      <c r="N83" s="1130"/>
      <c r="O83" s="1130"/>
      <c r="P83" s="1130"/>
      <c r="Q83" s="1130"/>
      <c r="S83" s="921"/>
      <c r="T83" s="921"/>
      <c r="U83" s="921"/>
      <c r="V83" s="921"/>
      <c r="W83" s="921"/>
      <c r="X83" s="921"/>
    </row>
    <row r="84" spans="1:24" x14ac:dyDescent="0.25">
      <c r="A84" s="80"/>
      <c r="B84" s="81"/>
      <c r="C84" s="80"/>
      <c r="D84" s="80"/>
      <c r="E84" s="80"/>
      <c r="F84" s="80"/>
      <c r="G84" s="80"/>
      <c r="H84" s="80"/>
      <c r="I84" s="80"/>
      <c r="J84" s="80"/>
      <c r="K84" s="80"/>
      <c r="L84" s="80"/>
      <c r="M84" s="80"/>
      <c r="N84" s="80"/>
      <c r="O84" s="80"/>
      <c r="P84" s="82"/>
      <c r="Q84" s="82"/>
      <c r="S84" s="80"/>
      <c r="T84" s="921"/>
      <c r="U84" s="921"/>
      <c r="V84" s="921"/>
      <c r="W84" s="921"/>
      <c r="X84" s="921"/>
    </row>
    <row r="85" spans="1:24" x14ac:dyDescent="0.25">
      <c r="A85" s="80"/>
      <c r="B85" s="81"/>
      <c r="C85" s="80"/>
      <c r="D85" s="80"/>
      <c r="E85" s="80"/>
      <c r="F85" s="80"/>
      <c r="G85" s="80"/>
      <c r="H85" s="80"/>
      <c r="I85" s="80"/>
      <c r="J85" s="80"/>
      <c r="K85" s="80"/>
      <c r="L85" s="80"/>
      <c r="M85" s="80"/>
      <c r="N85" s="80"/>
      <c r="O85" s="80"/>
      <c r="P85" s="82"/>
      <c r="Q85" s="82"/>
      <c r="S85" s="80"/>
      <c r="T85" s="921"/>
      <c r="U85" s="921"/>
      <c r="V85" s="921"/>
      <c r="W85" s="921"/>
      <c r="X85" s="921"/>
    </row>
    <row r="86" spans="1:24" x14ac:dyDescent="0.25">
      <c r="A86" s="80"/>
      <c r="B86" s="81"/>
      <c r="C86" s="80"/>
      <c r="D86" s="80"/>
      <c r="E86" s="80"/>
      <c r="F86" s="80"/>
      <c r="G86" s="80"/>
      <c r="H86" s="80"/>
      <c r="I86" s="80"/>
      <c r="J86" s="80"/>
      <c r="K86" s="80"/>
      <c r="L86" s="80"/>
      <c r="M86" s="80"/>
      <c r="N86" s="80"/>
      <c r="O86" s="80"/>
      <c r="P86" s="82"/>
      <c r="Q86" s="82"/>
      <c r="S86" s="80"/>
      <c r="T86" s="921"/>
      <c r="U86" s="921"/>
      <c r="V86" s="921"/>
      <c r="W86" s="921"/>
      <c r="X86" s="921"/>
    </row>
    <row r="87" spans="1:24" x14ac:dyDescent="0.25">
      <c r="A87" s="80"/>
      <c r="B87" s="81"/>
      <c r="C87" s="80"/>
      <c r="D87" s="80"/>
      <c r="E87" s="80"/>
      <c r="F87" s="80"/>
      <c r="G87" s="80"/>
      <c r="H87" s="80"/>
      <c r="I87" s="80"/>
      <c r="J87" s="80"/>
      <c r="K87" s="80"/>
      <c r="L87" s="80"/>
      <c r="M87" s="80"/>
      <c r="N87" s="80"/>
      <c r="O87" s="80"/>
      <c r="P87" s="82"/>
      <c r="Q87" s="82"/>
      <c r="S87" s="80"/>
      <c r="T87" s="921"/>
      <c r="U87" s="921"/>
      <c r="V87" s="921"/>
      <c r="W87" s="921"/>
      <c r="X87" s="921"/>
    </row>
    <row r="88" spans="1:24" x14ac:dyDescent="0.25">
      <c r="A88" s="80"/>
      <c r="B88" s="81"/>
      <c r="C88" s="80"/>
      <c r="D88" s="80"/>
      <c r="E88" s="80"/>
      <c r="F88" s="80"/>
      <c r="G88" s="80"/>
      <c r="H88" s="80"/>
      <c r="I88" s="80"/>
      <c r="J88" s="80"/>
      <c r="K88" s="80"/>
      <c r="L88" s="80"/>
      <c r="M88" s="80"/>
      <c r="N88" s="80"/>
      <c r="O88" s="80"/>
      <c r="P88" s="82"/>
      <c r="Q88" s="82"/>
      <c r="S88" s="80"/>
      <c r="T88" s="921"/>
      <c r="U88" s="921"/>
      <c r="V88" s="921"/>
      <c r="W88" s="921"/>
      <c r="X88" s="921"/>
    </row>
    <row r="89" spans="1:24" x14ac:dyDescent="0.25">
      <c r="A89" s="80"/>
      <c r="B89" s="81"/>
      <c r="C89" s="80"/>
      <c r="D89" s="80"/>
      <c r="E89" s="80"/>
      <c r="F89" s="80"/>
      <c r="G89" s="80"/>
      <c r="H89" s="80"/>
      <c r="I89" s="80"/>
      <c r="J89" s="80"/>
      <c r="K89" s="80"/>
      <c r="L89" s="80"/>
      <c r="M89" s="80"/>
      <c r="N89" s="80"/>
      <c r="O89" s="80"/>
      <c r="P89" s="82"/>
      <c r="Q89" s="82"/>
      <c r="S89" s="80"/>
      <c r="T89" s="921"/>
      <c r="U89" s="921"/>
      <c r="V89" s="921"/>
      <c r="W89" s="921"/>
      <c r="X89" s="921"/>
    </row>
    <row r="90" spans="1:24" x14ac:dyDescent="0.25">
      <c r="A90" s="80"/>
      <c r="B90" s="81"/>
      <c r="C90" s="80"/>
      <c r="D90" s="80"/>
      <c r="E90" s="80"/>
      <c r="F90" s="80"/>
      <c r="G90" s="80"/>
      <c r="H90" s="80"/>
      <c r="I90" s="80"/>
      <c r="J90" s="80"/>
      <c r="K90" s="80"/>
      <c r="L90" s="80"/>
      <c r="M90" s="80"/>
      <c r="N90" s="80"/>
      <c r="O90" s="80"/>
      <c r="P90" s="82"/>
      <c r="Q90" s="82"/>
      <c r="S90" s="80"/>
      <c r="T90" s="921"/>
      <c r="U90" s="921"/>
      <c r="V90" s="921"/>
      <c r="W90" s="921"/>
      <c r="X90" s="921"/>
    </row>
    <row r="91" spans="1:24" x14ac:dyDescent="0.25">
      <c r="A91" s="80"/>
      <c r="B91" s="81"/>
      <c r="C91" s="80"/>
      <c r="D91" s="80"/>
      <c r="E91" s="80"/>
      <c r="F91" s="80"/>
      <c r="G91" s="80"/>
      <c r="H91" s="80"/>
      <c r="I91" s="80"/>
      <c r="J91" s="80"/>
      <c r="K91" s="80"/>
      <c r="L91" s="80"/>
      <c r="M91" s="80"/>
      <c r="N91" s="80"/>
      <c r="O91" s="80"/>
      <c r="P91" s="82"/>
      <c r="Q91" s="82"/>
      <c r="S91" s="80"/>
      <c r="T91" s="921"/>
      <c r="U91" s="921"/>
      <c r="V91" s="921"/>
      <c r="W91" s="921"/>
      <c r="X91" s="921"/>
    </row>
    <row r="92" spans="1:24" x14ac:dyDescent="0.25">
      <c r="A92" s="80"/>
      <c r="B92" s="81"/>
      <c r="C92" s="80"/>
      <c r="D92" s="80"/>
      <c r="E92" s="80"/>
      <c r="F92" s="80"/>
      <c r="G92" s="80"/>
      <c r="H92" s="80"/>
      <c r="I92" s="80"/>
      <c r="J92" s="80"/>
      <c r="K92" s="80"/>
      <c r="L92" s="80"/>
      <c r="M92" s="80"/>
      <c r="N92" s="80"/>
      <c r="O92" s="80"/>
      <c r="P92" s="82"/>
      <c r="Q92" s="82"/>
      <c r="S92" s="80"/>
      <c r="T92" s="921"/>
      <c r="U92" s="921"/>
      <c r="V92" s="921"/>
      <c r="W92" s="921"/>
      <c r="X92" s="921"/>
    </row>
    <row r="93" spans="1:24" x14ac:dyDescent="0.25">
      <c r="A93" s="80"/>
      <c r="B93" s="81"/>
      <c r="C93" s="80"/>
      <c r="D93" s="80"/>
      <c r="E93" s="80"/>
      <c r="F93" s="80"/>
      <c r="G93" s="80"/>
      <c r="H93" s="80"/>
      <c r="I93" s="80"/>
      <c r="J93" s="80"/>
      <c r="K93" s="80"/>
      <c r="L93" s="80"/>
      <c r="M93" s="80"/>
      <c r="N93" s="80"/>
      <c r="O93" s="80"/>
      <c r="P93" s="82"/>
      <c r="Q93" s="82"/>
      <c r="S93" s="80"/>
      <c r="T93" s="921"/>
      <c r="U93" s="921"/>
      <c r="V93" s="921"/>
      <c r="W93" s="921"/>
      <c r="X93" s="921"/>
    </row>
    <row r="94" spans="1:24" x14ac:dyDescent="0.25">
      <c r="A94" s="80"/>
      <c r="B94" s="81"/>
      <c r="C94" s="80"/>
      <c r="D94" s="80"/>
      <c r="E94" s="80"/>
      <c r="F94" s="80"/>
      <c r="G94" s="80"/>
      <c r="H94" s="80"/>
      <c r="I94" s="80"/>
      <c r="J94" s="80"/>
      <c r="K94" s="80"/>
      <c r="L94" s="80"/>
      <c r="M94" s="80"/>
      <c r="N94" s="80"/>
      <c r="O94" s="80"/>
      <c r="P94" s="82"/>
      <c r="Q94" s="82"/>
      <c r="S94" s="80"/>
      <c r="T94" s="921"/>
      <c r="U94" s="921"/>
      <c r="V94" s="921"/>
      <c r="W94" s="921"/>
      <c r="X94" s="921"/>
    </row>
    <row r="95" spans="1:24" x14ac:dyDescent="0.25">
      <c r="A95" s="80"/>
      <c r="B95" s="81"/>
      <c r="C95" s="80"/>
      <c r="D95" s="80"/>
      <c r="E95" s="80"/>
      <c r="F95" s="80"/>
      <c r="G95" s="80"/>
      <c r="H95" s="80"/>
      <c r="I95" s="80"/>
      <c r="J95" s="80"/>
      <c r="K95" s="80"/>
      <c r="L95" s="80"/>
      <c r="M95" s="80"/>
      <c r="N95" s="80"/>
      <c r="O95" s="80"/>
      <c r="P95" s="82"/>
      <c r="Q95" s="82"/>
      <c r="S95" s="80"/>
      <c r="T95" s="921"/>
      <c r="U95" s="921"/>
      <c r="V95" s="921"/>
      <c r="W95" s="921"/>
      <c r="X95" s="921"/>
    </row>
    <row r="96" spans="1:24" x14ac:dyDescent="0.25">
      <c r="A96" s="80"/>
      <c r="B96" s="81"/>
      <c r="C96" s="80"/>
      <c r="D96" s="80"/>
      <c r="E96" s="80"/>
      <c r="F96" s="80"/>
      <c r="G96" s="80"/>
      <c r="H96" s="80"/>
      <c r="I96" s="80"/>
      <c r="J96" s="80"/>
      <c r="K96" s="80"/>
      <c r="L96" s="80"/>
      <c r="M96" s="80"/>
      <c r="N96" s="80"/>
      <c r="O96" s="80"/>
      <c r="P96" s="82"/>
      <c r="Q96" s="82"/>
      <c r="S96" s="80"/>
      <c r="T96" s="921"/>
      <c r="U96" s="921"/>
      <c r="V96" s="921"/>
      <c r="W96" s="921"/>
      <c r="X96" s="921"/>
    </row>
    <row r="97" spans="1:24" x14ac:dyDescent="0.25">
      <c r="A97" s="80"/>
      <c r="B97" s="81"/>
      <c r="C97" s="80"/>
      <c r="D97" s="80"/>
      <c r="E97" s="80"/>
      <c r="F97" s="80"/>
      <c r="G97" s="80"/>
      <c r="H97" s="80"/>
      <c r="I97" s="80"/>
      <c r="J97" s="80"/>
      <c r="K97" s="80"/>
      <c r="L97" s="80"/>
      <c r="M97" s="80"/>
      <c r="N97" s="80"/>
      <c r="O97" s="80"/>
      <c r="P97" s="82"/>
      <c r="Q97" s="82"/>
      <c r="S97" s="80"/>
      <c r="T97" s="921"/>
      <c r="U97" s="921"/>
      <c r="V97" s="921"/>
      <c r="W97" s="921"/>
      <c r="X97" s="921"/>
    </row>
    <row r="98" spans="1:24" x14ac:dyDescent="0.25">
      <c r="A98" s="80"/>
      <c r="B98" s="81"/>
      <c r="C98" s="80"/>
      <c r="D98" s="80"/>
      <c r="E98" s="80"/>
      <c r="F98" s="80"/>
      <c r="G98" s="80"/>
      <c r="H98" s="80"/>
      <c r="I98" s="80"/>
      <c r="J98" s="80"/>
      <c r="K98" s="80"/>
      <c r="L98" s="80"/>
      <c r="M98" s="80"/>
      <c r="N98" s="80"/>
      <c r="O98" s="80"/>
      <c r="P98" s="82"/>
      <c r="Q98" s="82"/>
      <c r="S98" s="80"/>
      <c r="T98" s="921"/>
      <c r="U98" s="921"/>
      <c r="V98" s="921"/>
      <c r="W98" s="921"/>
      <c r="X98" s="921"/>
    </row>
    <row r="99" spans="1:24" x14ac:dyDescent="0.25">
      <c r="A99" s="80"/>
      <c r="B99" s="81"/>
      <c r="C99" s="80"/>
      <c r="D99" s="80"/>
      <c r="E99" s="80"/>
      <c r="F99" s="80"/>
      <c r="G99" s="80"/>
      <c r="H99" s="80"/>
      <c r="I99" s="80"/>
      <c r="J99" s="80"/>
      <c r="K99" s="80"/>
      <c r="L99" s="80"/>
      <c r="M99" s="80"/>
      <c r="N99" s="80"/>
      <c r="O99" s="80"/>
      <c r="P99" s="82"/>
      <c r="Q99" s="82"/>
      <c r="S99" s="80"/>
      <c r="T99" s="921"/>
      <c r="U99" s="921"/>
      <c r="V99" s="921"/>
      <c r="W99" s="921"/>
      <c r="X99" s="921"/>
    </row>
    <row r="100" spans="1:24" x14ac:dyDescent="0.25">
      <c r="A100" s="80"/>
      <c r="B100" s="81"/>
      <c r="C100" s="80"/>
      <c r="D100" s="80"/>
      <c r="E100" s="80"/>
      <c r="F100" s="80"/>
      <c r="G100" s="80"/>
      <c r="H100" s="80"/>
      <c r="I100" s="80"/>
      <c r="J100" s="80"/>
      <c r="K100" s="80"/>
      <c r="L100" s="80"/>
      <c r="M100" s="80"/>
      <c r="N100" s="80"/>
      <c r="O100" s="80"/>
      <c r="P100" s="82"/>
      <c r="Q100" s="82"/>
      <c r="S100" s="80"/>
      <c r="T100" s="921"/>
      <c r="U100" s="921"/>
      <c r="V100" s="921"/>
      <c r="W100" s="921"/>
      <c r="X100" s="921"/>
    </row>
    <row r="101" spans="1:24" x14ac:dyDescent="0.25">
      <c r="A101" s="80"/>
      <c r="B101" s="81"/>
      <c r="C101" s="80"/>
      <c r="D101" s="80"/>
      <c r="E101" s="80"/>
      <c r="F101" s="80"/>
      <c r="G101" s="80"/>
      <c r="H101" s="80"/>
      <c r="I101" s="80"/>
      <c r="J101" s="80"/>
      <c r="K101" s="80"/>
      <c r="L101" s="80"/>
      <c r="M101" s="80"/>
      <c r="N101" s="80"/>
      <c r="O101" s="80"/>
      <c r="P101" s="82"/>
      <c r="Q101" s="82"/>
      <c r="S101" s="80"/>
      <c r="T101" s="921"/>
      <c r="U101" s="921"/>
      <c r="V101" s="921"/>
      <c r="W101" s="921"/>
      <c r="X101" s="921"/>
    </row>
    <row r="102" spans="1:24" x14ac:dyDescent="0.25">
      <c r="A102" s="80"/>
      <c r="B102" s="81"/>
      <c r="C102" s="80"/>
      <c r="D102" s="80"/>
      <c r="E102" s="80"/>
      <c r="F102" s="80"/>
      <c r="G102" s="80"/>
      <c r="H102" s="80"/>
      <c r="I102" s="80"/>
      <c r="J102" s="80"/>
      <c r="K102" s="80"/>
      <c r="L102" s="80"/>
      <c r="M102" s="80"/>
      <c r="N102" s="80"/>
      <c r="O102" s="80"/>
      <c r="P102" s="82"/>
      <c r="Q102" s="82"/>
      <c r="S102" s="80"/>
      <c r="T102" s="921"/>
      <c r="U102" s="921"/>
      <c r="V102" s="921"/>
      <c r="W102" s="921"/>
      <c r="X102" s="921"/>
    </row>
    <row r="103" spans="1:24" x14ac:dyDescent="0.25">
      <c r="A103" s="80"/>
      <c r="B103" s="81"/>
      <c r="C103" s="80"/>
      <c r="D103" s="80"/>
      <c r="E103" s="80"/>
      <c r="F103" s="80"/>
      <c r="G103" s="80"/>
      <c r="H103" s="80"/>
      <c r="I103" s="80"/>
      <c r="J103" s="80"/>
      <c r="K103" s="80"/>
      <c r="L103" s="80"/>
      <c r="M103" s="80"/>
      <c r="N103" s="80"/>
      <c r="O103" s="80"/>
      <c r="P103" s="82"/>
      <c r="Q103" s="82"/>
      <c r="S103" s="80"/>
      <c r="T103" s="921"/>
      <c r="U103" s="921"/>
      <c r="V103" s="921"/>
      <c r="W103" s="921"/>
      <c r="X103" s="921"/>
    </row>
    <row r="104" spans="1:24" x14ac:dyDescent="0.25">
      <c r="A104" s="80"/>
      <c r="B104" s="81"/>
      <c r="C104" s="80"/>
      <c r="D104" s="80"/>
      <c r="E104" s="80"/>
      <c r="F104" s="80"/>
      <c r="G104" s="80"/>
      <c r="H104" s="80"/>
      <c r="I104" s="80"/>
      <c r="J104" s="80"/>
      <c r="K104" s="80"/>
      <c r="L104" s="80"/>
      <c r="M104" s="80"/>
      <c r="N104" s="80"/>
      <c r="O104" s="80"/>
      <c r="P104" s="82"/>
      <c r="Q104" s="82"/>
      <c r="S104" s="80"/>
      <c r="T104" s="921"/>
      <c r="U104" s="921"/>
      <c r="V104" s="921"/>
      <c r="W104" s="921"/>
      <c r="X104" s="921"/>
    </row>
    <row r="105" spans="1:24" x14ac:dyDescent="0.25">
      <c r="A105" s="80"/>
      <c r="B105" s="81"/>
      <c r="C105" s="80"/>
      <c r="D105" s="80"/>
      <c r="E105" s="80"/>
      <c r="F105" s="80"/>
      <c r="G105" s="80"/>
      <c r="H105" s="80"/>
      <c r="I105" s="80"/>
      <c r="J105" s="80"/>
      <c r="K105" s="80"/>
      <c r="L105" s="80"/>
      <c r="M105" s="80"/>
      <c r="N105" s="80"/>
      <c r="O105" s="80"/>
      <c r="P105" s="82"/>
      <c r="Q105" s="82"/>
      <c r="S105" s="80"/>
      <c r="T105" s="921"/>
      <c r="U105" s="921"/>
      <c r="V105" s="921"/>
      <c r="W105" s="921"/>
      <c r="X105" s="921"/>
    </row>
    <row r="106" spans="1:24" x14ac:dyDescent="0.25">
      <c r="A106" s="80"/>
      <c r="B106" s="81"/>
      <c r="C106" s="80"/>
      <c r="D106" s="80"/>
      <c r="E106" s="80"/>
      <c r="F106" s="80"/>
      <c r="G106" s="80"/>
      <c r="H106" s="80"/>
      <c r="I106" s="80"/>
      <c r="J106" s="80"/>
      <c r="K106" s="80"/>
      <c r="L106" s="80"/>
      <c r="M106" s="80"/>
      <c r="N106" s="80"/>
      <c r="O106" s="80"/>
      <c r="P106" s="82"/>
      <c r="Q106" s="82"/>
      <c r="S106" s="80"/>
      <c r="T106" s="921"/>
      <c r="U106" s="921"/>
      <c r="V106" s="921"/>
      <c r="W106" s="921"/>
      <c r="X106" s="921"/>
    </row>
    <row r="107" spans="1:24" x14ac:dyDescent="0.25">
      <c r="A107" s="80"/>
      <c r="B107" s="81"/>
      <c r="C107" s="80"/>
      <c r="D107" s="80"/>
      <c r="E107" s="80"/>
      <c r="F107" s="80"/>
      <c r="G107" s="80"/>
      <c r="H107" s="80"/>
      <c r="I107" s="80"/>
      <c r="J107" s="80"/>
      <c r="K107" s="80"/>
      <c r="L107" s="80"/>
      <c r="M107" s="80"/>
      <c r="N107" s="80"/>
      <c r="O107" s="80"/>
      <c r="P107" s="82"/>
      <c r="Q107" s="82"/>
      <c r="S107" s="80"/>
      <c r="T107" s="921"/>
      <c r="U107" s="921"/>
      <c r="V107" s="921"/>
      <c r="W107" s="921"/>
      <c r="X107" s="921"/>
    </row>
    <row r="108" spans="1:24" x14ac:dyDescent="0.25">
      <c r="A108" s="80"/>
      <c r="B108" s="81"/>
      <c r="C108" s="80"/>
      <c r="D108" s="80"/>
      <c r="E108" s="80"/>
      <c r="F108" s="80"/>
      <c r="G108" s="80"/>
      <c r="H108" s="80"/>
      <c r="I108" s="80"/>
      <c r="J108" s="80"/>
      <c r="K108" s="80"/>
      <c r="L108" s="80"/>
      <c r="M108" s="80"/>
      <c r="N108" s="80"/>
      <c r="O108" s="80"/>
      <c r="P108" s="82"/>
      <c r="Q108" s="82"/>
      <c r="S108" s="80"/>
      <c r="T108" s="921"/>
      <c r="U108" s="921"/>
      <c r="V108" s="921"/>
      <c r="W108" s="921"/>
      <c r="X108" s="921"/>
    </row>
    <row r="109" spans="1:24" x14ac:dyDescent="0.25">
      <c r="A109" s="80"/>
      <c r="B109" s="81"/>
      <c r="C109" s="80"/>
      <c r="D109" s="80"/>
      <c r="E109" s="80"/>
      <c r="F109" s="80"/>
      <c r="G109" s="80"/>
      <c r="H109" s="80"/>
      <c r="I109" s="80"/>
      <c r="J109" s="80"/>
      <c r="K109" s="80"/>
      <c r="L109" s="80"/>
      <c r="M109" s="80"/>
      <c r="N109" s="80"/>
      <c r="O109" s="80"/>
      <c r="P109" s="82"/>
      <c r="Q109" s="82"/>
      <c r="S109" s="80"/>
      <c r="T109" s="921"/>
      <c r="U109" s="921"/>
      <c r="V109" s="921"/>
      <c r="W109" s="921"/>
      <c r="X109" s="921"/>
    </row>
    <row r="110" spans="1:24" x14ac:dyDescent="0.25">
      <c r="A110" s="80"/>
      <c r="B110" s="81"/>
      <c r="C110" s="80"/>
      <c r="D110" s="80"/>
      <c r="E110" s="80"/>
      <c r="F110" s="80"/>
      <c r="G110" s="80"/>
      <c r="H110" s="80"/>
      <c r="I110" s="80"/>
      <c r="J110" s="80"/>
      <c r="K110" s="80"/>
      <c r="L110" s="80"/>
      <c r="M110" s="80"/>
      <c r="N110" s="80"/>
      <c r="O110" s="80"/>
      <c r="P110" s="82"/>
      <c r="Q110" s="82"/>
      <c r="S110" s="80"/>
      <c r="T110" s="921"/>
      <c r="U110" s="921"/>
      <c r="V110" s="921"/>
      <c r="W110" s="921"/>
      <c r="X110" s="921"/>
    </row>
    <row r="111" spans="1:24" x14ac:dyDescent="0.25">
      <c r="A111" s="80"/>
      <c r="B111" s="81"/>
      <c r="C111" s="80"/>
      <c r="D111" s="80"/>
      <c r="E111" s="80"/>
      <c r="F111" s="80"/>
      <c r="G111" s="80"/>
      <c r="H111" s="80"/>
      <c r="I111" s="80"/>
      <c r="J111" s="80"/>
      <c r="K111" s="80"/>
      <c r="L111" s="80"/>
      <c r="M111" s="80"/>
      <c r="N111" s="80"/>
      <c r="O111" s="80"/>
      <c r="P111" s="82"/>
      <c r="Q111" s="82"/>
      <c r="S111" s="80"/>
      <c r="T111" s="921"/>
      <c r="U111" s="921"/>
      <c r="V111" s="921"/>
      <c r="W111" s="921"/>
      <c r="X111" s="921"/>
    </row>
    <row r="112" spans="1:24" x14ac:dyDescent="0.25">
      <c r="A112" s="80"/>
      <c r="B112" s="81"/>
      <c r="C112" s="80"/>
      <c r="D112" s="80"/>
      <c r="E112" s="80"/>
      <c r="F112" s="80"/>
      <c r="G112" s="80"/>
      <c r="H112" s="80"/>
      <c r="I112" s="80"/>
      <c r="J112" s="80"/>
      <c r="K112" s="80"/>
      <c r="L112" s="80"/>
      <c r="M112" s="80"/>
      <c r="N112" s="80"/>
      <c r="O112" s="80"/>
      <c r="P112" s="82"/>
      <c r="Q112" s="82"/>
      <c r="S112" s="80"/>
      <c r="T112" s="921"/>
      <c r="U112" s="921"/>
      <c r="V112" s="921"/>
      <c r="W112" s="921"/>
      <c r="X112" s="921"/>
    </row>
    <row r="113" spans="1:24" x14ac:dyDescent="0.25">
      <c r="A113" s="80"/>
      <c r="B113" s="81"/>
      <c r="C113" s="80"/>
      <c r="D113" s="80"/>
      <c r="E113" s="80"/>
      <c r="F113" s="80"/>
      <c r="G113" s="80"/>
      <c r="H113" s="80"/>
      <c r="I113" s="80"/>
      <c r="J113" s="80"/>
      <c r="K113" s="80"/>
      <c r="L113" s="80"/>
      <c r="M113" s="80"/>
      <c r="N113" s="80"/>
      <c r="O113" s="80"/>
      <c r="P113" s="82"/>
      <c r="Q113" s="82"/>
      <c r="S113" s="80"/>
      <c r="T113" s="921"/>
      <c r="U113" s="921"/>
      <c r="V113" s="921"/>
      <c r="W113" s="921"/>
      <c r="X113" s="921"/>
    </row>
    <row r="114" spans="1:24" x14ac:dyDescent="0.25">
      <c r="A114" s="80"/>
      <c r="B114" s="81"/>
      <c r="C114" s="80"/>
      <c r="D114" s="80"/>
      <c r="E114" s="80"/>
      <c r="F114" s="80"/>
      <c r="G114" s="80"/>
      <c r="H114" s="80"/>
      <c r="I114" s="80"/>
      <c r="J114" s="80"/>
      <c r="K114" s="80"/>
      <c r="L114" s="80"/>
      <c r="M114" s="80"/>
      <c r="N114" s="80"/>
      <c r="O114" s="80"/>
      <c r="P114" s="82"/>
      <c r="Q114" s="82"/>
      <c r="S114" s="80"/>
      <c r="T114" s="921"/>
      <c r="U114" s="921"/>
      <c r="V114" s="921"/>
      <c r="W114" s="921"/>
      <c r="X114" s="921"/>
    </row>
    <row r="115" spans="1:24" x14ac:dyDescent="0.25">
      <c r="A115" s="80"/>
      <c r="B115" s="81"/>
      <c r="C115" s="80"/>
      <c r="D115" s="80"/>
      <c r="E115" s="80"/>
      <c r="F115" s="80"/>
      <c r="G115" s="80"/>
      <c r="H115" s="80"/>
      <c r="I115" s="80"/>
      <c r="J115" s="80"/>
      <c r="K115" s="80"/>
      <c r="L115" s="80"/>
      <c r="M115" s="80"/>
      <c r="N115" s="80"/>
      <c r="O115" s="80"/>
      <c r="P115" s="82"/>
      <c r="Q115" s="82"/>
      <c r="S115" s="80"/>
      <c r="T115" s="921"/>
      <c r="U115" s="921"/>
      <c r="V115" s="921"/>
      <c r="W115" s="921"/>
      <c r="X115" s="921"/>
    </row>
    <row r="116" spans="1:24" x14ac:dyDescent="0.25">
      <c r="A116" s="80"/>
      <c r="B116" s="81"/>
      <c r="C116" s="80"/>
      <c r="D116" s="80"/>
      <c r="E116" s="80"/>
      <c r="F116" s="80"/>
      <c r="G116" s="80"/>
      <c r="H116" s="80"/>
      <c r="I116" s="80"/>
      <c r="J116" s="80"/>
      <c r="K116" s="80"/>
      <c r="L116" s="80"/>
      <c r="M116" s="80"/>
      <c r="N116" s="80"/>
      <c r="O116" s="80"/>
      <c r="P116" s="82"/>
      <c r="Q116" s="82"/>
      <c r="S116" s="80"/>
      <c r="T116" s="921"/>
      <c r="U116" s="921"/>
      <c r="V116" s="921"/>
      <c r="W116" s="921"/>
      <c r="X116" s="921"/>
    </row>
    <row r="117" spans="1:24" x14ac:dyDescent="0.25">
      <c r="A117" s="80"/>
      <c r="B117" s="81"/>
      <c r="C117" s="80"/>
      <c r="D117" s="80"/>
      <c r="E117" s="80"/>
      <c r="F117" s="80"/>
      <c r="G117" s="80"/>
      <c r="H117" s="80"/>
      <c r="I117" s="80"/>
      <c r="J117" s="80"/>
      <c r="K117" s="80"/>
      <c r="L117" s="80"/>
      <c r="M117" s="80"/>
      <c r="N117" s="80"/>
      <c r="O117" s="80"/>
      <c r="P117" s="82"/>
      <c r="Q117" s="82"/>
      <c r="S117" s="80"/>
      <c r="T117" s="921"/>
      <c r="U117" s="921"/>
      <c r="V117" s="921"/>
      <c r="W117" s="921"/>
      <c r="X117" s="921"/>
    </row>
    <row r="118" spans="1:24" x14ac:dyDescent="0.25">
      <c r="A118" s="80"/>
      <c r="B118" s="81"/>
      <c r="C118" s="80"/>
      <c r="D118" s="80"/>
      <c r="E118" s="80"/>
      <c r="F118" s="80"/>
      <c r="G118" s="80"/>
      <c r="H118" s="80"/>
      <c r="I118" s="80"/>
      <c r="J118" s="80"/>
      <c r="K118" s="80"/>
      <c r="L118" s="80"/>
      <c r="M118" s="80"/>
      <c r="N118" s="80"/>
      <c r="O118" s="80"/>
      <c r="P118" s="82"/>
      <c r="Q118" s="82"/>
      <c r="S118" s="80"/>
      <c r="T118" s="921"/>
      <c r="U118" s="921"/>
      <c r="V118" s="921"/>
      <c r="W118" s="921"/>
      <c r="X118" s="921"/>
    </row>
    <row r="119" spans="1:24" x14ac:dyDescent="0.25">
      <c r="A119" s="80"/>
      <c r="B119" s="81"/>
      <c r="C119" s="80"/>
      <c r="D119" s="80"/>
      <c r="E119" s="80"/>
      <c r="F119" s="80"/>
      <c r="G119" s="80"/>
      <c r="H119" s="80"/>
      <c r="I119" s="80"/>
      <c r="J119" s="80"/>
      <c r="K119" s="80"/>
      <c r="L119" s="80"/>
      <c r="M119" s="80"/>
      <c r="N119" s="80"/>
      <c r="O119" s="80"/>
      <c r="P119" s="82"/>
      <c r="Q119" s="82"/>
      <c r="S119" s="80"/>
      <c r="T119" s="921"/>
      <c r="U119" s="921"/>
      <c r="V119" s="921"/>
      <c r="W119" s="921"/>
      <c r="X119" s="921"/>
    </row>
    <row r="120" spans="1:24" x14ac:dyDescent="0.25">
      <c r="A120" s="80"/>
      <c r="B120" s="81"/>
      <c r="C120" s="80"/>
      <c r="D120" s="80"/>
      <c r="E120" s="80"/>
      <c r="F120" s="80"/>
      <c r="G120" s="80"/>
      <c r="H120" s="80"/>
      <c r="I120" s="80"/>
      <c r="J120" s="80"/>
      <c r="K120" s="80"/>
      <c r="L120" s="80"/>
      <c r="M120" s="80"/>
      <c r="N120" s="80"/>
      <c r="O120" s="80"/>
      <c r="P120" s="82"/>
      <c r="Q120" s="82"/>
      <c r="S120" s="80"/>
      <c r="T120" s="921"/>
      <c r="U120" s="921"/>
      <c r="V120" s="921"/>
      <c r="W120" s="921"/>
      <c r="X120" s="921"/>
    </row>
    <row r="121" spans="1:24" x14ac:dyDescent="0.25">
      <c r="A121" s="80"/>
      <c r="B121" s="81"/>
      <c r="C121" s="80"/>
      <c r="D121" s="80"/>
      <c r="E121" s="80"/>
      <c r="F121" s="80"/>
      <c r="G121" s="80"/>
      <c r="H121" s="80"/>
      <c r="I121" s="80"/>
      <c r="J121" s="80"/>
      <c r="K121" s="80"/>
      <c r="L121" s="80"/>
      <c r="M121" s="80"/>
      <c r="N121" s="80"/>
      <c r="O121" s="80"/>
      <c r="P121" s="82"/>
      <c r="Q121" s="82"/>
      <c r="S121" s="80"/>
      <c r="T121" s="921"/>
      <c r="U121" s="921"/>
      <c r="V121" s="921"/>
      <c r="W121" s="921"/>
      <c r="X121" s="921"/>
    </row>
    <row r="122" spans="1:24" x14ac:dyDescent="0.25">
      <c r="A122" s="80"/>
      <c r="B122" s="81"/>
      <c r="C122" s="80"/>
      <c r="D122" s="80"/>
      <c r="E122" s="80"/>
      <c r="F122" s="80"/>
      <c r="G122" s="80"/>
      <c r="H122" s="80"/>
      <c r="I122" s="80"/>
      <c r="J122" s="80"/>
      <c r="K122" s="80"/>
      <c r="L122" s="80"/>
      <c r="M122" s="80"/>
      <c r="N122" s="80"/>
      <c r="O122" s="80"/>
      <c r="P122" s="82"/>
      <c r="Q122" s="82"/>
      <c r="S122" s="80"/>
      <c r="T122" s="921"/>
      <c r="U122" s="921"/>
      <c r="V122" s="921"/>
      <c r="W122" s="921"/>
      <c r="X122" s="921"/>
    </row>
    <row r="123" spans="1:24" x14ac:dyDescent="0.25">
      <c r="A123" s="80"/>
      <c r="B123" s="81"/>
      <c r="C123" s="80"/>
      <c r="D123" s="80"/>
      <c r="E123" s="80"/>
      <c r="F123" s="80"/>
      <c r="G123" s="80"/>
      <c r="H123" s="80"/>
      <c r="I123" s="80"/>
      <c r="J123" s="80"/>
      <c r="K123" s="80"/>
      <c r="L123" s="80"/>
      <c r="M123" s="80"/>
      <c r="N123" s="80"/>
      <c r="O123" s="80"/>
      <c r="P123" s="82"/>
      <c r="Q123" s="82"/>
      <c r="S123" s="80"/>
      <c r="T123" s="921"/>
      <c r="U123" s="921"/>
      <c r="V123" s="921"/>
      <c r="W123" s="921"/>
      <c r="X123" s="921"/>
    </row>
    <row r="124" spans="1:24" x14ac:dyDescent="0.25">
      <c r="A124" s="80"/>
      <c r="B124" s="81"/>
      <c r="C124" s="80"/>
      <c r="D124" s="80"/>
      <c r="E124" s="80"/>
      <c r="F124" s="80"/>
      <c r="G124" s="80"/>
      <c r="H124" s="80"/>
      <c r="I124" s="80"/>
      <c r="J124" s="80"/>
      <c r="K124" s="80"/>
      <c r="L124" s="80"/>
      <c r="M124" s="80"/>
      <c r="N124" s="80"/>
      <c r="O124" s="80"/>
      <c r="P124" s="82"/>
      <c r="Q124" s="82"/>
      <c r="S124" s="80"/>
      <c r="T124" s="921"/>
      <c r="U124" s="921"/>
      <c r="V124" s="921"/>
      <c r="W124" s="921"/>
      <c r="X124" s="921"/>
    </row>
    <row r="125" spans="1:24" x14ac:dyDescent="0.25">
      <c r="A125" s="80"/>
      <c r="B125" s="81"/>
      <c r="C125" s="80"/>
      <c r="D125" s="80"/>
      <c r="E125" s="80"/>
      <c r="F125" s="80"/>
      <c r="G125" s="80"/>
      <c r="H125" s="80"/>
      <c r="I125" s="80"/>
      <c r="J125" s="80"/>
      <c r="K125" s="80"/>
      <c r="L125" s="80"/>
      <c r="M125" s="80"/>
      <c r="N125" s="80"/>
      <c r="O125" s="80"/>
      <c r="P125" s="82"/>
      <c r="Q125" s="82"/>
      <c r="S125" s="80"/>
      <c r="T125" s="921"/>
      <c r="U125" s="921"/>
      <c r="V125" s="921"/>
      <c r="W125" s="921"/>
      <c r="X125" s="921"/>
    </row>
    <row r="126" spans="1:24" x14ac:dyDescent="0.25">
      <c r="A126" s="80"/>
      <c r="B126" s="81"/>
      <c r="C126" s="80"/>
      <c r="D126" s="80"/>
      <c r="E126" s="80"/>
      <c r="F126" s="80"/>
      <c r="G126" s="80"/>
      <c r="H126" s="80"/>
      <c r="I126" s="80"/>
      <c r="J126" s="80"/>
      <c r="K126" s="80"/>
      <c r="L126" s="80"/>
      <c r="M126" s="80"/>
      <c r="N126" s="80"/>
      <c r="O126" s="80"/>
      <c r="P126" s="82"/>
      <c r="Q126" s="82"/>
      <c r="S126" s="80"/>
      <c r="T126" s="921"/>
      <c r="U126" s="921"/>
      <c r="V126" s="921"/>
      <c r="W126" s="921"/>
      <c r="X126" s="921"/>
    </row>
    <row r="127" spans="1:24" x14ac:dyDescent="0.25">
      <c r="A127" s="80"/>
      <c r="B127" s="81"/>
      <c r="C127" s="80"/>
      <c r="D127" s="80"/>
      <c r="E127" s="80"/>
      <c r="F127" s="80"/>
      <c r="G127" s="80"/>
      <c r="H127" s="80"/>
      <c r="I127" s="80"/>
      <c r="J127" s="80"/>
      <c r="K127" s="80"/>
      <c r="L127" s="80"/>
      <c r="M127" s="80"/>
      <c r="N127" s="80"/>
      <c r="O127" s="80"/>
      <c r="P127" s="82"/>
      <c r="Q127" s="82"/>
      <c r="S127" s="80"/>
      <c r="T127" s="921"/>
      <c r="U127" s="921"/>
      <c r="V127" s="921"/>
      <c r="W127" s="921"/>
      <c r="X127" s="921"/>
    </row>
    <row r="128" spans="1:24" x14ac:dyDescent="0.25">
      <c r="A128" s="80"/>
      <c r="B128" s="81"/>
      <c r="C128" s="80"/>
      <c r="D128" s="80"/>
      <c r="E128" s="80"/>
      <c r="F128" s="80"/>
      <c r="G128" s="80"/>
      <c r="H128" s="80"/>
      <c r="I128" s="80"/>
      <c r="J128" s="80"/>
      <c r="K128" s="80"/>
      <c r="L128" s="80"/>
      <c r="M128" s="80"/>
      <c r="N128" s="80"/>
      <c r="O128" s="80"/>
      <c r="P128" s="82"/>
      <c r="Q128" s="82"/>
      <c r="S128" s="80"/>
      <c r="T128" s="921"/>
      <c r="U128" s="921"/>
      <c r="V128" s="921"/>
      <c r="W128" s="921"/>
      <c r="X128" s="921"/>
    </row>
    <row r="129" spans="1:24" x14ac:dyDescent="0.25">
      <c r="A129" s="80"/>
      <c r="B129" s="81"/>
      <c r="C129" s="80"/>
      <c r="D129" s="80"/>
      <c r="E129" s="80"/>
      <c r="F129" s="80"/>
      <c r="G129" s="80"/>
      <c r="H129" s="80"/>
      <c r="I129" s="80"/>
      <c r="J129" s="80"/>
      <c r="K129" s="80"/>
      <c r="L129" s="80"/>
      <c r="M129" s="80"/>
      <c r="N129" s="80"/>
      <c r="O129" s="80"/>
      <c r="P129" s="82"/>
      <c r="Q129" s="82"/>
      <c r="S129" s="80"/>
      <c r="T129" s="921"/>
      <c r="U129" s="921"/>
      <c r="V129" s="921"/>
      <c r="W129" s="921"/>
      <c r="X129" s="921"/>
    </row>
    <row r="130" spans="1:24" x14ac:dyDescent="0.25">
      <c r="A130" s="80"/>
      <c r="B130" s="81"/>
      <c r="C130" s="80"/>
      <c r="D130" s="80"/>
      <c r="E130" s="80"/>
      <c r="F130" s="80"/>
      <c r="G130" s="80"/>
      <c r="H130" s="80"/>
      <c r="I130" s="80"/>
      <c r="J130" s="80"/>
      <c r="K130" s="80"/>
      <c r="L130" s="80"/>
      <c r="M130" s="80"/>
      <c r="N130" s="80"/>
      <c r="O130" s="80"/>
      <c r="P130" s="82"/>
      <c r="Q130" s="82"/>
      <c r="S130" s="80"/>
      <c r="T130" s="921"/>
      <c r="U130" s="921"/>
      <c r="V130" s="921"/>
      <c r="W130" s="921"/>
      <c r="X130" s="921"/>
    </row>
    <row r="131" spans="1:24" x14ac:dyDescent="0.25">
      <c r="A131" s="80"/>
      <c r="B131" s="81"/>
      <c r="C131" s="80"/>
      <c r="D131" s="80"/>
      <c r="E131" s="80"/>
      <c r="F131" s="80"/>
      <c r="G131" s="80"/>
      <c r="H131" s="80"/>
      <c r="I131" s="80"/>
      <c r="J131" s="80"/>
      <c r="K131" s="80"/>
      <c r="L131" s="80"/>
      <c r="M131" s="80"/>
      <c r="N131" s="80"/>
      <c r="O131" s="80"/>
      <c r="P131" s="82"/>
      <c r="Q131" s="82"/>
      <c r="S131" s="80"/>
      <c r="T131" s="921"/>
      <c r="U131" s="921"/>
      <c r="V131" s="921"/>
      <c r="W131" s="921"/>
      <c r="X131" s="921"/>
    </row>
    <row r="132" spans="1:24" x14ac:dyDescent="0.25">
      <c r="A132" s="80"/>
      <c r="B132" s="81"/>
      <c r="C132" s="80"/>
      <c r="D132" s="80"/>
      <c r="E132" s="80"/>
      <c r="F132" s="80"/>
      <c r="G132" s="80"/>
      <c r="H132" s="80"/>
      <c r="I132" s="80"/>
      <c r="J132" s="80"/>
      <c r="K132" s="80"/>
      <c r="L132" s="80"/>
      <c r="M132" s="80"/>
      <c r="N132" s="80"/>
      <c r="O132" s="80"/>
      <c r="P132" s="82"/>
      <c r="Q132" s="82"/>
      <c r="S132" s="80"/>
      <c r="T132" s="921"/>
      <c r="U132" s="921"/>
      <c r="V132" s="921"/>
      <c r="W132" s="921"/>
      <c r="X132" s="921"/>
    </row>
    <row r="133" spans="1:24" x14ac:dyDescent="0.25">
      <c r="A133" s="80"/>
      <c r="B133" s="81"/>
      <c r="C133" s="80"/>
      <c r="D133" s="80"/>
      <c r="E133" s="80"/>
      <c r="F133" s="80"/>
      <c r="G133" s="80"/>
      <c r="H133" s="80"/>
      <c r="I133" s="80"/>
      <c r="J133" s="80"/>
      <c r="K133" s="80"/>
      <c r="L133" s="80"/>
      <c r="M133" s="80"/>
      <c r="N133" s="80"/>
      <c r="O133" s="80"/>
      <c r="P133" s="82"/>
      <c r="Q133" s="82"/>
      <c r="S133" s="80"/>
      <c r="T133" s="921"/>
      <c r="U133" s="921"/>
      <c r="V133" s="921"/>
      <c r="W133" s="921"/>
      <c r="X133" s="921"/>
    </row>
    <row r="134" spans="1:24" x14ac:dyDescent="0.25">
      <c r="A134" s="80"/>
      <c r="B134" s="81"/>
      <c r="C134" s="80"/>
      <c r="D134" s="80"/>
      <c r="E134" s="80"/>
      <c r="F134" s="80"/>
      <c r="G134" s="80"/>
      <c r="H134" s="80"/>
      <c r="I134" s="80"/>
      <c r="J134" s="80"/>
      <c r="K134" s="80"/>
      <c r="L134" s="80"/>
      <c r="M134" s="80"/>
      <c r="N134" s="80"/>
      <c r="O134" s="80"/>
      <c r="P134" s="82"/>
      <c r="Q134" s="82"/>
      <c r="S134" s="80"/>
      <c r="T134" s="921"/>
      <c r="U134" s="921"/>
      <c r="V134" s="921"/>
      <c r="W134" s="921"/>
      <c r="X134" s="921"/>
    </row>
    <row r="135" spans="1:24" x14ac:dyDescent="0.25">
      <c r="A135" s="80"/>
      <c r="B135" s="81"/>
      <c r="C135" s="80"/>
      <c r="D135" s="80"/>
      <c r="E135" s="80"/>
      <c r="F135" s="80"/>
      <c r="G135" s="80"/>
      <c r="H135" s="80"/>
      <c r="I135" s="80"/>
      <c r="J135" s="80"/>
      <c r="K135" s="80"/>
      <c r="L135" s="80"/>
      <c r="M135" s="80"/>
      <c r="N135" s="80"/>
      <c r="O135" s="80"/>
      <c r="P135" s="82"/>
      <c r="Q135" s="82"/>
      <c r="S135" s="80"/>
      <c r="T135" s="921"/>
      <c r="U135" s="921"/>
      <c r="V135" s="921"/>
      <c r="W135" s="921"/>
      <c r="X135" s="921"/>
    </row>
    <row r="136" spans="1:24" x14ac:dyDescent="0.25">
      <c r="A136" s="80"/>
      <c r="B136" s="81"/>
      <c r="C136" s="80"/>
      <c r="D136" s="80"/>
      <c r="E136" s="80"/>
      <c r="F136" s="80"/>
      <c r="G136" s="80"/>
      <c r="H136" s="80"/>
      <c r="I136" s="80"/>
      <c r="J136" s="80"/>
      <c r="K136" s="80"/>
      <c r="L136" s="80"/>
      <c r="M136" s="80"/>
      <c r="N136" s="80"/>
      <c r="O136" s="80"/>
      <c r="P136" s="82"/>
      <c r="Q136" s="82"/>
      <c r="S136" s="80"/>
      <c r="T136" s="921"/>
      <c r="U136" s="921"/>
      <c r="V136" s="921"/>
      <c r="W136" s="921"/>
      <c r="X136" s="921"/>
    </row>
    <row r="137" spans="1:24" x14ac:dyDescent="0.25">
      <c r="A137" s="80"/>
      <c r="B137" s="81"/>
      <c r="C137" s="80"/>
      <c r="D137" s="80"/>
      <c r="E137" s="80"/>
      <c r="F137" s="80"/>
      <c r="G137" s="80"/>
      <c r="H137" s="80"/>
      <c r="I137" s="80"/>
      <c r="J137" s="80"/>
      <c r="K137" s="80"/>
      <c r="L137" s="80"/>
      <c r="M137" s="80"/>
      <c r="N137" s="80"/>
      <c r="O137" s="80"/>
      <c r="P137" s="82"/>
      <c r="Q137" s="82"/>
      <c r="S137" s="80"/>
      <c r="T137" s="921"/>
      <c r="U137" s="921"/>
      <c r="V137" s="921"/>
      <c r="W137" s="921"/>
      <c r="X137" s="921"/>
    </row>
    <row r="138" spans="1:24" x14ac:dyDescent="0.25">
      <c r="A138" s="80"/>
      <c r="B138" s="81"/>
      <c r="C138" s="80"/>
      <c r="D138" s="80"/>
      <c r="E138" s="80"/>
      <c r="F138" s="80"/>
      <c r="G138" s="80"/>
      <c r="H138" s="80"/>
      <c r="I138" s="80"/>
      <c r="J138" s="80"/>
      <c r="K138" s="80"/>
      <c r="L138" s="80"/>
      <c r="M138" s="80"/>
      <c r="N138" s="80"/>
      <c r="O138" s="80"/>
      <c r="P138" s="82"/>
      <c r="Q138" s="82"/>
      <c r="S138" s="80"/>
      <c r="T138" s="921"/>
      <c r="U138" s="921"/>
      <c r="V138" s="921"/>
      <c r="W138" s="921"/>
      <c r="X138" s="921"/>
    </row>
    <row r="139" spans="1:24" x14ac:dyDescent="0.25">
      <c r="A139" s="80"/>
      <c r="B139" s="81"/>
      <c r="C139" s="80"/>
      <c r="D139" s="80"/>
      <c r="E139" s="80"/>
      <c r="F139" s="80"/>
      <c r="G139" s="80"/>
      <c r="H139" s="80"/>
      <c r="I139" s="80"/>
      <c r="J139" s="80"/>
      <c r="K139" s="80"/>
      <c r="L139" s="80"/>
      <c r="M139" s="80"/>
      <c r="N139" s="80"/>
      <c r="O139" s="80"/>
      <c r="P139" s="82"/>
      <c r="Q139" s="82"/>
      <c r="S139" s="80"/>
      <c r="T139" s="921"/>
      <c r="U139" s="921"/>
      <c r="V139" s="921"/>
      <c r="W139" s="921"/>
      <c r="X139" s="921"/>
    </row>
    <row r="140" spans="1:24" x14ac:dyDescent="0.25">
      <c r="A140" s="80"/>
      <c r="B140" s="81"/>
      <c r="C140" s="80"/>
      <c r="D140" s="80"/>
      <c r="E140" s="80"/>
      <c r="F140" s="80"/>
      <c r="G140" s="80"/>
      <c r="H140" s="80"/>
      <c r="I140" s="80"/>
      <c r="J140" s="80"/>
      <c r="K140" s="80"/>
      <c r="L140" s="80"/>
      <c r="M140" s="80"/>
      <c r="N140" s="80"/>
      <c r="O140" s="80"/>
      <c r="P140" s="82"/>
      <c r="Q140" s="82"/>
      <c r="S140" s="80"/>
      <c r="T140" s="921"/>
      <c r="U140" s="921"/>
      <c r="V140" s="921"/>
      <c r="W140" s="921"/>
      <c r="X140" s="921"/>
    </row>
    <row r="141" spans="1:24" x14ac:dyDescent="0.25">
      <c r="A141" s="80"/>
      <c r="B141" s="81"/>
      <c r="C141" s="80"/>
      <c r="D141" s="80"/>
      <c r="E141" s="80"/>
      <c r="F141" s="80"/>
      <c r="G141" s="80"/>
      <c r="H141" s="80"/>
      <c r="I141" s="80"/>
      <c r="J141" s="80"/>
      <c r="K141" s="80"/>
      <c r="L141" s="80"/>
      <c r="M141" s="80"/>
      <c r="N141" s="80"/>
      <c r="O141" s="80"/>
      <c r="P141" s="82"/>
      <c r="Q141" s="82"/>
      <c r="S141" s="80"/>
      <c r="T141" s="921"/>
      <c r="U141" s="921"/>
      <c r="V141" s="921"/>
      <c r="W141" s="921"/>
      <c r="X141" s="921"/>
    </row>
    <row r="142" spans="1:24" x14ac:dyDescent="0.25">
      <c r="A142" s="80"/>
      <c r="B142" s="81"/>
      <c r="C142" s="80"/>
      <c r="D142" s="80"/>
      <c r="E142" s="80"/>
      <c r="F142" s="80"/>
      <c r="G142" s="80"/>
      <c r="H142" s="80"/>
      <c r="I142" s="80"/>
      <c r="J142" s="80"/>
      <c r="K142" s="80"/>
      <c r="L142" s="80"/>
      <c r="M142" s="80"/>
      <c r="N142" s="80"/>
      <c r="O142" s="80"/>
      <c r="P142" s="82"/>
      <c r="Q142" s="82"/>
      <c r="S142" s="80"/>
      <c r="T142" s="921"/>
      <c r="U142" s="921"/>
      <c r="V142" s="921"/>
      <c r="W142" s="921"/>
      <c r="X142" s="921"/>
    </row>
    <row r="143" spans="1:24" x14ac:dyDescent="0.25">
      <c r="A143" s="80"/>
      <c r="B143" s="81"/>
      <c r="C143" s="80"/>
      <c r="D143" s="80"/>
      <c r="E143" s="80"/>
      <c r="F143" s="80"/>
      <c r="G143" s="80"/>
      <c r="H143" s="80"/>
      <c r="I143" s="80"/>
      <c r="J143" s="80"/>
      <c r="K143" s="80"/>
      <c r="L143" s="80"/>
      <c r="M143" s="80"/>
      <c r="N143" s="80"/>
      <c r="O143" s="80"/>
      <c r="P143" s="82"/>
      <c r="Q143" s="82"/>
      <c r="S143" s="80"/>
      <c r="T143" s="921"/>
      <c r="U143" s="921"/>
      <c r="V143" s="921"/>
      <c r="W143" s="921"/>
      <c r="X143" s="921"/>
    </row>
    <row r="144" spans="1:24" x14ac:dyDescent="0.25">
      <c r="A144" s="80"/>
      <c r="B144" s="81"/>
      <c r="C144" s="80"/>
      <c r="D144" s="80"/>
      <c r="E144" s="80"/>
      <c r="F144" s="80"/>
      <c r="G144" s="80"/>
      <c r="H144" s="80"/>
      <c r="I144" s="80"/>
      <c r="J144" s="80"/>
      <c r="K144" s="80"/>
      <c r="L144" s="80"/>
      <c r="M144" s="80"/>
      <c r="N144" s="80"/>
      <c r="O144" s="80"/>
      <c r="P144" s="82"/>
      <c r="Q144" s="82"/>
      <c r="S144" s="80"/>
      <c r="T144" s="921"/>
      <c r="U144" s="921"/>
      <c r="V144" s="921"/>
      <c r="W144" s="921"/>
      <c r="X144" s="921"/>
    </row>
    <row r="145" spans="1:24" x14ac:dyDescent="0.25">
      <c r="A145" s="80"/>
      <c r="B145" s="81"/>
      <c r="C145" s="80"/>
      <c r="D145" s="80"/>
      <c r="E145" s="80"/>
      <c r="F145" s="80"/>
      <c r="G145" s="80"/>
      <c r="H145" s="80"/>
      <c r="I145" s="80"/>
      <c r="J145" s="80"/>
      <c r="K145" s="80"/>
      <c r="L145" s="80"/>
      <c r="M145" s="80"/>
      <c r="N145" s="80"/>
      <c r="O145" s="80"/>
      <c r="P145" s="82"/>
      <c r="Q145" s="82"/>
      <c r="S145" s="80"/>
      <c r="T145" s="921"/>
      <c r="U145" s="921"/>
      <c r="V145" s="921"/>
      <c r="W145" s="921"/>
      <c r="X145" s="921"/>
    </row>
    <row r="146" spans="1:24" x14ac:dyDescent="0.25">
      <c r="A146" s="80"/>
      <c r="B146" s="81"/>
      <c r="C146" s="80"/>
      <c r="D146" s="80"/>
      <c r="E146" s="80"/>
      <c r="F146" s="80"/>
      <c r="G146" s="80"/>
      <c r="H146" s="80"/>
      <c r="I146" s="80"/>
      <c r="J146" s="80"/>
      <c r="K146" s="80"/>
      <c r="L146" s="80"/>
      <c r="M146" s="80"/>
      <c r="N146" s="80"/>
      <c r="O146" s="80"/>
      <c r="P146" s="82"/>
      <c r="Q146" s="82"/>
      <c r="S146" s="80"/>
      <c r="T146" s="921"/>
      <c r="U146" s="921"/>
      <c r="V146" s="921"/>
      <c r="W146" s="921"/>
      <c r="X146" s="921"/>
    </row>
    <row r="147" spans="1:24" x14ac:dyDescent="0.25">
      <c r="A147" s="80"/>
      <c r="B147" s="81"/>
      <c r="C147" s="80"/>
      <c r="D147" s="80"/>
      <c r="E147" s="80"/>
      <c r="F147" s="80"/>
      <c r="G147" s="80"/>
      <c r="H147" s="80"/>
      <c r="I147" s="80"/>
      <c r="J147" s="80"/>
      <c r="K147" s="80"/>
      <c r="L147" s="80"/>
      <c r="M147" s="80"/>
      <c r="N147" s="80"/>
      <c r="O147" s="80"/>
      <c r="P147" s="82"/>
      <c r="Q147" s="82"/>
      <c r="S147" s="80"/>
      <c r="T147" s="921"/>
      <c r="U147" s="921"/>
      <c r="V147" s="921"/>
      <c r="W147" s="921"/>
      <c r="X147" s="921"/>
    </row>
    <row r="148" spans="1:24" x14ac:dyDescent="0.25">
      <c r="A148" s="80"/>
      <c r="B148" s="81"/>
      <c r="C148" s="80"/>
      <c r="D148" s="80"/>
      <c r="E148" s="80"/>
      <c r="F148" s="80"/>
      <c r="G148" s="80"/>
      <c r="H148" s="80"/>
      <c r="I148" s="80"/>
      <c r="J148" s="80"/>
      <c r="K148" s="80"/>
      <c r="L148" s="80"/>
      <c r="M148" s="80"/>
      <c r="N148" s="80"/>
      <c r="O148" s="80"/>
      <c r="P148" s="82"/>
      <c r="Q148" s="82"/>
      <c r="S148" s="80"/>
      <c r="T148" s="921"/>
      <c r="U148" s="921"/>
      <c r="V148" s="921"/>
      <c r="W148" s="921"/>
      <c r="X148" s="921"/>
    </row>
    <row r="149" spans="1:24" x14ac:dyDescent="0.25">
      <c r="A149" s="80"/>
      <c r="B149" s="81"/>
      <c r="C149" s="80"/>
      <c r="D149" s="80"/>
      <c r="E149" s="80"/>
      <c r="F149" s="80"/>
      <c r="G149" s="80"/>
      <c r="H149" s="80"/>
      <c r="I149" s="80"/>
      <c r="J149" s="80"/>
      <c r="K149" s="80"/>
      <c r="L149" s="80"/>
      <c r="M149" s="80"/>
      <c r="N149" s="80"/>
      <c r="O149" s="80"/>
      <c r="P149" s="82"/>
      <c r="Q149" s="82"/>
      <c r="S149" s="80"/>
      <c r="T149" s="921"/>
      <c r="U149" s="921"/>
      <c r="V149" s="921"/>
      <c r="W149" s="921"/>
      <c r="X149" s="921"/>
    </row>
    <row r="150" spans="1:24" x14ac:dyDescent="0.25">
      <c r="A150" s="80"/>
      <c r="B150" s="81"/>
      <c r="C150" s="80"/>
      <c r="D150" s="80"/>
      <c r="E150" s="80"/>
      <c r="F150" s="80"/>
      <c r="G150" s="80"/>
      <c r="H150" s="80"/>
      <c r="I150" s="80"/>
      <c r="J150" s="80"/>
      <c r="K150" s="80"/>
      <c r="L150" s="80"/>
      <c r="M150" s="80"/>
      <c r="N150" s="80"/>
      <c r="O150" s="80"/>
      <c r="P150" s="82"/>
      <c r="Q150" s="82"/>
      <c r="S150" s="80"/>
      <c r="T150" s="921"/>
      <c r="U150" s="921"/>
      <c r="V150" s="921"/>
      <c r="W150" s="921"/>
      <c r="X150" s="921"/>
    </row>
    <row r="151" spans="1:24" x14ac:dyDescent="0.25">
      <c r="A151" s="80"/>
      <c r="B151" s="81"/>
      <c r="C151" s="80"/>
      <c r="D151" s="80"/>
      <c r="E151" s="80"/>
      <c r="F151" s="80"/>
      <c r="G151" s="80"/>
      <c r="H151" s="80"/>
      <c r="I151" s="80"/>
      <c r="J151" s="80"/>
      <c r="K151" s="80"/>
      <c r="L151" s="80"/>
      <c r="M151" s="80"/>
      <c r="N151" s="80"/>
      <c r="O151" s="80"/>
      <c r="P151" s="82"/>
      <c r="Q151" s="82"/>
      <c r="S151" s="80"/>
      <c r="T151" s="921"/>
      <c r="U151" s="921"/>
      <c r="V151" s="921"/>
      <c r="W151" s="921"/>
      <c r="X151" s="921"/>
    </row>
    <row r="152" spans="1:24" x14ac:dyDescent="0.25">
      <c r="A152" s="80"/>
      <c r="B152" s="81"/>
      <c r="C152" s="80"/>
      <c r="D152" s="80"/>
      <c r="E152" s="80"/>
      <c r="F152" s="80"/>
      <c r="G152" s="80"/>
      <c r="H152" s="80"/>
      <c r="I152" s="80"/>
      <c r="J152" s="80"/>
      <c r="K152" s="80"/>
      <c r="L152" s="80"/>
      <c r="M152" s="80"/>
      <c r="N152" s="80"/>
      <c r="O152" s="80"/>
      <c r="P152" s="82"/>
      <c r="Q152" s="82"/>
      <c r="S152" s="80"/>
      <c r="T152" s="921"/>
      <c r="U152" s="921"/>
      <c r="V152" s="921"/>
      <c r="W152" s="921"/>
      <c r="X152" s="921"/>
    </row>
    <row r="153" spans="1:24" x14ac:dyDescent="0.25">
      <c r="A153" s="80"/>
      <c r="B153" s="81"/>
      <c r="C153" s="80"/>
      <c r="D153" s="80"/>
      <c r="E153" s="80"/>
      <c r="F153" s="80"/>
      <c r="G153" s="80"/>
      <c r="H153" s="80"/>
      <c r="I153" s="80"/>
      <c r="J153" s="80"/>
      <c r="K153" s="80"/>
      <c r="L153" s="80"/>
      <c r="M153" s="80"/>
      <c r="N153" s="80"/>
      <c r="O153" s="80"/>
      <c r="P153" s="82"/>
      <c r="Q153" s="82"/>
      <c r="S153" s="80"/>
      <c r="T153" s="921"/>
      <c r="U153" s="921"/>
      <c r="V153" s="921"/>
      <c r="W153" s="921"/>
      <c r="X153" s="921"/>
    </row>
    <row r="154" spans="1:24" x14ac:dyDescent="0.25">
      <c r="A154" s="80"/>
      <c r="B154" s="81"/>
      <c r="C154" s="80"/>
      <c r="D154" s="80"/>
      <c r="E154" s="80"/>
      <c r="F154" s="80"/>
      <c r="G154" s="80"/>
      <c r="H154" s="80"/>
      <c r="I154" s="80"/>
      <c r="J154" s="80"/>
      <c r="K154" s="80"/>
      <c r="L154" s="80"/>
      <c r="M154" s="80"/>
      <c r="N154" s="80"/>
      <c r="O154" s="80"/>
      <c r="P154" s="82"/>
      <c r="Q154" s="82"/>
      <c r="S154" s="80"/>
      <c r="T154" s="921"/>
      <c r="U154" s="921"/>
      <c r="V154" s="921"/>
      <c r="W154" s="921"/>
      <c r="X154" s="921"/>
    </row>
    <row r="155" spans="1:24" x14ac:dyDescent="0.25">
      <c r="A155" s="80"/>
      <c r="B155" s="81"/>
      <c r="C155" s="80"/>
      <c r="D155" s="80"/>
      <c r="E155" s="80"/>
      <c r="F155" s="80"/>
      <c r="G155" s="80"/>
      <c r="H155" s="80"/>
      <c r="I155" s="80"/>
      <c r="J155" s="80"/>
      <c r="K155" s="80"/>
      <c r="L155" s="80"/>
      <c r="M155" s="80"/>
      <c r="N155" s="80"/>
      <c r="O155" s="80"/>
      <c r="P155" s="82"/>
      <c r="Q155" s="82"/>
      <c r="S155" s="80"/>
      <c r="T155" s="921"/>
      <c r="U155" s="921"/>
      <c r="V155" s="921"/>
      <c r="W155" s="921"/>
      <c r="X155" s="921"/>
    </row>
    <row r="156" spans="1:24" x14ac:dyDescent="0.25">
      <c r="A156" s="80"/>
      <c r="B156" s="81"/>
      <c r="C156" s="80"/>
      <c r="D156" s="80"/>
      <c r="E156" s="80"/>
      <c r="F156" s="80"/>
      <c r="G156" s="80"/>
      <c r="H156" s="80"/>
      <c r="I156" s="80"/>
      <c r="J156" s="80"/>
      <c r="K156" s="80"/>
      <c r="L156" s="80"/>
      <c r="M156" s="80"/>
      <c r="N156" s="80"/>
      <c r="O156" s="80"/>
      <c r="P156" s="82"/>
      <c r="Q156" s="82"/>
      <c r="S156" s="80"/>
      <c r="T156" s="921"/>
      <c r="U156" s="921"/>
      <c r="V156" s="921"/>
      <c r="W156" s="921"/>
      <c r="X156" s="921"/>
    </row>
    <row r="157" spans="1:24" x14ac:dyDescent="0.25">
      <c r="A157" s="80"/>
      <c r="B157" s="81"/>
      <c r="C157" s="80"/>
      <c r="D157" s="80"/>
      <c r="E157" s="80"/>
      <c r="F157" s="80"/>
      <c r="G157" s="80"/>
      <c r="H157" s="80"/>
      <c r="I157" s="80"/>
      <c r="J157" s="80"/>
      <c r="K157" s="80"/>
      <c r="L157" s="80"/>
      <c r="M157" s="80"/>
      <c r="N157" s="80"/>
      <c r="O157" s="80"/>
      <c r="P157" s="82"/>
      <c r="Q157" s="82"/>
      <c r="S157" s="80"/>
      <c r="T157" s="921"/>
      <c r="U157" s="921"/>
      <c r="V157" s="921"/>
      <c r="W157" s="921"/>
      <c r="X157" s="921"/>
    </row>
    <row r="158" spans="1:24" x14ac:dyDescent="0.25">
      <c r="A158" s="80"/>
      <c r="B158" s="81"/>
      <c r="C158" s="80"/>
      <c r="D158" s="80"/>
      <c r="E158" s="80"/>
      <c r="F158" s="80"/>
      <c r="G158" s="80"/>
      <c r="H158" s="80"/>
      <c r="I158" s="80"/>
      <c r="J158" s="80"/>
      <c r="K158" s="80"/>
      <c r="L158" s="80"/>
      <c r="M158" s="80"/>
      <c r="N158" s="80"/>
      <c r="O158" s="80"/>
      <c r="P158" s="82"/>
      <c r="Q158" s="82"/>
      <c r="S158" s="80"/>
      <c r="T158" s="921"/>
      <c r="U158" s="921"/>
      <c r="V158" s="921"/>
      <c r="W158" s="921"/>
      <c r="X158" s="921"/>
    </row>
    <row r="159" spans="1:24" x14ac:dyDescent="0.25">
      <c r="A159" s="80"/>
      <c r="B159" s="81"/>
      <c r="C159" s="80"/>
      <c r="D159" s="80"/>
      <c r="E159" s="80"/>
      <c r="F159" s="80"/>
      <c r="G159" s="80"/>
      <c r="H159" s="80"/>
      <c r="I159" s="80"/>
      <c r="J159" s="80"/>
      <c r="K159" s="80"/>
      <c r="L159" s="80"/>
      <c r="M159" s="80"/>
      <c r="N159" s="80"/>
      <c r="O159" s="80"/>
      <c r="P159" s="82"/>
      <c r="Q159" s="82"/>
      <c r="S159" s="80"/>
      <c r="T159" s="921"/>
      <c r="U159" s="921"/>
      <c r="V159" s="921"/>
      <c r="W159" s="921"/>
      <c r="X159" s="921"/>
    </row>
    <row r="160" spans="1:24" x14ac:dyDescent="0.25">
      <c r="A160" s="80"/>
      <c r="B160" s="81"/>
      <c r="C160" s="80"/>
      <c r="D160" s="80"/>
      <c r="E160" s="80"/>
      <c r="F160" s="80"/>
      <c r="G160" s="80"/>
      <c r="H160" s="80"/>
      <c r="I160" s="80"/>
      <c r="J160" s="80"/>
      <c r="K160" s="80"/>
      <c r="L160" s="80"/>
      <c r="M160" s="80"/>
      <c r="N160" s="80"/>
      <c r="O160" s="80"/>
      <c r="P160" s="82"/>
      <c r="Q160" s="82"/>
      <c r="S160" s="80"/>
      <c r="T160" s="921"/>
      <c r="U160" s="921"/>
      <c r="V160" s="921"/>
      <c r="W160" s="921"/>
      <c r="X160" s="921"/>
    </row>
    <row r="161" spans="1:24" x14ac:dyDescent="0.25">
      <c r="A161" s="921"/>
      <c r="B161" s="81"/>
      <c r="C161" s="80"/>
      <c r="D161" s="80"/>
      <c r="E161" s="80"/>
      <c r="F161" s="80"/>
      <c r="G161" s="80"/>
      <c r="H161" s="80"/>
      <c r="I161" s="80"/>
      <c r="J161" s="80"/>
      <c r="K161" s="80"/>
      <c r="L161" s="80"/>
      <c r="M161" s="80"/>
      <c r="N161" s="80"/>
      <c r="O161" s="80"/>
      <c r="P161" s="82"/>
      <c r="Q161" s="82"/>
      <c r="S161" s="80"/>
      <c r="T161" s="921"/>
      <c r="U161" s="921"/>
      <c r="V161" s="921"/>
      <c r="W161" s="921"/>
      <c r="X161" s="921"/>
    </row>
    <row r="162" spans="1:24" x14ac:dyDescent="0.25">
      <c r="A162" s="80"/>
      <c r="B162" s="81"/>
      <c r="C162" s="80"/>
      <c r="D162" s="80"/>
      <c r="E162" s="80"/>
      <c r="F162" s="80"/>
      <c r="G162" s="80"/>
      <c r="H162" s="80"/>
      <c r="I162" s="80"/>
      <c r="J162" s="80"/>
      <c r="K162" s="80"/>
      <c r="L162" s="80"/>
      <c r="M162" s="80"/>
      <c r="N162" s="80"/>
      <c r="O162" s="80"/>
      <c r="P162" s="82"/>
      <c r="Q162" s="82"/>
      <c r="S162" s="80"/>
      <c r="T162" s="921"/>
      <c r="U162" s="921"/>
      <c r="V162" s="921"/>
      <c r="W162" s="921"/>
      <c r="X162" s="921"/>
    </row>
    <row r="163" spans="1:24" x14ac:dyDescent="0.25">
      <c r="A163" s="80"/>
      <c r="B163" s="81"/>
      <c r="C163" s="80"/>
      <c r="D163" s="80"/>
      <c r="E163" s="80"/>
      <c r="F163" s="80"/>
      <c r="G163" s="80"/>
      <c r="H163" s="80"/>
      <c r="I163" s="80"/>
      <c r="J163" s="80"/>
      <c r="K163" s="80"/>
      <c r="L163" s="80"/>
      <c r="M163" s="80"/>
      <c r="N163" s="80"/>
      <c r="O163" s="80"/>
      <c r="P163" s="82"/>
      <c r="Q163" s="82"/>
      <c r="S163" s="80"/>
      <c r="T163" s="921"/>
      <c r="U163" s="921"/>
      <c r="V163" s="921"/>
      <c r="W163" s="921"/>
      <c r="X163" s="921"/>
    </row>
    <row r="164" spans="1:24" x14ac:dyDescent="0.25">
      <c r="A164" s="80"/>
      <c r="B164" s="81"/>
      <c r="C164" s="80"/>
      <c r="D164" s="80"/>
      <c r="E164" s="80"/>
      <c r="F164" s="80"/>
      <c r="G164" s="80"/>
      <c r="H164" s="80"/>
      <c r="I164" s="80"/>
      <c r="J164" s="80"/>
      <c r="K164" s="80"/>
      <c r="L164" s="80"/>
      <c r="M164" s="80"/>
      <c r="N164" s="80"/>
      <c r="O164" s="80"/>
      <c r="P164" s="82"/>
      <c r="Q164" s="82"/>
      <c r="S164" s="80"/>
      <c r="T164" s="921"/>
      <c r="U164" s="921"/>
      <c r="V164" s="921"/>
      <c r="W164" s="921"/>
      <c r="X164" s="921"/>
    </row>
    <row r="165" spans="1:24" x14ac:dyDescent="0.25">
      <c r="A165" s="80"/>
      <c r="B165" s="81"/>
      <c r="C165" s="80"/>
      <c r="D165" s="80"/>
      <c r="E165" s="80"/>
      <c r="F165" s="80"/>
      <c r="G165" s="80"/>
      <c r="H165" s="80"/>
      <c r="I165" s="80"/>
      <c r="J165" s="80"/>
      <c r="K165" s="80"/>
      <c r="L165" s="80"/>
      <c r="M165" s="80"/>
      <c r="N165" s="80"/>
      <c r="O165" s="80"/>
      <c r="P165" s="82"/>
      <c r="Q165" s="82"/>
      <c r="S165" s="80"/>
      <c r="T165" s="921"/>
      <c r="U165" s="921"/>
      <c r="V165" s="921"/>
      <c r="W165" s="921"/>
      <c r="X165" s="921"/>
    </row>
    <row r="166" spans="1:24" x14ac:dyDescent="0.25">
      <c r="A166" s="80"/>
      <c r="B166" s="81"/>
      <c r="C166" s="80"/>
      <c r="D166" s="80"/>
      <c r="E166" s="80"/>
      <c r="F166" s="80"/>
      <c r="G166" s="80"/>
      <c r="H166" s="80"/>
      <c r="I166" s="80"/>
      <c r="J166" s="80"/>
      <c r="K166" s="80"/>
      <c r="L166" s="80"/>
      <c r="M166" s="80"/>
      <c r="N166" s="80"/>
      <c r="O166" s="80"/>
      <c r="P166" s="82"/>
      <c r="Q166" s="82"/>
      <c r="S166" s="80"/>
      <c r="T166" s="921"/>
      <c r="U166" s="921"/>
      <c r="V166" s="921"/>
      <c r="W166" s="921"/>
      <c r="X166" s="921"/>
    </row>
    <row r="167" spans="1:24" x14ac:dyDescent="0.25">
      <c r="A167" s="921"/>
      <c r="B167" s="81"/>
      <c r="C167" s="80"/>
      <c r="D167" s="80"/>
      <c r="E167" s="80"/>
      <c r="F167" s="80"/>
      <c r="G167" s="80"/>
      <c r="H167" s="80"/>
      <c r="I167" s="80"/>
      <c r="J167" s="80"/>
      <c r="K167" s="80"/>
      <c r="L167" s="80"/>
      <c r="M167" s="80"/>
      <c r="N167" s="80"/>
      <c r="O167" s="80"/>
      <c r="P167" s="82"/>
      <c r="Q167" s="82"/>
      <c r="S167" s="80"/>
      <c r="T167" s="921"/>
      <c r="U167" s="921"/>
      <c r="V167" s="921"/>
      <c r="W167" s="921"/>
      <c r="X167" s="921"/>
    </row>
    <row r="168" spans="1:24" x14ac:dyDescent="0.25">
      <c r="A168" s="921"/>
      <c r="B168" s="81"/>
      <c r="C168" s="80"/>
      <c r="D168" s="80"/>
      <c r="E168" s="80"/>
      <c r="F168" s="80"/>
      <c r="G168" s="80"/>
      <c r="H168" s="80"/>
      <c r="I168" s="80"/>
      <c r="J168" s="80"/>
      <c r="K168" s="80"/>
      <c r="L168" s="80"/>
      <c r="M168" s="80"/>
      <c r="N168" s="80"/>
      <c r="O168" s="80"/>
      <c r="P168" s="82"/>
      <c r="Q168" s="82"/>
      <c r="S168" s="80"/>
      <c r="T168" s="921"/>
      <c r="U168" s="921"/>
      <c r="V168" s="921"/>
      <c r="W168" s="921"/>
      <c r="X168" s="921"/>
    </row>
    <row r="169" spans="1:24" x14ac:dyDescent="0.25">
      <c r="A169" s="80"/>
      <c r="B169" s="81"/>
      <c r="C169" s="80"/>
      <c r="D169" s="80"/>
      <c r="E169" s="80"/>
      <c r="F169" s="80"/>
      <c r="G169" s="80"/>
      <c r="H169" s="80"/>
      <c r="I169" s="80"/>
      <c r="J169" s="80"/>
      <c r="K169" s="80"/>
      <c r="L169" s="80"/>
      <c r="M169" s="80"/>
      <c r="N169" s="80"/>
      <c r="O169" s="80"/>
      <c r="P169" s="82"/>
      <c r="Q169" s="82"/>
      <c r="S169" s="80"/>
      <c r="T169" s="921"/>
      <c r="U169" s="921"/>
      <c r="V169" s="921"/>
      <c r="W169" s="921"/>
      <c r="X169" s="921"/>
    </row>
    <row r="170" spans="1:24" x14ac:dyDescent="0.25">
      <c r="A170" s="921"/>
      <c r="B170" s="81"/>
      <c r="C170" s="80"/>
      <c r="D170" s="80"/>
      <c r="E170" s="80"/>
      <c r="F170" s="80"/>
      <c r="G170" s="80"/>
      <c r="H170" s="80"/>
      <c r="I170" s="80"/>
      <c r="J170" s="80"/>
      <c r="K170" s="80"/>
      <c r="L170" s="80"/>
      <c r="M170" s="80"/>
      <c r="N170" s="80"/>
      <c r="O170" s="80"/>
      <c r="P170" s="82"/>
      <c r="Q170" s="82"/>
      <c r="S170" s="80"/>
      <c r="T170" s="921"/>
      <c r="U170" s="921"/>
      <c r="V170" s="921"/>
      <c r="W170" s="921"/>
      <c r="X170" s="921"/>
    </row>
    <row r="171" spans="1:24" x14ac:dyDescent="0.25">
      <c r="A171" s="80"/>
      <c r="B171" s="81"/>
      <c r="C171" s="80"/>
      <c r="D171" s="80"/>
      <c r="E171" s="80"/>
      <c r="F171" s="80"/>
      <c r="G171" s="80"/>
      <c r="H171" s="80"/>
      <c r="I171" s="80"/>
      <c r="J171" s="80"/>
      <c r="K171" s="80"/>
      <c r="L171" s="80"/>
      <c r="M171" s="80"/>
      <c r="N171" s="80"/>
      <c r="O171" s="80"/>
      <c r="P171" s="82"/>
      <c r="Q171" s="82"/>
      <c r="S171" s="80"/>
      <c r="T171" s="921"/>
      <c r="U171" s="921"/>
      <c r="V171" s="921"/>
      <c r="W171" s="921"/>
      <c r="X171" s="921"/>
    </row>
    <row r="172" spans="1:24" x14ac:dyDescent="0.25">
      <c r="A172" s="80"/>
      <c r="B172" s="81"/>
      <c r="C172" s="80"/>
      <c r="D172" s="80"/>
      <c r="E172" s="80"/>
      <c r="F172" s="80"/>
      <c r="G172" s="80"/>
      <c r="H172" s="80"/>
      <c r="I172" s="80"/>
      <c r="J172" s="80"/>
      <c r="K172" s="80"/>
      <c r="L172" s="80"/>
      <c r="M172" s="80"/>
      <c r="N172" s="80"/>
      <c r="O172" s="80"/>
      <c r="P172" s="82"/>
      <c r="Q172" s="82"/>
      <c r="S172" s="80"/>
      <c r="T172" s="921"/>
      <c r="U172" s="921"/>
      <c r="V172" s="921"/>
      <c r="W172" s="921"/>
      <c r="X172" s="921"/>
    </row>
    <row r="173" spans="1:24" x14ac:dyDescent="0.25">
      <c r="A173" s="80"/>
      <c r="B173" s="81"/>
      <c r="C173" s="80"/>
      <c r="D173" s="80"/>
      <c r="E173" s="80"/>
      <c r="F173" s="80"/>
      <c r="G173" s="80"/>
      <c r="H173" s="80"/>
      <c r="I173" s="80"/>
      <c r="J173" s="80"/>
      <c r="K173" s="80"/>
      <c r="L173" s="80"/>
      <c r="M173" s="80"/>
      <c r="N173" s="80"/>
      <c r="O173" s="80"/>
      <c r="P173" s="82"/>
      <c r="Q173" s="82"/>
      <c r="S173" s="80"/>
      <c r="T173" s="921"/>
      <c r="U173" s="921"/>
      <c r="V173" s="921"/>
      <c r="W173" s="921"/>
      <c r="X173" s="921"/>
    </row>
    <row r="174" spans="1:24" x14ac:dyDescent="0.25">
      <c r="A174" s="80"/>
      <c r="B174" s="81"/>
      <c r="C174" s="80"/>
      <c r="D174" s="80"/>
      <c r="E174" s="80"/>
      <c r="F174" s="80"/>
      <c r="G174" s="80"/>
      <c r="H174" s="80"/>
      <c r="I174" s="80"/>
      <c r="J174" s="80"/>
      <c r="K174" s="80"/>
      <c r="L174" s="80"/>
      <c r="M174" s="80"/>
      <c r="N174" s="80"/>
      <c r="O174" s="80"/>
      <c r="P174" s="82"/>
      <c r="Q174" s="82"/>
      <c r="S174" s="80"/>
      <c r="T174" s="921"/>
      <c r="U174" s="921"/>
      <c r="V174" s="921"/>
      <c r="W174" s="921"/>
      <c r="X174" s="921"/>
    </row>
    <row r="175" spans="1:24" x14ac:dyDescent="0.25">
      <c r="A175" s="80"/>
      <c r="B175" s="81"/>
      <c r="C175" s="80"/>
      <c r="D175" s="80"/>
      <c r="E175" s="80"/>
      <c r="F175" s="80"/>
      <c r="G175" s="80"/>
      <c r="H175" s="80"/>
      <c r="I175" s="80"/>
      <c r="J175" s="80"/>
      <c r="K175" s="80"/>
      <c r="L175" s="80"/>
      <c r="M175" s="80"/>
      <c r="N175" s="80"/>
      <c r="O175" s="80"/>
      <c r="P175" s="82"/>
      <c r="Q175" s="82"/>
      <c r="S175" s="80"/>
      <c r="T175" s="921"/>
      <c r="U175" s="921"/>
      <c r="V175" s="921"/>
      <c r="W175" s="921"/>
      <c r="X175" s="921"/>
    </row>
    <row r="176" spans="1:24" x14ac:dyDescent="0.25">
      <c r="A176" s="80"/>
      <c r="B176" s="81"/>
      <c r="C176" s="80"/>
      <c r="D176" s="80"/>
      <c r="E176" s="80"/>
      <c r="F176" s="80"/>
      <c r="G176" s="80"/>
      <c r="H176" s="80"/>
      <c r="I176" s="80"/>
      <c r="J176" s="80"/>
      <c r="K176" s="80"/>
      <c r="L176" s="80"/>
      <c r="M176" s="80"/>
      <c r="N176" s="80"/>
      <c r="O176" s="80"/>
      <c r="P176" s="82"/>
      <c r="Q176" s="82"/>
      <c r="S176" s="80"/>
      <c r="T176" s="921"/>
      <c r="U176" s="921"/>
      <c r="V176" s="921"/>
      <c r="W176" s="921"/>
      <c r="X176" s="921"/>
    </row>
    <row r="177" spans="1:24" x14ac:dyDescent="0.25">
      <c r="A177" s="80"/>
      <c r="B177" s="81"/>
      <c r="C177" s="80"/>
      <c r="D177" s="80"/>
      <c r="E177" s="80"/>
      <c r="F177" s="80"/>
      <c r="G177" s="80"/>
      <c r="H177" s="80"/>
      <c r="I177" s="80"/>
      <c r="J177" s="80"/>
      <c r="K177" s="80"/>
      <c r="L177" s="80"/>
      <c r="M177" s="80"/>
      <c r="N177" s="80"/>
      <c r="O177" s="80"/>
      <c r="P177" s="82"/>
      <c r="Q177" s="82"/>
      <c r="S177" s="80"/>
      <c r="T177" s="921"/>
      <c r="U177" s="921"/>
      <c r="V177" s="921"/>
      <c r="W177" s="921"/>
      <c r="X177" s="921"/>
    </row>
    <row r="178" spans="1:24" x14ac:dyDescent="0.25">
      <c r="A178" s="80"/>
      <c r="B178" s="81"/>
      <c r="C178" s="80"/>
      <c r="D178" s="80"/>
      <c r="E178" s="80"/>
      <c r="F178" s="80"/>
      <c r="G178" s="80"/>
      <c r="H178" s="80"/>
      <c r="I178" s="80"/>
      <c r="J178" s="80"/>
      <c r="K178" s="80"/>
      <c r="L178" s="80"/>
      <c r="M178" s="80"/>
      <c r="N178" s="80"/>
      <c r="O178" s="80"/>
      <c r="P178" s="82"/>
      <c r="Q178" s="82"/>
      <c r="S178" s="80"/>
      <c r="T178" s="921"/>
      <c r="U178" s="921"/>
      <c r="V178" s="921"/>
      <c r="W178" s="921"/>
      <c r="X178" s="921"/>
    </row>
    <row r="179" spans="1:24" x14ac:dyDescent="0.25">
      <c r="A179" s="80"/>
      <c r="B179" s="81"/>
      <c r="C179" s="80"/>
      <c r="D179" s="80"/>
      <c r="E179" s="80"/>
      <c r="F179" s="80"/>
      <c r="G179" s="80"/>
      <c r="H179" s="80"/>
      <c r="I179" s="80"/>
      <c r="J179" s="80"/>
      <c r="K179" s="80"/>
      <c r="L179" s="80"/>
      <c r="M179" s="80"/>
      <c r="N179" s="80"/>
      <c r="O179" s="80"/>
      <c r="P179" s="82"/>
      <c r="Q179" s="82"/>
      <c r="S179" s="80"/>
      <c r="T179" s="921"/>
      <c r="U179" s="921"/>
      <c r="V179" s="921"/>
      <c r="W179" s="921"/>
      <c r="X179" s="921"/>
    </row>
    <row r="180" spans="1:24" x14ac:dyDescent="0.25">
      <c r="A180" s="80"/>
      <c r="B180" s="81"/>
      <c r="C180" s="80"/>
      <c r="D180" s="80"/>
      <c r="E180" s="80"/>
      <c r="F180" s="80"/>
      <c r="G180" s="80"/>
      <c r="H180" s="80"/>
      <c r="I180" s="80"/>
      <c r="J180" s="80"/>
      <c r="K180" s="80"/>
      <c r="L180" s="80"/>
      <c r="M180" s="80"/>
      <c r="N180" s="80"/>
      <c r="O180" s="80"/>
      <c r="P180" s="82"/>
      <c r="Q180" s="82"/>
      <c r="S180" s="80"/>
      <c r="T180" s="921"/>
      <c r="U180" s="921"/>
      <c r="V180" s="921"/>
      <c r="W180" s="921"/>
      <c r="X180" s="921"/>
    </row>
    <row r="181" spans="1:24" x14ac:dyDescent="0.25">
      <c r="A181" s="80"/>
      <c r="B181" s="81"/>
      <c r="C181" s="80"/>
      <c r="D181" s="80"/>
      <c r="E181" s="80"/>
      <c r="F181" s="80"/>
      <c r="G181" s="80"/>
      <c r="H181" s="80"/>
      <c r="I181" s="80"/>
      <c r="J181" s="80"/>
      <c r="K181" s="80"/>
      <c r="L181" s="80"/>
      <c r="M181" s="80"/>
      <c r="N181" s="80"/>
      <c r="O181" s="80"/>
      <c r="P181" s="82"/>
      <c r="Q181" s="82"/>
      <c r="S181" s="80"/>
      <c r="T181" s="921"/>
      <c r="U181" s="921"/>
      <c r="V181" s="921"/>
      <c r="W181" s="921"/>
      <c r="X181" s="921"/>
    </row>
    <row r="182" spans="1:24" x14ac:dyDescent="0.25">
      <c r="A182" s="80"/>
      <c r="B182" s="81"/>
      <c r="C182" s="80"/>
      <c r="D182" s="80"/>
      <c r="E182" s="80"/>
      <c r="F182" s="80"/>
      <c r="G182" s="80"/>
      <c r="H182" s="80"/>
      <c r="I182" s="80"/>
      <c r="J182" s="80"/>
      <c r="K182" s="80"/>
      <c r="L182" s="80"/>
      <c r="M182" s="80"/>
      <c r="N182" s="80"/>
      <c r="O182" s="80"/>
      <c r="P182" s="82"/>
      <c r="Q182" s="82"/>
      <c r="S182" s="80"/>
      <c r="T182" s="921"/>
      <c r="U182" s="921"/>
      <c r="V182" s="921"/>
      <c r="W182" s="921"/>
      <c r="X182" s="921"/>
    </row>
    <row r="183" spans="1:24" x14ac:dyDescent="0.25">
      <c r="A183" s="80"/>
      <c r="B183" s="81"/>
      <c r="C183" s="80"/>
      <c r="D183" s="80"/>
      <c r="E183" s="80"/>
      <c r="F183" s="80"/>
      <c r="G183" s="80"/>
      <c r="H183" s="80"/>
      <c r="I183" s="80"/>
      <c r="J183" s="80"/>
      <c r="K183" s="80"/>
      <c r="L183" s="80"/>
      <c r="M183" s="80"/>
      <c r="N183" s="80"/>
      <c r="O183" s="80"/>
      <c r="P183" s="82"/>
      <c r="Q183" s="82"/>
      <c r="S183" s="80"/>
      <c r="T183" s="921"/>
      <c r="U183" s="921"/>
      <c r="V183" s="921"/>
      <c r="W183" s="921"/>
      <c r="X183" s="921"/>
    </row>
    <row r="184" spans="1:24" x14ac:dyDescent="0.25">
      <c r="A184" s="80"/>
      <c r="B184" s="81"/>
      <c r="C184" s="80"/>
      <c r="D184" s="80"/>
      <c r="E184" s="80"/>
      <c r="F184" s="80"/>
      <c r="G184" s="80"/>
      <c r="H184" s="80"/>
      <c r="I184" s="80"/>
      <c r="J184" s="80"/>
      <c r="K184" s="80"/>
      <c r="L184" s="80"/>
      <c r="M184" s="80"/>
      <c r="N184" s="80"/>
      <c r="O184" s="80"/>
      <c r="P184" s="82"/>
      <c r="Q184" s="82"/>
      <c r="S184" s="80"/>
      <c r="T184" s="921"/>
      <c r="U184" s="921"/>
      <c r="V184" s="921"/>
      <c r="W184" s="921"/>
      <c r="X184" s="921"/>
    </row>
    <row r="185" spans="1:24" x14ac:dyDescent="0.25">
      <c r="A185" s="80"/>
      <c r="B185" s="81"/>
      <c r="C185" s="80"/>
      <c r="D185" s="80"/>
      <c r="E185" s="80"/>
      <c r="F185" s="80"/>
      <c r="G185" s="80"/>
      <c r="H185" s="80"/>
      <c r="I185" s="80"/>
      <c r="J185" s="80"/>
      <c r="K185" s="80"/>
      <c r="L185" s="80"/>
      <c r="M185" s="80"/>
      <c r="N185" s="80"/>
      <c r="O185" s="80"/>
      <c r="P185" s="82"/>
      <c r="Q185" s="82"/>
      <c r="S185" s="80"/>
      <c r="T185" s="921"/>
      <c r="U185" s="921"/>
      <c r="V185" s="921"/>
      <c r="W185" s="921"/>
      <c r="X185" s="921"/>
    </row>
    <row r="186" spans="1:24" x14ac:dyDescent="0.25">
      <c r="A186" s="80"/>
      <c r="B186" s="81"/>
      <c r="C186" s="80"/>
      <c r="D186" s="80"/>
      <c r="E186" s="80"/>
      <c r="F186" s="80"/>
      <c r="G186" s="80"/>
      <c r="H186" s="80"/>
      <c r="I186" s="80"/>
      <c r="J186" s="80"/>
      <c r="K186" s="80"/>
      <c r="L186" s="80"/>
      <c r="M186" s="80"/>
      <c r="N186" s="80"/>
      <c r="O186" s="80"/>
      <c r="P186" s="82"/>
      <c r="Q186" s="82"/>
      <c r="S186" s="80"/>
      <c r="T186" s="921"/>
      <c r="U186" s="921"/>
      <c r="V186" s="921"/>
      <c r="W186" s="921"/>
      <c r="X186" s="921"/>
    </row>
    <row r="187" spans="1:24" x14ac:dyDescent="0.25">
      <c r="A187" s="80"/>
      <c r="B187" s="81"/>
      <c r="C187" s="80"/>
      <c r="D187" s="80"/>
      <c r="E187" s="80"/>
      <c r="F187" s="80"/>
      <c r="G187" s="80"/>
      <c r="H187" s="80"/>
      <c r="I187" s="80"/>
      <c r="J187" s="80"/>
      <c r="K187" s="80"/>
      <c r="L187" s="80"/>
      <c r="M187" s="80"/>
      <c r="N187" s="80"/>
      <c r="O187" s="80"/>
      <c r="P187" s="82"/>
      <c r="Q187" s="82"/>
      <c r="S187" s="80"/>
      <c r="T187" s="921"/>
      <c r="U187" s="921"/>
      <c r="V187" s="921"/>
      <c r="W187" s="921"/>
      <c r="X187" s="921"/>
    </row>
    <row r="188" spans="1:24" x14ac:dyDescent="0.25">
      <c r="A188" s="80"/>
      <c r="B188" s="81"/>
      <c r="C188" s="80"/>
      <c r="D188" s="80"/>
      <c r="E188" s="80"/>
      <c r="F188" s="80"/>
      <c r="G188" s="80"/>
      <c r="H188" s="80"/>
      <c r="I188" s="80"/>
      <c r="J188" s="80"/>
      <c r="K188" s="80"/>
      <c r="L188" s="80"/>
      <c r="M188" s="80"/>
      <c r="N188" s="80"/>
      <c r="O188" s="80"/>
      <c r="P188" s="82"/>
      <c r="Q188" s="82"/>
      <c r="S188" s="80"/>
      <c r="T188" s="921"/>
      <c r="U188" s="921"/>
      <c r="V188" s="921"/>
      <c r="W188" s="921"/>
      <c r="X188" s="921"/>
    </row>
    <row r="189" spans="1:24" x14ac:dyDescent="0.25">
      <c r="A189" s="80"/>
      <c r="B189" s="81"/>
      <c r="C189" s="80"/>
      <c r="D189" s="80"/>
      <c r="E189" s="80"/>
      <c r="F189" s="80"/>
      <c r="G189" s="80"/>
      <c r="H189" s="80"/>
      <c r="I189" s="80"/>
      <c r="J189" s="80"/>
      <c r="K189" s="80"/>
      <c r="L189" s="80"/>
      <c r="M189" s="80"/>
      <c r="N189" s="80"/>
      <c r="O189" s="80"/>
      <c r="P189" s="82"/>
      <c r="Q189" s="82"/>
      <c r="S189" s="80"/>
      <c r="T189" s="921"/>
      <c r="U189" s="921"/>
      <c r="V189" s="921"/>
      <c r="W189" s="921"/>
      <c r="X189" s="921"/>
    </row>
    <row r="190" spans="1:24" x14ac:dyDescent="0.25">
      <c r="A190" s="80"/>
      <c r="B190" s="81"/>
      <c r="C190" s="80"/>
      <c r="D190" s="80"/>
      <c r="E190" s="80"/>
      <c r="F190" s="80"/>
      <c r="G190" s="80"/>
      <c r="H190" s="80"/>
      <c r="I190" s="80"/>
      <c r="J190" s="80"/>
      <c r="K190" s="80"/>
      <c r="L190" s="80"/>
      <c r="M190" s="80"/>
      <c r="N190" s="80"/>
      <c r="O190" s="80"/>
      <c r="P190" s="82"/>
      <c r="Q190" s="82"/>
      <c r="S190" s="80"/>
      <c r="T190" s="921"/>
      <c r="U190" s="921"/>
      <c r="V190" s="921"/>
      <c r="W190" s="921"/>
      <c r="X190" s="921"/>
    </row>
    <row r="191" spans="1:24" x14ac:dyDescent="0.25">
      <c r="A191" s="80"/>
      <c r="B191" s="81"/>
      <c r="C191" s="80"/>
      <c r="D191" s="80"/>
      <c r="E191" s="80"/>
      <c r="F191" s="80"/>
      <c r="G191" s="80"/>
      <c r="H191" s="80"/>
      <c r="I191" s="80"/>
      <c r="J191" s="80"/>
      <c r="K191" s="80"/>
      <c r="L191" s="80"/>
      <c r="M191" s="80"/>
      <c r="N191" s="80"/>
      <c r="O191" s="80"/>
      <c r="P191" s="82"/>
      <c r="Q191" s="82"/>
      <c r="S191" s="80"/>
      <c r="T191" s="921"/>
      <c r="U191" s="921"/>
      <c r="V191" s="921"/>
      <c r="W191" s="921"/>
      <c r="X191" s="921"/>
    </row>
    <row r="192" spans="1:24" x14ac:dyDescent="0.25">
      <c r="A192" s="80"/>
      <c r="B192" s="81"/>
      <c r="C192" s="80"/>
      <c r="D192" s="80"/>
      <c r="E192" s="80"/>
      <c r="F192" s="80"/>
      <c r="G192" s="80"/>
      <c r="H192" s="80"/>
      <c r="I192" s="80"/>
      <c r="J192" s="80"/>
      <c r="K192" s="80"/>
      <c r="L192" s="80"/>
      <c r="M192" s="80"/>
      <c r="N192" s="80"/>
      <c r="O192" s="80"/>
      <c r="P192" s="82"/>
      <c r="Q192" s="82"/>
      <c r="S192" s="80"/>
      <c r="T192" s="921"/>
      <c r="U192" s="921"/>
      <c r="V192" s="921"/>
      <c r="W192" s="921"/>
      <c r="X192" s="921"/>
    </row>
    <row r="193" spans="1:24" x14ac:dyDescent="0.25">
      <c r="A193" s="80"/>
      <c r="B193" s="81"/>
      <c r="C193" s="80"/>
      <c r="D193" s="80"/>
      <c r="E193" s="80"/>
      <c r="F193" s="80"/>
      <c r="G193" s="80"/>
      <c r="H193" s="80"/>
      <c r="I193" s="80"/>
      <c r="J193" s="80"/>
      <c r="K193" s="80"/>
      <c r="L193" s="80"/>
      <c r="M193" s="80"/>
      <c r="N193" s="80"/>
      <c r="O193" s="80"/>
      <c r="P193" s="82"/>
      <c r="Q193" s="82"/>
      <c r="S193" s="80"/>
      <c r="T193" s="921"/>
      <c r="U193" s="921"/>
      <c r="V193" s="921"/>
      <c r="W193" s="921"/>
      <c r="X193" s="921"/>
    </row>
    <row r="194" spans="1:24" x14ac:dyDescent="0.25">
      <c r="A194" s="80"/>
      <c r="B194" s="81"/>
      <c r="C194" s="80"/>
      <c r="D194" s="80"/>
      <c r="E194" s="80"/>
      <c r="F194" s="80"/>
      <c r="G194" s="80"/>
      <c r="H194" s="80"/>
      <c r="I194" s="80"/>
      <c r="J194" s="80"/>
      <c r="K194" s="80"/>
      <c r="L194" s="80"/>
      <c r="M194" s="80"/>
      <c r="N194" s="80"/>
      <c r="O194" s="80"/>
      <c r="P194" s="82"/>
      <c r="Q194" s="82"/>
      <c r="S194" s="80"/>
      <c r="T194" s="921"/>
      <c r="U194" s="921"/>
      <c r="V194" s="921"/>
      <c r="W194" s="921"/>
      <c r="X194" s="921"/>
    </row>
    <row r="195" spans="1:24" x14ac:dyDescent="0.25">
      <c r="A195" s="80"/>
      <c r="B195" s="81"/>
      <c r="C195" s="80"/>
      <c r="D195" s="80"/>
      <c r="E195" s="80"/>
      <c r="F195" s="80"/>
      <c r="G195" s="80"/>
      <c r="H195" s="80"/>
      <c r="I195" s="80"/>
      <c r="J195" s="80"/>
      <c r="K195" s="80"/>
      <c r="L195" s="80"/>
      <c r="M195" s="80"/>
      <c r="N195" s="80"/>
      <c r="O195" s="80"/>
      <c r="P195" s="82"/>
      <c r="Q195" s="82"/>
      <c r="S195" s="80"/>
      <c r="T195" s="921"/>
      <c r="U195" s="921"/>
      <c r="V195" s="921"/>
      <c r="W195" s="921"/>
      <c r="X195" s="921"/>
    </row>
    <row r="196" spans="1:24" x14ac:dyDescent="0.25">
      <c r="A196" s="80"/>
      <c r="B196" s="81"/>
      <c r="C196" s="80"/>
      <c r="D196" s="80"/>
      <c r="E196" s="80"/>
      <c r="F196" s="80"/>
      <c r="G196" s="80"/>
      <c r="H196" s="80"/>
      <c r="I196" s="80"/>
      <c r="J196" s="80"/>
      <c r="K196" s="80"/>
      <c r="L196" s="80"/>
      <c r="M196" s="80"/>
      <c r="N196" s="80"/>
      <c r="O196" s="80"/>
      <c r="P196" s="82"/>
      <c r="Q196" s="82"/>
      <c r="S196" s="80"/>
      <c r="T196" s="921"/>
      <c r="U196" s="921"/>
      <c r="V196" s="921"/>
      <c r="W196" s="921"/>
      <c r="X196" s="921"/>
    </row>
    <row r="197" spans="1:24" x14ac:dyDescent="0.25">
      <c r="A197" s="80"/>
      <c r="B197" s="81"/>
      <c r="C197" s="80"/>
      <c r="D197" s="80"/>
      <c r="E197" s="80"/>
      <c r="F197" s="80"/>
      <c r="G197" s="80"/>
      <c r="H197" s="80"/>
      <c r="I197" s="80"/>
      <c r="J197" s="80"/>
      <c r="K197" s="80"/>
      <c r="L197" s="80"/>
      <c r="M197" s="80"/>
      <c r="N197" s="80"/>
      <c r="O197" s="80"/>
      <c r="P197" s="82"/>
      <c r="Q197" s="82"/>
      <c r="S197" s="80"/>
      <c r="T197" s="921"/>
      <c r="U197" s="921"/>
      <c r="V197" s="921"/>
      <c r="W197" s="921"/>
      <c r="X197" s="921"/>
    </row>
    <row r="198" spans="1:24" x14ac:dyDescent="0.25">
      <c r="A198" s="80"/>
      <c r="B198" s="81"/>
      <c r="C198" s="80"/>
      <c r="D198" s="80"/>
      <c r="E198" s="80"/>
      <c r="F198" s="80"/>
      <c r="G198" s="80"/>
      <c r="H198" s="80"/>
      <c r="I198" s="80"/>
      <c r="J198" s="80"/>
      <c r="K198" s="80"/>
      <c r="L198" s="80"/>
      <c r="M198" s="80"/>
      <c r="N198" s="80"/>
      <c r="O198" s="80"/>
      <c r="P198" s="82"/>
      <c r="Q198" s="82"/>
      <c r="S198" s="80"/>
      <c r="T198" s="921"/>
      <c r="U198" s="921"/>
      <c r="V198" s="921"/>
      <c r="W198" s="921"/>
      <c r="X198" s="921"/>
    </row>
    <row r="199" spans="1:24" x14ac:dyDescent="0.25">
      <c r="A199" s="80"/>
      <c r="B199" s="81"/>
      <c r="C199" s="80"/>
      <c r="D199" s="80"/>
      <c r="E199" s="80"/>
      <c r="F199" s="80"/>
      <c r="G199" s="80"/>
      <c r="H199" s="80"/>
      <c r="I199" s="80"/>
      <c r="J199" s="80"/>
      <c r="K199" s="80"/>
      <c r="L199" s="80"/>
      <c r="M199" s="80"/>
      <c r="N199" s="80"/>
      <c r="O199" s="80"/>
      <c r="P199" s="82"/>
      <c r="Q199" s="82"/>
      <c r="S199" s="80"/>
      <c r="T199" s="921"/>
      <c r="U199" s="921"/>
      <c r="V199" s="921"/>
      <c r="W199" s="921"/>
      <c r="X199" s="921"/>
    </row>
    <row r="200" spans="1:24" x14ac:dyDescent="0.25">
      <c r="A200" s="80"/>
      <c r="B200" s="81"/>
      <c r="C200" s="80"/>
      <c r="D200" s="80"/>
      <c r="E200" s="80"/>
      <c r="F200" s="80"/>
      <c r="G200" s="80"/>
      <c r="H200" s="80"/>
      <c r="I200" s="80"/>
      <c r="J200" s="80"/>
      <c r="K200" s="80"/>
      <c r="L200" s="80"/>
      <c r="M200" s="80"/>
      <c r="N200" s="80"/>
      <c r="O200" s="80"/>
      <c r="P200" s="82"/>
      <c r="Q200" s="82"/>
      <c r="S200" s="80"/>
      <c r="T200" s="921"/>
      <c r="U200" s="921"/>
      <c r="V200" s="921"/>
      <c r="W200" s="921"/>
      <c r="X200" s="921"/>
    </row>
    <row r="201" spans="1:24" x14ac:dyDescent="0.25">
      <c r="A201" s="80"/>
      <c r="B201" s="81"/>
      <c r="C201" s="80"/>
      <c r="D201" s="80"/>
      <c r="E201" s="80"/>
      <c r="F201" s="80"/>
      <c r="G201" s="80"/>
      <c r="H201" s="80"/>
      <c r="I201" s="80"/>
      <c r="J201" s="80"/>
      <c r="K201" s="80"/>
      <c r="L201" s="80"/>
      <c r="M201" s="80"/>
      <c r="N201" s="80"/>
      <c r="O201" s="80"/>
      <c r="P201" s="82"/>
      <c r="Q201" s="82"/>
      <c r="S201" s="80"/>
      <c r="T201" s="921"/>
      <c r="U201" s="921"/>
      <c r="V201" s="921"/>
      <c r="W201" s="921"/>
      <c r="X201" s="921"/>
    </row>
    <row r="202" spans="1:24" x14ac:dyDescent="0.25">
      <c r="A202" s="80"/>
      <c r="B202" s="81"/>
      <c r="C202" s="80"/>
      <c r="D202" s="80"/>
      <c r="E202" s="80"/>
      <c r="F202" s="80"/>
      <c r="G202" s="80"/>
      <c r="H202" s="80"/>
      <c r="I202" s="80"/>
      <c r="J202" s="80"/>
      <c r="K202" s="80"/>
      <c r="L202" s="80"/>
      <c r="M202" s="80"/>
      <c r="N202" s="80"/>
      <c r="O202" s="80"/>
      <c r="P202" s="82"/>
      <c r="Q202" s="82"/>
      <c r="S202" s="80"/>
      <c r="T202" s="921"/>
      <c r="U202" s="921"/>
      <c r="V202" s="921"/>
      <c r="W202" s="921"/>
      <c r="X202" s="921"/>
    </row>
    <row r="203" spans="1:24" x14ac:dyDescent="0.25">
      <c r="A203" s="80"/>
      <c r="B203" s="81"/>
      <c r="C203" s="80"/>
      <c r="D203" s="80"/>
      <c r="E203" s="80"/>
      <c r="F203" s="80"/>
      <c r="G203" s="80"/>
      <c r="H203" s="80"/>
      <c r="I203" s="80"/>
      <c r="J203" s="80"/>
      <c r="K203" s="80"/>
      <c r="L203" s="80"/>
      <c r="M203" s="80"/>
      <c r="N203" s="80"/>
      <c r="O203" s="80"/>
      <c r="P203" s="82"/>
      <c r="Q203" s="82"/>
      <c r="S203" s="80"/>
      <c r="T203" s="921"/>
      <c r="U203" s="921"/>
      <c r="V203" s="921"/>
      <c r="W203" s="921"/>
      <c r="X203" s="921"/>
    </row>
    <row r="204" spans="1:24" x14ac:dyDescent="0.25">
      <c r="A204" s="80"/>
      <c r="B204" s="81"/>
      <c r="C204" s="80"/>
      <c r="D204" s="80"/>
      <c r="E204" s="80"/>
      <c r="F204" s="80"/>
      <c r="G204" s="80"/>
      <c r="H204" s="80"/>
      <c r="I204" s="80"/>
      <c r="J204" s="80"/>
      <c r="K204" s="80"/>
      <c r="L204" s="80"/>
      <c r="M204" s="80"/>
      <c r="N204" s="80"/>
      <c r="O204" s="80"/>
      <c r="P204" s="82"/>
      <c r="Q204" s="82"/>
      <c r="S204" s="80"/>
      <c r="T204" s="921"/>
      <c r="U204" s="921"/>
      <c r="V204" s="921"/>
      <c r="W204" s="921"/>
      <c r="X204" s="921"/>
    </row>
    <row r="205" spans="1:24" x14ac:dyDescent="0.25">
      <c r="A205" s="80"/>
      <c r="B205" s="81"/>
      <c r="C205" s="80"/>
      <c r="D205" s="80"/>
      <c r="E205" s="80"/>
      <c r="F205" s="80"/>
      <c r="G205" s="80"/>
      <c r="H205" s="80"/>
      <c r="I205" s="80"/>
      <c r="J205" s="80"/>
      <c r="K205" s="80"/>
      <c r="L205" s="80"/>
      <c r="M205" s="80"/>
      <c r="N205" s="80"/>
      <c r="O205" s="80"/>
      <c r="P205" s="82"/>
      <c r="Q205" s="82"/>
      <c r="S205" s="80"/>
      <c r="T205" s="921"/>
      <c r="U205" s="921"/>
      <c r="V205" s="921"/>
      <c r="W205" s="921"/>
      <c r="X205" s="921"/>
    </row>
    <row r="206" spans="1:24" x14ac:dyDescent="0.25">
      <c r="A206" s="80"/>
      <c r="B206" s="81"/>
      <c r="C206" s="80"/>
      <c r="D206" s="80"/>
      <c r="E206" s="80"/>
      <c r="F206" s="80"/>
      <c r="G206" s="80"/>
      <c r="H206" s="80"/>
      <c r="I206" s="80"/>
      <c r="J206" s="80"/>
      <c r="K206" s="80"/>
      <c r="L206" s="80"/>
      <c r="M206" s="80"/>
      <c r="N206" s="80"/>
      <c r="O206" s="80"/>
      <c r="P206" s="82"/>
      <c r="Q206" s="82"/>
      <c r="S206" s="80"/>
      <c r="T206" s="921"/>
      <c r="U206" s="921"/>
      <c r="V206" s="921"/>
      <c r="W206" s="921"/>
      <c r="X206" s="921"/>
    </row>
    <row r="207" spans="1:24" x14ac:dyDescent="0.25">
      <c r="A207" s="80"/>
      <c r="B207" s="81"/>
      <c r="C207" s="80"/>
      <c r="D207" s="80"/>
      <c r="E207" s="80"/>
      <c r="F207" s="80"/>
      <c r="G207" s="80"/>
      <c r="H207" s="80"/>
      <c r="I207" s="80"/>
      <c r="J207" s="80"/>
      <c r="K207" s="80"/>
      <c r="L207" s="80"/>
      <c r="M207" s="80"/>
      <c r="N207" s="80"/>
      <c r="O207" s="80"/>
      <c r="P207" s="82"/>
      <c r="Q207" s="82"/>
      <c r="S207" s="80"/>
      <c r="T207" s="921"/>
      <c r="U207" s="921"/>
      <c r="V207" s="921"/>
      <c r="W207" s="921"/>
      <c r="X207" s="921"/>
    </row>
    <row r="208" spans="1:24" x14ac:dyDescent="0.25">
      <c r="A208" s="80"/>
      <c r="B208" s="81"/>
      <c r="C208" s="80"/>
      <c r="D208" s="80"/>
      <c r="E208" s="80"/>
      <c r="F208" s="80"/>
      <c r="G208" s="80"/>
      <c r="H208" s="80"/>
      <c r="I208" s="80"/>
      <c r="J208" s="80"/>
      <c r="K208" s="80"/>
      <c r="L208" s="80"/>
      <c r="M208" s="80"/>
      <c r="N208" s="80"/>
      <c r="O208" s="80"/>
      <c r="P208" s="82"/>
      <c r="Q208" s="82"/>
      <c r="S208" s="80"/>
      <c r="T208" s="921"/>
      <c r="U208" s="921"/>
      <c r="V208" s="921"/>
      <c r="W208" s="921"/>
      <c r="X208" s="921"/>
    </row>
    <row r="209" spans="1:24" x14ac:dyDescent="0.25">
      <c r="A209" s="80"/>
      <c r="B209" s="81"/>
      <c r="C209" s="80"/>
      <c r="D209" s="80"/>
      <c r="E209" s="80"/>
      <c r="F209" s="80"/>
      <c r="G209" s="80"/>
      <c r="H209" s="80"/>
      <c r="I209" s="80"/>
      <c r="J209" s="80"/>
      <c r="K209" s="80"/>
      <c r="L209" s="80"/>
      <c r="M209" s="80"/>
      <c r="N209" s="80"/>
      <c r="O209" s="80"/>
      <c r="P209" s="82"/>
      <c r="Q209" s="82"/>
      <c r="S209" s="80"/>
      <c r="T209" s="921"/>
      <c r="U209" s="921"/>
      <c r="V209" s="921"/>
      <c r="W209" s="921"/>
      <c r="X209" s="921"/>
    </row>
    <row r="210" spans="1:24" x14ac:dyDescent="0.25">
      <c r="A210" s="80"/>
      <c r="B210" s="81"/>
      <c r="C210" s="80"/>
      <c r="D210" s="80"/>
      <c r="E210" s="80"/>
      <c r="F210" s="80"/>
      <c r="G210" s="80"/>
      <c r="H210" s="80"/>
      <c r="I210" s="80"/>
      <c r="J210" s="80"/>
      <c r="K210" s="80"/>
      <c r="L210" s="80"/>
      <c r="M210" s="80"/>
      <c r="N210" s="80"/>
      <c r="O210" s="80"/>
      <c r="P210" s="82"/>
      <c r="Q210" s="82"/>
      <c r="S210" s="80"/>
      <c r="T210" s="921"/>
      <c r="U210" s="921"/>
      <c r="V210" s="921"/>
      <c r="W210" s="921"/>
      <c r="X210" s="921"/>
    </row>
    <row r="211" spans="1:24" x14ac:dyDescent="0.25">
      <c r="A211" s="80"/>
      <c r="B211" s="81"/>
      <c r="C211" s="80"/>
      <c r="D211" s="80"/>
      <c r="E211" s="80"/>
      <c r="F211" s="80"/>
      <c r="G211" s="80"/>
      <c r="H211" s="80"/>
      <c r="I211" s="80"/>
      <c r="J211" s="80"/>
      <c r="K211" s="80"/>
      <c r="L211" s="80"/>
      <c r="M211" s="80"/>
      <c r="N211" s="80"/>
      <c r="O211" s="80"/>
      <c r="P211" s="82"/>
      <c r="Q211" s="82"/>
      <c r="S211" s="80"/>
      <c r="T211" s="921"/>
      <c r="U211" s="921"/>
      <c r="V211" s="921"/>
      <c r="W211" s="921"/>
      <c r="X211" s="921"/>
    </row>
    <row r="212" spans="1:24" x14ac:dyDescent="0.25">
      <c r="A212" s="80"/>
      <c r="B212" s="81"/>
      <c r="C212" s="80"/>
      <c r="D212" s="80"/>
      <c r="E212" s="80"/>
      <c r="F212" s="80"/>
      <c r="G212" s="80"/>
      <c r="H212" s="80"/>
      <c r="I212" s="80"/>
      <c r="J212" s="80"/>
      <c r="K212" s="80"/>
      <c r="L212" s="80"/>
      <c r="M212" s="80"/>
      <c r="N212" s="80"/>
      <c r="O212" s="80"/>
      <c r="P212" s="82"/>
      <c r="Q212" s="82"/>
      <c r="S212" s="80"/>
      <c r="T212" s="921"/>
      <c r="U212" s="921"/>
      <c r="V212" s="921"/>
      <c r="W212" s="921"/>
      <c r="X212" s="921"/>
    </row>
    <row r="213" spans="1:24" x14ac:dyDescent="0.25">
      <c r="A213" s="80"/>
      <c r="B213" s="81"/>
      <c r="C213" s="80"/>
      <c r="D213" s="80"/>
      <c r="E213" s="80"/>
      <c r="F213" s="80"/>
      <c r="G213" s="80"/>
      <c r="H213" s="80"/>
      <c r="I213" s="80"/>
      <c r="J213" s="80"/>
      <c r="K213" s="80"/>
      <c r="L213" s="80"/>
      <c r="M213" s="80"/>
      <c r="N213" s="80"/>
      <c r="O213" s="80"/>
      <c r="P213" s="82"/>
      <c r="Q213" s="82"/>
      <c r="S213" s="80"/>
      <c r="T213" s="921"/>
      <c r="U213" s="921"/>
      <c r="V213" s="921"/>
      <c r="W213" s="921"/>
      <c r="X213" s="921"/>
    </row>
    <row r="214" spans="1:24" x14ac:dyDescent="0.25">
      <c r="A214" s="80"/>
      <c r="B214" s="81"/>
      <c r="C214" s="80"/>
      <c r="D214" s="80"/>
      <c r="E214" s="80"/>
      <c r="F214" s="80"/>
      <c r="G214" s="80"/>
      <c r="H214" s="80"/>
      <c r="I214" s="80"/>
      <c r="J214" s="80"/>
      <c r="K214" s="80"/>
      <c r="L214" s="80"/>
      <c r="M214" s="80"/>
      <c r="N214" s="80"/>
      <c r="O214" s="80"/>
      <c r="P214" s="82"/>
      <c r="Q214" s="82"/>
      <c r="S214" s="80"/>
      <c r="T214" s="921"/>
      <c r="U214" s="921"/>
      <c r="V214" s="921"/>
      <c r="W214" s="921"/>
      <c r="X214" s="921"/>
    </row>
    <row r="215" spans="1:24" x14ac:dyDescent="0.25">
      <c r="A215" s="80"/>
      <c r="B215" s="81"/>
      <c r="C215" s="80"/>
      <c r="D215" s="80"/>
      <c r="E215" s="80"/>
      <c r="F215" s="80"/>
      <c r="G215" s="80"/>
      <c r="H215" s="80"/>
      <c r="I215" s="80"/>
      <c r="J215" s="80"/>
      <c r="K215" s="80"/>
      <c r="L215" s="80"/>
      <c r="M215" s="80"/>
      <c r="N215" s="80"/>
      <c r="O215" s="80"/>
      <c r="P215" s="82"/>
      <c r="Q215" s="82"/>
      <c r="S215" s="80"/>
      <c r="T215" s="921"/>
      <c r="U215" s="921"/>
      <c r="V215" s="921"/>
      <c r="W215" s="921"/>
      <c r="X215" s="921"/>
    </row>
    <row r="216" spans="1:24" x14ac:dyDescent="0.25">
      <c r="A216" s="80"/>
      <c r="B216" s="81"/>
      <c r="C216" s="80"/>
      <c r="D216" s="80"/>
      <c r="E216" s="80"/>
      <c r="F216" s="80"/>
      <c r="G216" s="80"/>
      <c r="H216" s="80"/>
      <c r="I216" s="80"/>
      <c r="J216" s="80"/>
      <c r="K216" s="80"/>
      <c r="L216" s="80"/>
      <c r="M216" s="80"/>
      <c r="N216" s="80"/>
      <c r="O216" s="80"/>
      <c r="P216" s="82"/>
      <c r="Q216" s="82"/>
      <c r="S216" s="80"/>
      <c r="T216" s="921"/>
      <c r="U216" s="921"/>
      <c r="V216" s="921"/>
      <c r="W216" s="921"/>
      <c r="X216" s="921"/>
    </row>
    <row r="217" spans="1:24" x14ac:dyDescent="0.25">
      <c r="A217" s="80"/>
      <c r="B217" s="81"/>
      <c r="C217" s="80"/>
      <c r="D217" s="80"/>
      <c r="E217" s="80"/>
      <c r="F217" s="80"/>
      <c r="G217" s="80"/>
      <c r="H217" s="80"/>
      <c r="I217" s="80"/>
      <c r="J217" s="80"/>
      <c r="K217" s="80"/>
      <c r="L217" s="80"/>
      <c r="M217" s="80"/>
      <c r="N217" s="80"/>
      <c r="O217" s="80"/>
      <c r="P217" s="82"/>
      <c r="Q217" s="82"/>
      <c r="S217" s="80"/>
      <c r="T217" s="921"/>
      <c r="U217" s="921"/>
      <c r="V217" s="921"/>
      <c r="W217" s="921"/>
      <c r="X217" s="921"/>
    </row>
    <row r="218" spans="1:24" x14ac:dyDescent="0.25">
      <c r="A218" s="80"/>
      <c r="B218" s="81"/>
      <c r="C218" s="80"/>
      <c r="D218" s="80"/>
      <c r="E218" s="80"/>
      <c r="F218" s="80"/>
      <c r="G218" s="80"/>
      <c r="H218" s="80"/>
      <c r="I218" s="80"/>
      <c r="J218" s="80"/>
      <c r="K218" s="80"/>
      <c r="L218" s="80"/>
      <c r="M218" s="80"/>
      <c r="N218" s="80"/>
      <c r="O218" s="80"/>
      <c r="P218" s="82"/>
      <c r="Q218" s="82"/>
      <c r="S218" s="80"/>
      <c r="T218" s="921"/>
      <c r="U218" s="921"/>
      <c r="V218" s="921"/>
      <c r="W218" s="921"/>
      <c r="X218" s="921"/>
    </row>
    <row r="219" spans="1:24" x14ac:dyDescent="0.25">
      <c r="A219" s="80"/>
      <c r="B219" s="81"/>
      <c r="C219" s="80"/>
      <c r="D219" s="80"/>
      <c r="E219" s="80"/>
      <c r="F219" s="80"/>
      <c r="G219" s="80"/>
      <c r="H219" s="80"/>
      <c r="I219" s="80"/>
      <c r="J219" s="80"/>
      <c r="K219" s="80"/>
      <c r="L219" s="80"/>
      <c r="M219" s="80"/>
      <c r="N219" s="80"/>
      <c r="O219" s="80"/>
      <c r="P219" s="82"/>
      <c r="Q219" s="82"/>
      <c r="S219" s="80"/>
      <c r="T219" s="921"/>
      <c r="U219" s="921"/>
      <c r="V219" s="921"/>
      <c r="W219" s="921"/>
      <c r="X219" s="921"/>
    </row>
    <row r="220" spans="1:24" x14ac:dyDescent="0.25">
      <c r="A220" s="80"/>
      <c r="B220" s="81"/>
      <c r="C220" s="80"/>
      <c r="D220" s="80"/>
      <c r="E220" s="80"/>
      <c r="F220" s="80"/>
      <c r="G220" s="80"/>
      <c r="H220" s="80"/>
      <c r="I220" s="80"/>
      <c r="J220" s="80"/>
      <c r="K220" s="80"/>
      <c r="L220" s="80"/>
      <c r="M220" s="80"/>
      <c r="N220" s="80"/>
      <c r="O220" s="80"/>
      <c r="P220" s="82"/>
      <c r="Q220" s="82"/>
      <c r="S220" s="80"/>
      <c r="T220" s="921"/>
      <c r="U220" s="921"/>
      <c r="V220" s="921"/>
      <c r="W220" s="921"/>
      <c r="X220" s="921"/>
    </row>
    <row r="221" spans="1:24" x14ac:dyDescent="0.25">
      <c r="A221" s="80"/>
      <c r="B221" s="81"/>
      <c r="C221" s="80"/>
      <c r="D221" s="80"/>
      <c r="E221" s="80"/>
      <c r="F221" s="80"/>
      <c r="G221" s="80"/>
      <c r="H221" s="80"/>
      <c r="I221" s="80"/>
      <c r="J221" s="80"/>
      <c r="K221" s="80"/>
      <c r="L221" s="80"/>
      <c r="M221" s="80"/>
      <c r="N221" s="80"/>
      <c r="O221" s="80"/>
      <c r="P221" s="82"/>
      <c r="Q221" s="82"/>
      <c r="S221" s="80"/>
      <c r="T221" s="921"/>
      <c r="U221" s="921"/>
      <c r="V221" s="921"/>
      <c r="W221" s="921"/>
      <c r="X221" s="921"/>
    </row>
    <row r="222" spans="1:24" x14ac:dyDescent="0.25">
      <c r="A222" s="80"/>
      <c r="B222" s="81"/>
      <c r="C222" s="80"/>
      <c r="D222" s="80"/>
      <c r="E222" s="80"/>
      <c r="F222" s="80"/>
      <c r="G222" s="80"/>
      <c r="H222" s="80"/>
      <c r="I222" s="80"/>
      <c r="J222" s="80"/>
      <c r="K222" s="80"/>
      <c r="L222" s="80"/>
      <c r="M222" s="80"/>
      <c r="N222" s="80"/>
      <c r="O222" s="80"/>
      <c r="P222" s="82"/>
      <c r="Q222" s="82"/>
      <c r="S222" s="80"/>
      <c r="T222" s="921"/>
      <c r="U222" s="921"/>
      <c r="V222" s="921"/>
      <c r="W222" s="921"/>
      <c r="X222" s="921"/>
    </row>
    <row r="223" spans="1:24" x14ac:dyDescent="0.25">
      <c r="A223" s="80"/>
      <c r="B223" s="81"/>
      <c r="C223" s="80"/>
      <c r="D223" s="80"/>
      <c r="E223" s="80"/>
      <c r="F223" s="80"/>
      <c r="G223" s="80"/>
      <c r="H223" s="80"/>
      <c r="I223" s="80"/>
      <c r="J223" s="80"/>
      <c r="K223" s="80"/>
      <c r="L223" s="80"/>
      <c r="M223" s="80"/>
      <c r="N223" s="80"/>
      <c r="O223" s="80"/>
      <c r="P223" s="82"/>
      <c r="Q223" s="82"/>
      <c r="S223" s="80"/>
      <c r="T223" s="921"/>
      <c r="U223" s="921"/>
      <c r="V223" s="921"/>
      <c r="W223" s="921"/>
      <c r="X223" s="921"/>
    </row>
    <row r="224" spans="1:24" x14ac:dyDescent="0.25">
      <c r="A224" s="80"/>
      <c r="B224" s="81"/>
      <c r="C224" s="80"/>
      <c r="D224" s="80"/>
      <c r="E224" s="80"/>
      <c r="F224" s="80"/>
      <c r="G224" s="80"/>
      <c r="H224" s="80"/>
      <c r="I224" s="80"/>
      <c r="J224" s="80"/>
      <c r="K224" s="80"/>
      <c r="L224" s="80"/>
      <c r="M224" s="80"/>
      <c r="N224" s="80"/>
      <c r="O224" s="80"/>
      <c r="P224" s="82"/>
      <c r="Q224" s="82"/>
      <c r="S224" s="80"/>
      <c r="T224" s="921"/>
      <c r="U224" s="921"/>
      <c r="V224" s="921"/>
      <c r="W224" s="921"/>
      <c r="X224" s="921"/>
    </row>
    <row r="225" spans="1:24" x14ac:dyDescent="0.25">
      <c r="A225" s="80"/>
      <c r="B225" s="81"/>
      <c r="C225" s="80"/>
      <c r="D225" s="80"/>
      <c r="E225" s="80"/>
      <c r="F225" s="80"/>
      <c r="G225" s="80"/>
      <c r="H225" s="80"/>
      <c r="I225" s="80"/>
      <c r="J225" s="80"/>
      <c r="K225" s="80"/>
      <c r="L225" s="80"/>
      <c r="M225" s="80"/>
      <c r="N225" s="80"/>
      <c r="O225" s="80"/>
      <c r="P225" s="82"/>
      <c r="Q225" s="82"/>
      <c r="S225" s="80"/>
      <c r="T225" s="921"/>
      <c r="U225" s="921"/>
      <c r="V225" s="921"/>
      <c r="W225" s="921"/>
      <c r="X225" s="921"/>
    </row>
    <row r="226" spans="1:24" x14ac:dyDescent="0.25">
      <c r="A226" s="80"/>
      <c r="B226" s="81"/>
      <c r="C226" s="80"/>
      <c r="D226" s="80"/>
      <c r="E226" s="80"/>
      <c r="F226" s="80"/>
      <c r="G226" s="80"/>
      <c r="H226" s="80"/>
      <c r="I226" s="80"/>
      <c r="J226" s="80"/>
      <c r="K226" s="80"/>
      <c r="L226" s="80"/>
      <c r="M226" s="80"/>
      <c r="N226" s="80"/>
      <c r="O226" s="80"/>
      <c r="P226" s="82"/>
      <c r="Q226" s="82"/>
      <c r="S226" s="80"/>
      <c r="T226" s="921"/>
      <c r="U226" s="921"/>
      <c r="V226" s="921"/>
      <c r="W226" s="921"/>
      <c r="X226" s="921"/>
    </row>
    <row r="227" spans="1:24" x14ac:dyDescent="0.25">
      <c r="A227" s="80"/>
      <c r="B227" s="81"/>
      <c r="C227" s="80"/>
      <c r="D227" s="80"/>
      <c r="E227" s="80"/>
      <c r="F227" s="80"/>
      <c r="G227" s="80"/>
      <c r="H227" s="80"/>
      <c r="I227" s="80"/>
      <c r="J227" s="80"/>
      <c r="K227" s="80"/>
      <c r="L227" s="80"/>
      <c r="M227" s="80"/>
      <c r="N227" s="80"/>
      <c r="O227" s="80"/>
      <c r="P227" s="82"/>
      <c r="Q227" s="82"/>
      <c r="S227" s="80"/>
      <c r="T227" s="921"/>
      <c r="U227" s="921"/>
      <c r="V227" s="921"/>
      <c r="W227" s="921"/>
      <c r="X227" s="921"/>
    </row>
    <row r="228" spans="1:24" x14ac:dyDescent="0.25">
      <c r="A228" s="80"/>
      <c r="B228" s="81"/>
      <c r="C228" s="80"/>
      <c r="D228" s="80"/>
      <c r="E228" s="80"/>
      <c r="F228" s="80"/>
      <c r="G228" s="80"/>
      <c r="H228" s="80"/>
      <c r="I228" s="80"/>
      <c r="J228" s="80"/>
      <c r="K228" s="80"/>
      <c r="L228" s="80"/>
      <c r="M228" s="80"/>
      <c r="N228" s="80"/>
      <c r="O228" s="80"/>
      <c r="P228" s="82"/>
      <c r="Q228" s="82"/>
      <c r="S228" s="80"/>
      <c r="T228" s="921"/>
      <c r="U228" s="921"/>
      <c r="V228" s="921"/>
      <c r="W228" s="921"/>
      <c r="X228" s="921"/>
    </row>
    <row r="229" spans="1:24" x14ac:dyDescent="0.25">
      <c r="A229" s="80"/>
      <c r="B229" s="81"/>
      <c r="C229" s="80"/>
      <c r="D229" s="80"/>
      <c r="E229" s="80"/>
      <c r="F229" s="80"/>
      <c r="G229" s="80"/>
      <c r="H229" s="80"/>
      <c r="I229" s="80"/>
      <c r="J229" s="80"/>
      <c r="K229" s="80"/>
      <c r="L229" s="80"/>
      <c r="M229" s="80"/>
      <c r="N229" s="80"/>
      <c r="O229" s="80"/>
      <c r="P229" s="82"/>
      <c r="Q229" s="82"/>
      <c r="S229" s="80"/>
      <c r="T229" s="921"/>
      <c r="U229" s="921"/>
      <c r="V229" s="921"/>
      <c r="W229" s="921"/>
      <c r="X229" s="921"/>
    </row>
    <row r="230" spans="1:24" x14ac:dyDescent="0.25">
      <c r="A230" s="80"/>
      <c r="B230" s="81"/>
      <c r="C230" s="80"/>
      <c r="D230" s="80"/>
      <c r="E230" s="80"/>
      <c r="F230" s="80"/>
      <c r="G230" s="80"/>
      <c r="H230" s="80"/>
      <c r="I230" s="80"/>
      <c r="J230" s="80"/>
      <c r="K230" s="80"/>
      <c r="L230" s="80"/>
      <c r="M230" s="80"/>
      <c r="N230" s="80"/>
      <c r="O230" s="80"/>
      <c r="P230" s="82"/>
      <c r="Q230" s="82"/>
      <c r="S230" s="80"/>
      <c r="T230" s="921"/>
      <c r="U230" s="921"/>
      <c r="V230" s="921"/>
      <c r="W230" s="921"/>
      <c r="X230" s="921"/>
    </row>
    <row r="231" spans="1:24" x14ac:dyDescent="0.25">
      <c r="A231" s="80"/>
      <c r="B231" s="81"/>
      <c r="C231" s="80"/>
      <c r="D231" s="80"/>
      <c r="E231" s="80"/>
      <c r="F231" s="80"/>
      <c r="G231" s="80"/>
      <c r="H231" s="80"/>
      <c r="I231" s="80"/>
      <c r="J231" s="80"/>
      <c r="K231" s="80"/>
      <c r="L231" s="80"/>
      <c r="M231" s="80"/>
      <c r="N231" s="80"/>
      <c r="O231" s="80"/>
      <c r="P231" s="82"/>
      <c r="Q231" s="82"/>
      <c r="S231" s="80"/>
      <c r="T231" s="921"/>
      <c r="U231" s="921"/>
      <c r="V231" s="921"/>
      <c r="W231" s="921"/>
      <c r="X231" s="921"/>
    </row>
    <row r="232" spans="1:24" x14ac:dyDescent="0.25">
      <c r="A232" s="80"/>
      <c r="B232" s="81"/>
      <c r="C232" s="80"/>
      <c r="D232" s="80"/>
      <c r="E232" s="80"/>
      <c r="F232" s="80"/>
      <c r="G232" s="80"/>
      <c r="H232" s="80"/>
      <c r="I232" s="80"/>
      <c r="J232" s="80"/>
      <c r="K232" s="80"/>
      <c r="L232" s="80"/>
      <c r="M232" s="80"/>
      <c r="N232" s="80"/>
      <c r="O232" s="80"/>
      <c r="P232" s="82"/>
      <c r="Q232" s="82"/>
      <c r="S232" s="80"/>
      <c r="T232" s="921"/>
      <c r="U232" s="921"/>
      <c r="V232" s="921"/>
      <c r="W232" s="921"/>
      <c r="X232" s="921"/>
    </row>
    <row r="233" spans="1:24" x14ac:dyDescent="0.25">
      <c r="A233" s="80"/>
      <c r="B233" s="81"/>
      <c r="C233" s="80"/>
      <c r="D233" s="80"/>
      <c r="E233" s="80"/>
      <c r="F233" s="80"/>
      <c r="G233" s="80"/>
      <c r="H233" s="80"/>
      <c r="I233" s="80"/>
      <c r="J233" s="80"/>
      <c r="K233" s="80"/>
      <c r="L233" s="80"/>
      <c r="M233" s="80"/>
      <c r="N233" s="80"/>
      <c r="O233" s="80"/>
      <c r="P233" s="82"/>
      <c r="Q233" s="82"/>
      <c r="S233" s="80"/>
      <c r="T233" s="921"/>
      <c r="U233" s="921"/>
      <c r="V233" s="921"/>
      <c r="W233" s="921"/>
      <c r="X233" s="921"/>
    </row>
    <row r="234" spans="1:24" x14ac:dyDescent="0.25">
      <c r="A234" s="80"/>
      <c r="B234" s="81"/>
      <c r="C234" s="80"/>
      <c r="D234" s="80"/>
      <c r="E234" s="80"/>
      <c r="F234" s="80"/>
      <c r="G234" s="80"/>
      <c r="H234" s="80"/>
      <c r="I234" s="80"/>
      <c r="J234" s="80"/>
      <c r="K234" s="80"/>
      <c r="L234" s="80"/>
      <c r="M234" s="80"/>
      <c r="N234" s="80"/>
      <c r="O234" s="80"/>
      <c r="P234" s="82"/>
      <c r="Q234" s="82"/>
      <c r="S234" s="80"/>
      <c r="T234" s="921"/>
      <c r="U234" s="921"/>
      <c r="V234" s="921"/>
      <c r="W234" s="921"/>
      <c r="X234" s="921"/>
    </row>
    <row r="235" spans="1:24" x14ac:dyDescent="0.25">
      <c r="A235" s="80"/>
      <c r="B235" s="81"/>
      <c r="C235" s="80"/>
      <c r="D235" s="80"/>
      <c r="E235" s="80"/>
      <c r="F235" s="80"/>
      <c r="G235" s="80"/>
      <c r="H235" s="80"/>
      <c r="I235" s="80"/>
      <c r="J235" s="80"/>
      <c r="K235" s="80"/>
      <c r="L235" s="80"/>
      <c r="M235" s="80"/>
      <c r="N235" s="80"/>
      <c r="O235" s="80"/>
      <c r="P235" s="82"/>
      <c r="Q235" s="82"/>
      <c r="S235" s="80"/>
      <c r="T235" s="921"/>
      <c r="U235" s="921"/>
      <c r="V235" s="921"/>
      <c r="W235" s="921"/>
      <c r="X235" s="921"/>
    </row>
    <row r="236" spans="1:24" x14ac:dyDescent="0.25">
      <c r="A236" s="80"/>
      <c r="B236" s="81"/>
      <c r="C236" s="80"/>
      <c r="D236" s="80"/>
      <c r="E236" s="80"/>
      <c r="F236" s="80"/>
      <c r="G236" s="80"/>
      <c r="H236" s="80"/>
      <c r="I236" s="80"/>
      <c r="J236" s="80"/>
      <c r="K236" s="80"/>
      <c r="L236" s="80"/>
      <c r="M236" s="80"/>
      <c r="N236" s="80"/>
      <c r="O236" s="80"/>
      <c r="P236" s="82"/>
      <c r="Q236" s="82"/>
      <c r="S236" s="80"/>
      <c r="T236" s="921"/>
      <c r="U236" s="921"/>
      <c r="V236" s="921"/>
      <c r="W236" s="921"/>
      <c r="X236" s="921"/>
    </row>
    <row r="237" spans="1:24" x14ac:dyDescent="0.25">
      <c r="A237" s="80"/>
      <c r="B237" s="81"/>
      <c r="C237" s="80"/>
      <c r="D237" s="80"/>
      <c r="E237" s="80"/>
      <c r="F237" s="80"/>
      <c r="G237" s="80"/>
      <c r="H237" s="80"/>
      <c r="I237" s="80"/>
      <c r="J237" s="80"/>
      <c r="K237" s="80"/>
      <c r="L237" s="80"/>
      <c r="M237" s="80"/>
      <c r="N237" s="80"/>
      <c r="O237" s="80"/>
      <c r="P237" s="82"/>
      <c r="Q237" s="82"/>
      <c r="S237" s="80"/>
      <c r="T237" s="921"/>
      <c r="U237" s="921"/>
      <c r="V237" s="921"/>
      <c r="W237" s="921"/>
      <c r="X237" s="921"/>
    </row>
    <row r="238" spans="1:24" x14ac:dyDescent="0.25">
      <c r="A238" s="80"/>
      <c r="B238" s="81"/>
      <c r="C238" s="80"/>
      <c r="D238" s="80"/>
      <c r="E238" s="80"/>
      <c r="F238" s="80"/>
      <c r="G238" s="80"/>
      <c r="H238" s="80"/>
      <c r="I238" s="80"/>
      <c r="J238" s="80"/>
      <c r="K238" s="80"/>
      <c r="L238" s="80"/>
      <c r="M238" s="80"/>
      <c r="N238" s="80"/>
      <c r="O238" s="80"/>
      <c r="P238" s="82"/>
      <c r="Q238" s="82"/>
      <c r="S238" s="80"/>
      <c r="T238" s="921"/>
      <c r="U238" s="921"/>
      <c r="V238" s="921"/>
      <c r="W238" s="921"/>
      <c r="X238" s="921"/>
    </row>
    <row r="239" spans="1:24" x14ac:dyDescent="0.25">
      <c r="A239" s="80"/>
      <c r="B239" s="81"/>
      <c r="C239" s="80"/>
      <c r="D239" s="80"/>
      <c r="E239" s="80"/>
      <c r="F239" s="80"/>
      <c r="G239" s="80"/>
      <c r="H239" s="80"/>
      <c r="I239" s="80"/>
      <c r="J239" s="80"/>
      <c r="K239" s="80"/>
      <c r="L239" s="80"/>
      <c r="M239" s="80"/>
      <c r="N239" s="80"/>
      <c r="O239" s="80"/>
      <c r="P239" s="82"/>
      <c r="Q239" s="82"/>
      <c r="S239" s="80"/>
      <c r="T239" s="921"/>
      <c r="U239" s="921"/>
      <c r="V239" s="921"/>
      <c r="W239" s="921"/>
      <c r="X239" s="921"/>
    </row>
    <row r="240" spans="1:24" x14ac:dyDescent="0.25">
      <c r="A240" s="80"/>
      <c r="B240" s="81"/>
      <c r="C240" s="80"/>
      <c r="D240" s="80"/>
      <c r="E240" s="80"/>
      <c r="F240" s="80"/>
      <c r="G240" s="80"/>
      <c r="H240" s="80"/>
      <c r="I240" s="80"/>
      <c r="J240" s="80"/>
      <c r="K240" s="80"/>
      <c r="L240" s="80"/>
      <c r="M240" s="80"/>
      <c r="N240" s="80"/>
      <c r="O240" s="80"/>
      <c r="P240" s="82"/>
      <c r="Q240" s="82"/>
      <c r="S240" s="80"/>
      <c r="T240" s="921"/>
      <c r="U240" s="921"/>
      <c r="V240" s="921"/>
      <c r="W240" s="921"/>
      <c r="X240" s="921"/>
    </row>
    <row r="241" spans="1:24" x14ac:dyDescent="0.25">
      <c r="A241" s="80"/>
      <c r="B241" s="81"/>
      <c r="C241" s="80"/>
      <c r="D241" s="80"/>
      <c r="E241" s="80"/>
      <c r="F241" s="80"/>
      <c r="G241" s="80"/>
      <c r="H241" s="80"/>
      <c r="I241" s="80"/>
      <c r="J241" s="80"/>
      <c r="K241" s="80"/>
      <c r="L241" s="80"/>
      <c r="M241" s="80"/>
      <c r="N241" s="80"/>
      <c r="O241" s="80"/>
      <c r="P241" s="82"/>
      <c r="Q241" s="82"/>
      <c r="S241" s="80"/>
      <c r="T241" s="921"/>
      <c r="U241" s="921"/>
      <c r="V241" s="921"/>
      <c r="W241" s="921"/>
      <c r="X241" s="921"/>
    </row>
  </sheetData>
  <sheetProtection algorithmName="SHA-512" hashValue="qbHokgAwwi2BPSlVc8dseatSmXhgQLOTYNURpx6/2S2S6j+n8lEwjSppv0vz/RBFauON7r+u+UIBmuhC+FCZRA==" saltValue="XWmS+uTAKaC7jIezgOARNg==" spinCount="100000" sheet="1" objects="1" scenarios="1" formatRows="0"/>
  <mergeCells count="81">
    <mergeCell ref="I79:N79"/>
    <mergeCell ref="E79:H79"/>
    <mergeCell ref="A54:A57"/>
    <mergeCell ref="P26:P28"/>
    <mergeCell ref="K14:M14"/>
    <mergeCell ref="D78:N78"/>
    <mergeCell ref="C14:H14"/>
    <mergeCell ref="K15:M15"/>
    <mergeCell ref="C30:J31"/>
    <mergeCell ref="C36:N36"/>
    <mergeCell ref="D19:H19"/>
    <mergeCell ref="D20:H20"/>
    <mergeCell ref="B26:N27"/>
    <mergeCell ref="G23:H23"/>
    <mergeCell ref="L30:M31"/>
    <mergeCell ref="N30:N31"/>
    <mergeCell ref="P16:Q16"/>
    <mergeCell ref="C38:N38"/>
    <mergeCell ref="P24:Q24"/>
    <mergeCell ref="P23:Q23"/>
    <mergeCell ref="C22:H22"/>
    <mergeCell ref="C21:H21"/>
    <mergeCell ref="C24:D24"/>
    <mergeCell ref="C23:D23"/>
    <mergeCell ref="G24:H24"/>
    <mergeCell ref="P22:Q22"/>
    <mergeCell ref="I23:J24"/>
    <mergeCell ref="G7:H7"/>
    <mergeCell ref="F40:N40"/>
    <mergeCell ref="O26:O28"/>
    <mergeCell ref="Q26:Q28"/>
    <mergeCell ref="P14:Q14"/>
    <mergeCell ref="K9:M9"/>
    <mergeCell ref="P18:Q18"/>
    <mergeCell ref="C16:F16"/>
    <mergeCell ref="D8:H8"/>
    <mergeCell ref="O9:Q9"/>
    <mergeCell ref="K8:Q8"/>
    <mergeCell ref="I14:J14"/>
    <mergeCell ref="P21:Q21"/>
    <mergeCell ref="F15:H15"/>
    <mergeCell ref="P20:Q20"/>
    <mergeCell ref="I16:O16"/>
    <mergeCell ref="F28:M28"/>
    <mergeCell ref="C9:H9"/>
    <mergeCell ref="P10:Q10"/>
    <mergeCell ref="C37:N37"/>
    <mergeCell ref="P15:Q15"/>
    <mergeCell ref="P12:Q12"/>
    <mergeCell ref="P19:Q19"/>
    <mergeCell ref="K12:M12"/>
    <mergeCell ref="K13:M13"/>
    <mergeCell ref="C12:H12"/>
    <mergeCell ref="C13:H13"/>
    <mergeCell ref="D18:H18"/>
    <mergeCell ref="K17:Q17"/>
    <mergeCell ref="C15:E15"/>
    <mergeCell ref="P13:Q13"/>
    <mergeCell ref="Q30:Q31"/>
    <mergeCell ref="P1:Q1"/>
    <mergeCell ref="A1:O1"/>
    <mergeCell ref="A2:M2"/>
    <mergeCell ref="D6:H6"/>
    <mergeCell ref="A4:Q4"/>
    <mergeCell ref="P2:Q2"/>
    <mergeCell ref="K6:Q6"/>
    <mergeCell ref="S30:U39"/>
    <mergeCell ref="A80:Q80"/>
    <mergeCell ref="A83:Q83"/>
    <mergeCell ref="D65:N65"/>
    <mergeCell ref="D71:N71"/>
    <mergeCell ref="A81:Q81"/>
    <mergeCell ref="O79:Q79"/>
    <mergeCell ref="A66:A71"/>
    <mergeCell ref="A72:A77"/>
    <mergeCell ref="A60:A62"/>
    <mergeCell ref="F59:M59"/>
    <mergeCell ref="A30:A35"/>
    <mergeCell ref="A41:A44"/>
    <mergeCell ref="P30:P31"/>
    <mergeCell ref="O30:O31"/>
  </mergeCells>
  <phoneticPr fontId="47" type="noConversion"/>
  <dataValidations count="12">
    <dataValidation type="list" allowBlank="1" showInputMessage="1" showErrorMessage="1" sqref="H16" xr:uid="{00000000-0002-0000-0100-000001000000}">
      <formula1>"&lt;&lt;Select&gt;&gt;, Family, Elderly, HFOP, Other"</formula1>
    </dataValidation>
    <dataValidation type="list" allowBlank="1" showInputMessage="1" showErrorMessage="1" sqref="Q29:Q30 Q32:Q52 Q54:Q78" xr:uid="{00000000-0002-0000-0100-000008000000}">
      <formula1>"X"</formula1>
    </dataValidation>
    <dataValidation type="list" allowBlank="1" showInputMessage="1" showErrorMessage="1" sqref="K15" xr:uid="{4AEB1B21-1F18-472A-B315-F7C90F863799}">
      <formula1>"&lt;&lt; Select LIHTC Election &gt;&gt;, Income Averaging, 20% of Units at 50% of AMI, 40% of Units at 60% of AMI"</formula1>
    </dataValidation>
    <dataValidation type="list" allowBlank="1" showInputMessage="1" showErrorMessage="1" sqref="P14:Q14" xr:uid="{A8F0365D-9097-4A22-A687-A98100AFC16F}">
      <formula1>"&lt;&lt; Select &gt;&gt;, QCT, DDA, Both, Neither"</formula1>
    </dataValidation>
    <dataValidation type="list" allowBlank="1" showInputMessage="1" showErrorMessage="1" sqref="K14" xr:uid="{DC247AEF-396E-4082-8953-CB904E27E0DE}">
      <formula1>"&lt;&lt; Select Pool &gt;&gt;, 9% ATL Metro, 9% Other Metro, 9% Rural, 9% RAD Set Aside, 9% Rehab Set Aside, 4% New, 4%Rhb"</formula1>
    </dataValidation>
    <dataValidation type="list" allowBlank="1" showInputMessage="1" showErrorMessage="1" sqref="D6:H6" xr:uid="{00000000-0002-0000-0100-000006000000}">
      <formula1>"&lt;&lt;Select DCA Funding&gt;&gt;, 9% Credit only, 9% Credit &amp; HOME, 4% Credit/TE Bond only, 4% Credit/TE Bond &amp; HOME, 4% Credit/TE Bond &amp; HOME NOFA, 4% Credit &amp; NHTF &amp; HOME NOFA"</formula1>
    </dataValidation>
    <dataValidation type="list" allowBlank="1" showInputMessage="1" showErrorMessage="1" sqref="K6" xr:uid="{37ACFB0C-40B2-4B98-BCCF-A782DB70BDB4}">
      <formula1>"&lt;&lt; Select request purpose &gt;&gt;, Qualification/Experience only, Waiver(s) only, Qual/Exp &amp; HOME, Qual/Exp &amp; Waiver(s), Qual/Exp &amp; Setaside, Q/E &amp; Waiver(s) &amp; HOME, Q/E &amp; Waiver(s) &amp; Setaside"</formula1>
    </dataValidation>
    <dataValidation type="list" allowBlank="1" showInputMessage="1" showErrorMessage="1" sqref="F10 C17 Q7" xr:uid="{7BC72CC2-3392-461D-AB54-966BFCBB56F1}">
      <formula1>"Select, Yes, No"</formula1>
    </dataValidation>
    <dataValidation type="list" allowBlank="1" showInputMessage="1" showErrorMessage="1" sqref="P12:Q12 P16:Q16" xr:uid="{50C55A9B-493D-418A-98AD-DA571AF6ABF6}">
      <formula1>"&lt;&lt; Select &gt;&gt;, Yes, No"</formula1>
    </dataValidation>
    <dataValidation type="list" allowBlank="1" showInputMessage="1" showErrorMessage="1" sqref="C16:F16" xr:uid="{4B3D7043-ED8D-4370-BC5A-BC62C0CBEAE8}">
      <formula1>"&lt;&lt; Select Construction Activity &gt;&gt;, New Construction, Acq/Rehab, Rehabilitation, New Construction &amp; Rehab, New Construction &amp; Acq/Rhb"</formula1>
    </dataValidation>
    <dataValidation type="list" allowBlank="1" showInputMessage="1" showErrorMessage="1" sqref="D19:H19" xr:uid="{7BA36508-BF11-40DE-A5AE-3F8019F13EE6}">
      <formula1>"&lt;&lt; Select Organization Type &gt;&gt;,For Profit,Not for Profit,CHDO,Joint Venture"</formula1>
    </dataValidation>
    <dataValidation type="list" allowBlank="1" showInputMessage="1" showErrorMessage="1" sqref="P15:Q15" xr:uid="{4523C783-1239-4C3A-ABC3-BB386766801C}">
      <formula1>"&lt;&lt; Select &gt;&gt;,None, CHDO, Disaster"</formula1>
    </dataValidation>
  </dataValidations>
  <hyperlinks>
    <hyperlink ref="R7" r:id="rId1" xr:uid="{642513C2-1CDD-4586-A4EA-AD61739CAD2B}"/>
  </hyperlinks>
  <printOptions horizontalCentered="1"/>
  <pageMargins left="0.5" right="0.5" top="0.7" bottom="0.5" header="0.3" footer="0.3"/>
  <pageSetup orientation="portrait" horizontalDpi="1200" verticalDpi="1200" r:id="rId2"/>
  <headerFooter>
    <oddHeader>&amp;C&amp;"Arial Narrow,Regular"Georgia Department of Community Affairs
Housing Finance and Development Division</oddHeader>
    <oddFooter>&amp;C&amp;"Arial Narrow,Regular"&amp;9page  &amp;P  of  &amp;N</oddFooter>
  </headerFooter>
  <rowBreaks count="2" manualBreakCount="2">
    <brk id="58" max="16383" man="1"/>
    <brk id="8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24"/>
  <sheetViews>
    <sheetView showGridLines="0" zoomScaleNormal="100" workbookViewId="0">
      <selection activeCell="A6" sqref="A6:A24"/>
    </sheetView>
  </sheetViews>
  <sheetFormatPr defaultColWidth="9" defaultRowHeight="12.75" x14ac:dyDescent="0.2"/>
  <cols>
    <col min="1" max="1" width="126.75" style="4" customWidth="1"/>
    <col min="2" max="16384" width="9" style="4"/>
  </cols>
  <sheetData>
    <row r="1" spans="1:6" s="6" customFormat="1" ht="18" customHeight="1" x14ac:dyDescent="0.2">
      <c r="A1" s="5" t="s">
        <v>101</v>
      </c>
    </row>
    <row r="2" spans="1:6" s="6" customFormat="1" ht="18" customHeight="1" x14ac:dyDescent="0.2">
      <c r="A2" s="7">
        <f>'Submission Form and Checklist'!$C$12</f>
        <v>0</v>
      </c>
    </row>
    <row r="3" spans="1:6" s="6" customFormat="1" ht="18" customHeight="1" x14ac:dyDescent="0.2">
      <c r="A3" s="7" t="str">
        <f>'Submission Form and Checklist'!$K$13  &amp;  ", GA        "  &amp;  'Submission Form and Checklist'!$K$12 &amp;  " County" &amp; "                         Units  - Total:    " &amp; 'Submission Form and Checklist'!$N$22 &amp; "      LI:    " &amp; 'Submission Form and Checklist'!$N$19</f>
        <v>, GA         County                         Units  - Total:    0      LI:    0</v>
      </c>
    </row>
    <row r="4" spans="1:6" s="6" customFormat="1" ht="18" customHeight="1" x14ac:dyDescent="0.2">
      <c r="A4" s="7" t="str">
        <f>"Construction Activity Breakdown by Units:                New Construction:  " &amp; 'Submission Form and Checklist'!$K$22 &amp; "             Acquisition / Rehab:  " &amp; 'Submission Form and Checklist'!$L$22 &amp; "            Substantial Rehab:  " &amp; 'Submission Form and Checklist'!$M$22</f>
        <v>Construction Activity Breakdown by Units:                New Construction:  0             Acquisition / Rehab:  0            Substantial Rehab:  0</v>
      </c>
    </row>
    <row r="5" spans="1:6" ht="9" customHeight="1" x14ac:dyDescent="0.2"/>
    <row r="6" spans="1:6" ht="111" customHeight="1" x14ac:dyDescent="0.2">
      <c r="A6" s="1222" t="s">
        <v>255</v>
      </c>
      <c r="B6" s="1223" t="s">
        <v>256</v>
      </c>
      <c r="C6" s="1223"/>
      <c r="D6" s="1223"/>
      <c r="E6" s="1223"/>
      <c r="F6" s="1223"/>
    </row>
    <row r="7" spans="1:6" ht="6.6" customHeight="1" x14ac:dyDescent="0.2">
      <c r="A7" s="1222"/>
      <c r="B7" s="1223"/>
      <c r="C7" s="1223"/>
      <c r="D7" s="1223"/>
      <c r="E7" s="1223"/>
      <c r="F7" s="1223"/>
    </row>
    <row r="8" spans="1:6" ht="93" customHeight="1" x14ac:dyDescent="0.2">
      <c r="A8" s="1222"/>
      <c r="B8" s="1223"/>
      <c r="C8" s="1223"/>
      <c r="D8" s="1223"/>
      <c r="E8" s="1223"/>
      <c r="F8" s="1223"/>
    </row>
    <row r="9" spans="1:6" ht="6.6" customHeight="1" x14ac:dyDescent="0.2">
      <c r="A9" s="1222"/>
    </row>
    <row r="10" spans="1:6" ht="93" customHeight="1" x14ac:dyDescent="0.2">
      <c r="A10" s="1222"/>
    </row>
    <row r="11" spans="1:6" ht="6.6" customHeight="1" x14ac:dyDescent="0.2">
      <c r="A11" s="1222"/>
    </row>
    <row r="12" spans="1:6" ht="93" customHeight="1" x14ac:dyDescent="0.2">
      <c r="A12" s="1222"/>
    </row>
    <row r="13" spans="1:6" ht="6.6" customHeight="1" x14ac:dyDescent="0.2">
      <c r="A13" s="1222"/>
    </row>
    <row r="14" spans="1:6" ht="93" customHeight="1" x14ac:dyDescent="0.2">
      <c r="A14" s="1222"/>
    </row>
    <row r="15" spans="1:6" ht="6.6" customHeight="1" x14ac:dyDescent="0.2">
      <c r="A15" s="1222"/>
    </row>
    <row r="16" spans="1:6" ht="93" customHeight="1" x14ac:dyDescent="0.2">
      <c r="A16" s="1222"/>
    </row>
    <row r="17" spans="1:1" ht="6.6" customHeight="1" x14ac:dyDescent="0.2">
      <c r="A17" s="1222"/>
    </row>
    <row r="18" spans="1:1" ht="93" customHeight="1" x14ac:dyDescent="0.2">
      <c r="A18" s="1222"/>
    </row>
    <row r="19" spans="1:1" ht="6.6" customHeight="1" x14ac:dyDescent="0.2">
      <c r="A19" s="1222"/>
    </row>
    <row r="20" spans="1:1" ht="93" customHeight="1" x14ac:dyDescent="0.2">
      <c r="A20" s="1222"/>
    </row>
    <row r="21" spans="1:1" ht="6.6" customHeight="1" x14ac:dyDescent="0.2">
      <c r="A21" s="1222"/>
    </row>
    <row r="22" spans="1:1" ht="93" customHeight="1" x14ac:dyDescent="0.2">
      <c r="A22" s="1222"/>
    </row>
    <row r="23" spans="1:1" ht="6.6" customHeight="1" x14ac:dyDescent="0.2">
      <c r="A23" s="1222"/>
    </row>
    <row r="24" spans="1:1" ht="93" customHeight="1" x14ac:dyDescent="0.2">
      <c r="A24" s="1222"/>
    </row>
  </sheetData>
  <sheetProtection algorithmName="SHA-512" hashValue="sSv/HgH1AoUz9/ApT0XHb1uZO0D2Q2irwygY1o364qonXgLAPd98+Zf2OXE6zfjXwSkBPLRk4Youq4IMeBVsHw==" saltValue="TK2cLd7zHP3Kqjji3AvfSA==" spinCount="100000" sheet="1" formatRows="0"/>
  <mergeCells count="2">
    <mergeCell ref="A6:A24"/>
    <mergeCell ref="B6:F8"/>
  </mergeCells>
  <printOptions horizontalCentered="1"/>
  <pageMargins left="0.5" right="0.5" top="0.5" bottom="0.5" header="0.5" footer="0.25"/>
  <pageSetup scale="99" fitToHeight="0" orientation="landscape" verticalDpi="1200" r:id="rId1"/>
  <headerFooter alignWithMargins="0">
    <oddFooter>&amp;L2016 Pre-App Project Narrative&amp;C&amp;F&amp;R&amp;9&amp;P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D1CF-440F-43E2-8ABD-6FF1A2DCEC13}">
  <sheetPr>
    <pageSetUpPr fitToPage="1"/>
  </sheetPr>
  <dimension ref="A1:NL204"/>
  <sheetViews>
    <sheetView showGridLines="0" zoomScale="120" zoomScaleNormal="120" workbookViewId="0">
      <selection activeCell="G40" sqref="G40"/>
    </sheetView>
  </sheetViews>
  <sheetFormatPr defaultColWidth="8" defaultRowHeight="12.75" x14ac:dyDescent="0.2"/>
  <cols>
    <col min="1" max="1" width="2.375" style="98" customWidth="1"/>
    <col min="2" max="2" width="8.75" style="98" customWidth="1"/>
    <col min="3" max="3" width="6.625" style="98" customWidth="1"/>
    <col min="4" max="4" width="5.625" style="98" customWidth="1"/>
    <col min="5" max="5" width="5.875" style="98" customWidth="1"/>
    <col min="6" max="6" width="7.125" style="98" customWidth="1"/>
    <col min="7" max="8" width="8.5" style="98" customWidth="1"/>
    <col min="9" max="9" width="10.25" style="98" customWidth="1"/>
    <col min="10" max="10" width="8.875" style="98" customWidth="1"/>
    <col min="11" max="11" width="8.5" style="98" customWidth="1"/>
    <col min="12" max="13" width="9.625" style="98" customWidth="1"/>
    <col min="14" max="14" width="11.375" style="98" customWidth="1"/>
    <col min="15" max="15" width="13.5" style="98" customWidth="1"/>
    <col min="16" max="16" width="10.875" style="99" customWidth="1"/>
    <col min="17" max="17" width="8.625" style="99" customWidth="1"/>
    <col min="18" max="20" width="6.75" style="99" customWidth="1"/>
    <col min="21" max="21" width="51.875" style="99" customWidth="1"/>
    <col min="22" max="22" width="41.75" style="99" customWidth="1"/>
    <col min="23" max="136" width="8" style="103" customWidth="1"/>
    <col min="137" max="137" width="11" style="103" customWidth="1"/>
    <col min="138" max="138" width="7.25" style="103" customWidth="1"/>
    <col min="139" max="142" width="6.375" style="103" customWidth="1"/>
    <col min="143" max="143" width="7.25" style="103" customWidth="1"/>
    <col min="144" max="147" width="6.375" style="103" customWidth="1"/>
    <col min="148" max="157" width="8" style="103" customWidth="1"/>
    <col min="158" max="158" width="7.25" style="103" customWidth="1"/>
    <col min="159" max="162" width="6.375" style="103" customWidth="1"/>
    <col min="163" max="167" width="8" style="103" customWidth="1"/>
    <col min="168" max="168" width="7.25" style="103" customWidth="1"/>
    <col min="169" max="172" width="6.375" style="103" customWidth="1"/>
    <col min="173" max="252" width="8" style="103" customWidth="1"/>
    <col min="253" max="257" width="9.875" style="103" customWidth="1"/>
    <col min="258" max="272" width="8" style="103" customWidth="1"/>
    <col min="273" max="273" width="8.875" style="103" customWidth="1"/>
    <col min="274" max="277" width="8.75" style="103" customWidth="1"/>
    <col min="278" max="281" width="8" style="103" customWidth="1"/>
    <col min="282" max="282" width="8" style="119" customWidth="1"/>
    <col min="283" max="286" width="8" style="103" customWidth="1"/>
    <col min="287" max="297" width="8" style="119" customWidth="1"/>
    <col min="298" max="307" width="10.125" style="119" customWidth="1"/>
    <col min="308" max="318" width="8" style="119" customWidth="1"/>
    <col min="319" max="324" width="8" style="103" customWidth="1"/>
    <col min="325" max="325" width="8" style="200" customWidth="1"/>
    <col min="326" max="340" width="8" style="103" customWidth="1"/>
    <col min="341" max="342" width="8" style="200" customWidth="1"/>
    <col min="343" max="349" width="9" style="103" customWidth="1"/>
    <col min="350" max="352" width="8" style="103"/>
    <col min="353" max="353" width="9.125" style="103" customWidth="1"/>
    <col min="354" max="357" width="8.875" style="103" customWidth="1"/>
    <col min="358" max="359" width="8" style="98"/>
    <col min="360" max="376" width="8" style="103"/>
    <col min="377" max="16384" width="8" style="99"/>
  </cols>
  <sheetData>
    <row r="1" spans="1:376" s="93" customFormat="1" ht="13.9" customHeight="1" x14ac:dyDescent="0.2">
      <c r="A1" s="1224" t="str">
        <f>CONCATENATE("PROPOSED PRE-APP RENT SCHEDULE","  -  ",'Submission Form and Checklist'!P2," ",'Submission Form and Checklist'!C12,", ",'Submission Form and Checklist'!K13,", ",'Submission Form and Checklist'!K12," County")</f>
        <v>PROPOSED PRE-APP RENT SCHEDULE  -  2021PA-0## , ,  County</v>
      </c>
      <c r="B1" s="1225"/>
      <c r="C1" s="1225"/>
      <c r="D1" s="1225"/>
      <c r="E1" s="1225"/>
      <c r="F1" s="1225"/>
      <c r="G1" s="1225"/>
      <c r="H1" s="1225"/>
      <c r="I1" s="1225"/>
      <c r="J1" s="1225"/>
      <c r="K1" s="1225"/>
      <c r="L1" s="1225"/>
      <c r="M1" s="1225"/>
      <c r="N1" s="1225"/>
      <c r="O1" s="1225"/>
      <c r="P1" s="1226"/>
      <c r="S1" s="1227" t="str">
        <f>A1</f>
        <v>PROPOSED PRE-APP RENT SCHEDULE  -  2021PA-0## , ,  County</v>
      </c>
      <c r="T1" s="1227"/>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c r="EY1" s="96"/>
      <c r="EZ1" s="96"/>
      <c r="FA1" s="96"/>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5"/>
      <c r="HV1" s="95"/>
      <c r="HW1" s="95"/>
      <c r="HX1" s="95"/>
      <c r="HY1" s="95"/>
      <c r="HZ1" s="95"/>
      <c r="IA1" s="95"/>
      <c r="IB1" s="95"/>
      <c r="IC1" s="95"/>
      <c r="ID1" s="95"/>
      <c r="IE1" s="95"/>
      <c r="IF1" s="95"/>
      <c r="IG1" s="95"/>
      <c r="IH1" s="95"/>
      <c r="II1" s="95"/>
      <c r="IJ1" s="95"/>
      <c r="IK1" s="95"/>
      <c r="IL1" s="95"/>
      <c r="IM1" s="95"/>
      <c r="IN1" s="95"/>
      <c r="IO1" s="95"/>
      <c r="IP1" s="95"/>
      <c r="IQ1" s="95"/>
      <c r="IR1" s="95"/>
      <c r="IS1" s="95"/>
      <c r="IT1" s="95"/>
      <c r="IU1" s="95"/>
      <c r="IV1" s="95"/>
      <c r="IW1" s="95"/>
      <c r="IX1" s="95"/>
      <c r="IY1" s="95"/>
      <c r="IZ1" s="95"/>
      <c r="JA1" s="95"/>
      <c r="JB1" s="95"/>
      <c r="JC1" s="95"/>
      <c r="JD1" s="95"/>
      <c r="JE1" s="95"/>
      <c r="JF1" s="95"/>
      <c r="JG1" s="95"/>
      <c r="JH1" s="95"/>
      <c r="JI1" s="95"/>
      <c r="JJ1" s="95"/>
      <c r="JK1" s="95"/>
      <c r="JL1" s="95"/>
      <c r="JM1" s="95"/>
      <c r="JN1" s="95"/>
      <c r="JO1" s="95"/>
      <c r="JP1" s="95"/>
      <c r="JQ1" s="95"/>
      <c r="JR1" s="95"/>
      <c r="JS1" s="95"/>
      <c r="JT1" s="95"/>
      <c r="JU1" s="95"/>
      <c r="JV1" s="95"/>
      <c r="JW1" s="95"/>
      <c r="JX1" s="95"/>
      <c r="JY1" s="95"/>
      <c r="JZ1" s="95"/>
      <c r="KA1" s="95"/>
      <c r="KB1" s="95"/>
      <c r="KC1" s="95"/>
      <c r="KD1" s="95"/>
      <c r="KE1" s="95"/>
      <c r="KF1" s="95"/>
      <c r="KG1" s="95"/>
      <c r="KH1" s="95"/>
      <c r="KI1" s="95"/>
      <c r="KJ1" s="95"/>
      <c r="KK1" s="95"/>
      <c r="KL1" s="95"/>
      <c r="KM1" s="96"/>
      <c r="KN1" s="96"/>
      <c r="KO1" s="95"/>
      <c r="KP1" s="95"/>
      <c r="KQ1" s="95"/>
      <c r="KR1" s="96"/>
      <c r="KS1" s="96"/>
      <c r="KT1" s="96"/>
      <c r="KU1" s="96"/>
      <c r="KV1" s="97"/>
      <c r="KW1" s="96"/>
      <c r="KX1" s="96"/>
      <c r="KY1" s="96"/>
      <c r="KZ1" s="96"/>
      <c r="LA1" s="97"/>
      <c r="LB1" s="96"/>
      <c r="LC1" s="96"/>
      <c r="LD1" s="96"/>
      <c r="LE1" s="96"/>
      <c r="LF1" s="96"/>
      <c r="LG1" s="96"/>
      <c r="LH1" s="96"/>
      <c r="LI1" s="96"/>
      <c r="LJ1" s="96"/>
      <c r="LK1" s="96"/>
      <c r="LL1" s="96"/>
      <c r="LM1" s="96"/>
      <c r="LN1" s="96"/>
      <c r="LO1" s="96"/>
      <c r="LP1" s="96"/>
      <c r="LQ1" s="96"/>
      <c r="LR1" s="96"/>
      <c r="LS1" s="96"/>
      <c r="LT1" s="96"/>
      <c r="LU1" s="96"/>
      <c r="LV1" s="96"/>
      <c r="LW1" s="96"/>
      <c r="LX1" s="96"/>
      <c r="LY1" s="96"/>
      <c r="LZ1" s="96"/>
      <c r="MA1" s="96"/>
      <c r="MB1" s="96"/>
      <c r="MC1" s="96"/>
      <c r="MD1" s="96"/>
      <c r="ME1" s="96"/>
      <c r="MF1" s="96"/>
      <c r="MG1" s="96"/>
      <c r="MH1" s="96"/>
      <c r="MI1" s="96"/>
      <c r="MJ1" s="96"/>
      <c r="MK1" s="96"/>
      <c r="ML1" s="96"/>
      <c r="MM1" s="96"/>
      <c r="MN1" s="96"/>
      <c r="MO1" s="96"/>
      <c r="MP1" s="96"/>
      <c r="MQ1" s="96"/>
      <c r="MR1" s="94"/>
      <c r="MS1" s="94"/>
      <c r="MT1" s="96"/>
      <c r="MU1" s="96"/>
      <c r="MV1" s="96"/>
      <c r="MW1" s="96"/>
      <c r="MX1" s="96"/>
      <c r="MY1" s="96"/>
      <c r="MZ1" s="96"/>
      <c r="NA1" s="96"/>
      <c r="NB1" s="96"/>
      <c r="NC1" s="96"/>
      <c r="ND1" s="96"/>
      <c r="NE1" s="96"/>
      <c r="NF1" s="96"/>
      <c r="NG1" s="96"/>
      <c r="NH1" s="96"/>
      <c r="NI1" s="96"/>
      <c r="NJ1" s="96"/>
    </row>
    <row r="2" spans="1:376" ht="6" customHeight="1" x14ac:dyDescent="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1"/>
      <c r="HX2" s="101"/>
      <c r="HY2" s="101"/>
      <c r="HZ2" s="101"/>
      <c r="IA2" s="101"/>
      <c r="IB2" s="101"/>
      <c r="IC2" s="101"/>
      <c r="ID2" s="101"/>
      <c r="IE2" s="101"/>
      <c r="IF2" s="101"/>
      <c r="IG2" s="101"/>
      <c r="IH2" s="101"/>
      <c r="II2" s="101"/>
      <c r="IJ2" s="101"/>
      <c r="IK2" s="101"/>
      <c r="IL2" s="101"/>
      <c r="IM2" s="101"/>
      <c r="IN2" s="101"/>
      <c r="IO2" s="101"/>
      <c r="IP2" s="101"/>
      <c r="IQ2" s="101"/>
      <c r="IR2" s="101"/>
      <c r="IS2" s="101"/>
      <c r="IT2" s="101"/>
      <c r="IU2" s="101"/>
      <c r="IV2" s="101"/>
      <c r="IW2" s="101"/>
      <c r="IX2" s="101"/>
      <c r="IY2" s="101"/>
      <c r="IZ2" s="101"/>
      <c r="JA2" s="101"/>
      <c r="JB2" s="101"/>
      <c r="JC2" s="101"/>
      <c r="JD2" s="101"/>
      <c r="JE2" s="101"/>
      <c r="JF2" s="101"/>
      <c r="JG2" s="101"/>
      <c r="JH2" s="101"/>
      <c r="JI2" s="101"/>
      <c r="JJ2" s="101"/>
      <c r="JK2" s="101"/>
      <c r="JL2" s="101"/>
      <c r="JM2" s="101"/>
      <c r="JN2" s="101"/>
      <c r="JO2" s="101"/>
      <c r="JP2" s="101"/>
      <c r="JQ2" s="101"/>
      <c r="JR2" s="101"/>
      <c r="JS2" s="101"/>
      <c r="JT2" s="101"/>
      <c r="JU2" s="101"/>
      <c r="JV2" s="101"/>
      <c r="JW2" s="101"/>
      <c r="JX2" s="101"/>
      <c r="JY2" s="101"/>
      <c r="JZ2" s="101"/>
      <c r="KA2" s="101"/>
      <c r="KB2" s="101"/>
      <c r="KC2" s="101"/>
      <c r="KD2" s="101"/>
      <c r="KE2" s="101"/>
      <c r="KF2" s="101"/>
      <c r="KG2" s="101"/>
      <c r="KH2" s="101"/>
      <c r="KI2" s="101"/>
      <c r="KJ2" s="101"/>
      <c r="KK2" s="101"/>
      <c r="KL2" s="101"/>
      <c r="KM2" s="101"/>
      <c r="KN2" s="101"/>
      <c r="KO2" s="101"/>
      <c r="KP2" s="101"/>
      <c r="KQ2" s="101"/>
      <c r="KR2" s="101"/>
      <c r="KS2" s="101"/>
      <c r="KT2" s="102"/>
      <c r="KU2" s="102"/>
      <c r="KV2" s="102"/>
      <c r="KW2" s="102"/>
      <c r="KX2" s="102"/>
      <c r="KY2" s="102"/>
      <c r="KZ2" s="102"/>
      <c r="LA2" s="102"/>
      <c r="LB2" s="102"/>
      <c r="LC2" s="102"/>
      <c r="LD2" s="103"/>
      <c r="LE2" s="103"/>
      <c r="LF2" s="103"/>
      <c r="LI2" s="102"/>
      <c r="LJ2" s="102"/>
      <c r="LK2" s="102"/>
      <c r="LL2" s="102"/>
      <c r="LM2" s="102"/>
      <c r="LN2" s="102"/>
      <c r="LO2" s="102"/>
      <c r="LP2" s="102"/>
      <c r="LQ2" s="102"/>
      <c r="LR2" s="102"/>
      <c r="LS2" s="102"/>
      <c r="LT2" s="102"/>
      <c r="LU2" s="102"/>
      <c r="LV2" s="102"/>
      <c r="LW2" s="102"/>
      <c r="LX2" s="102"/>
      <c r="LY2" s="102"/>
      <c r="LZ2" s="102"/>
      <c r="MA2" s="102"/>
      <c r="MB2" s="102"/>
      <c r="MC2" s="103"/>
      <c r="MD2" s="103"/>
      <c r="MR2" s="98"/>
      <c r="MS2" s="98"/>
      <c r="MT2" s="103"/>
      <c r="MU2" s="103"/>
      <c r="NK2" s="99"/>
      <c r="NL2" s="99"/>
    </row>
    <row r="3" spans="1:376" s="93" customFormat="1" ht="12.6" customHeight="1" x14ac:dyDescent="0.2">
      <c r="A3" s="104" t="s">
        <v>4</v>
      </c>
      <c r="B3" s="104" t="s">
        <v>257</v>
      </c>
      <c r="C3" s="94"/>
      <c r="G3" s="105" t="s">
        <v>258</v>
      </c>
      <c r="H3" s="106"/>
      <c r="I3" s="106"/>
      <c r="J3" s="106"/>
      <c r="K3" s="106"/>
      <c r="L3" s="106"/>
      <c r="R3" s="107"/>
      <c r="S3" s="104" t="str">
        <f>B3</f>
        <v>PROPOSED PRE-APP RENT SCHEDULE</v>
      </c>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09"/>
      <c r="HX3" s="109"/>
      <c r="HY3" s="109"/>
      <c r="HZ3" s="109"/>
      <c r="IA3" s="109"/>
      <c r="IB3" s="101" t="s">
        <v>259</v>
      </c>
      <c r="IC3" s="101" t="s">
        <v>260</v>
      </c>
      <c r="ID3" s="101" t="s">
        <v>261</v>
      </c>
      <c r="IE3" s="101" t="s">
        <v>262</v>
      </c>
      <c r="IF3" s="101" t="s">
        <v>263</v>
      </c>
      <c r="IG3" s="101" t="s">
        <v>259</v>
      </c>
      <c r="IH3" s="101" t="s">
        <v>260</v>
      </c>
      <c r="II3" s="101" t="s">
        <v>261</v>
      </c>
      <c r="IJ3" s="101" t="s">
        <v>262</v>
      </c>
      <c r="IK3" s="101" t="s">
        <v>263</v>
      </c>
      <c r="IL3" s="109"/>
      <c r="IM3" s="109"/>
      <c r="IN3" s="109"/>
      <c r="IO3" s="109"/>
      <c r="IP3" s="109"/>
      <c r="IQ3" s="109"/>
      <c r="IR3" s="109"/>
      <c r="IS3" s="109"/>
      <c r="IT3" s="109"/>
      <c r="IU3" s="109"/>
      <c r="IV3" s="101" t="s">
        <v>259</v>
      </c>
      <c r="IW3" s="101" t="s">
        <v>260</v>
      </c>
      <c r="IX3" s="101" t="s">
        <v>261</v>
      </c>
      <c r="IY3" s="101" t="s">
        <v>262</v>
      </c>
      <c r="IZ3" s="101" t="s">
        <v>263</v>
      </c>
      <c r="JA3" s="101" t="s">
        <v>259</v>
      </c>
      <c r="JB3" s="101" t="s">
        <v>260</v>
      </c>
      <c r="JC3" s="101" t="s">
        <v>261</v>
      </c>
      <c r="JD3" s="101" t="s">
        <v>262</v>
      </c>
      <c r="JE3" s="101" t="s">
        <v>263</v>
      </c>
      <c r="JF3" s="101" t="s">
        <v>259</v>
      </c>
      <c r="JG3" s="101" t="s">
        <v>260</v>
      </c>
      <c r="JH3" s="101" t="s">
        <v>261</v>
      </c>
      <c r="JI3" s="101" t="s">
        <v>262</v>
      </c>
      <c r="JJ3" s="101" t="s">
        <v>263</v>
      </c>
      <c r="JK3" s="101" t="s">
        <v>259</v>
      </c>
      <c r="JL3" s="101" t="s">
        <v>260</v>
      </c>
      <c r="JM3" s="101" t="s">
        <v>261</v>
      </c>
      <c r="JN3" s="101" t="s">
        <v>262</v>
      </c>
      <c r="JO3" s="101" t="s">
        <v>263</v>
      </c>
      <c r="JP3" s="101" t="s">
        <v>259</v>
      </c>
      <c r="JQ3" s="101" t="s">
        <v>260</v>
      </c>
      <c r="JR3" s="101" t="s">
        <v>261</v>
      </c>
      <c r="JS3" s="101" t="s">
        <v>262</v>
      </c>
      <c r="JT3" s="101" t="s">
        <v>263</v>
      </c>
      <c r="JU3" s="101" t="s">
        <v>259</v>
      </c>
      <c r="JV3" s="101" t="s">
        <v>260</v>
      </c>
      <c r="JW3" s="101" t="s">
        <v>261</v>
      </c>
      <c r="JX3" s="101" t="s">
        <v>262</v>
      </c>
      <c r="JY3" s="101" t="s">
        <v>263</v>
      </c>
      <c r="JZ3" s="101" t="s">
        <v>259</v>
      </c>
      <c r="KA3" s="101" t="s">
        <v>260</v>
      </c>
      <c r="KB3" s="101" t="s">
        <v>261</v>
      </c>
      <c r="KC3" s="101" t="s">
        <v>262</v>
      </c>
      <c r="KD3" s="101" t="s">
        <v>263</v>
      </c>
      <c r="KE3" s="101" t="s">
        <v>259</v>
      </c>
      <c r="KF3" s="101" t="s">
        <v>260</v>
      </c>
      <c r="KG3" s="101" t="s">
        <v>261</v>
      </c>
      <c r="KH3" s="101" t="s">
        <v>262</v>
      </c>
      <c r="KI3" s="101" t="s">
        <v>263</v>
      </c>
      <c r="KJ3" s="101" t="s">
        <v>259</v>
      </c>
      <c r="KK3" s="101" t="s">
        <v>260</v>
      </c>
      <c r="KL3" s="101" t="s">
        <v>261</v>
      </c>
      <c r="KM3" s="101" t="s">
        <v>262</v>
      </c>
      <c r="KN3" s="101" t="s">
        <v>263</v>
      </c>
      <c r="KO3" s="101" t="s">
        <v>259</v>
      </c>
      <c r="KP3" s="101" t="s">
        <v>260</v>
      </c>
      <c r="KQ3" s="101" t="s">
        <v>261</v>
      </c>
      <c r="KR3" s="101" t="s">
        <v>262</v>
      </c>
      <c r="KS3" s="101" t="s">
        <v>263</v>
      </c>
      <c r="KT3" s="101" t="s">
        <v>259</v>
      </c>
      <c r="KU3" s="101" t="s">
        <v>260</v>
      </c>
      <c r="KV3" s="101" t="s">
        <v>261</v>
      </c>
      <c r="KW3" s="101" t="s">
        <v>262</v>
      </c>
      <c r="KX3" s="101" t="s">
        <v>263</v>
      </c>
      <c r="KY3" s="101" t="s">
        <v>259</v>
      </c>
      <c r="KZ3" s="101" t="s">
        <v>260</v>
      </c>
      <c r="LA3" s="101" t="s">
        <v>261</v>
      </c>
      <c r="LB3" s="101" t="s">
        <v>262</v>
      </c>
      <c r="LC3" s="101" t="s">
        <v>263</v>
      </c>
      <c r="LD3" s="96"/>
      <c r="LE3" s="96"/>
      <c r="LF3" s="96"/>
      <c r="LG3" s="96"/>
      <c r="LH3" s="96"/>
      <c r="LI3" s="110"/>
      <c r="LJ3" s="110"/>
      <c r="LK3" s="110"/>
      <c r="LL3" s="110"/>
      <c r="LM3" s="110"/>
      <c r="LN3" s="110"/>
      <c r="LO3" s="110"/>
      <c r="LP3" s="110"/>
      <c r="LQ3" s="110"/>
      <c r="LR3" s="110"/>
      <c r="LS3" s="110"/>
      <c r="LT3" s="110"/>
      <c r="LU3" s="110"/>
      <c r="LV3" s="110"/>
      <c r="LW3" s="110"/>
      <c r="LX3" s="110"/>
      <c r="LY3" s="110"/>
      <c r="LZ3" s="110"/>
      <c r="MA3" s="110"/>
      <c r="MB3" s="110"/>
      <c r="MC3" s="1228" t="s">
        <v>264</v>
      </c>
      <c r="MD3" s="1228" t="s">
        <v>265</v>
      </c>
      <c r="ME3" s="1228" t="s">
        <v>266</v>
      </c>
      <c r="MF3" s="1228" t="s">
        <v>267</v>
      </c>
      <c r="MG3" s="1228" t="s">
        <v>268</v>
      </c>
      <c r="MH3" s="96"/>
      <c r="MI3" s="96"/>
      <c r="MJ3" s="96"/>
      <c r="MK3" s="96"/>
      <c r="ML3" s="96"/>
      <c r="MM3" s="96"/>
      <c r="MN3" s="96"/>
      <c r="MO3" s="96"/>
      <c r="MP3" s="96"/>
      <c r="MQ3" s="96"/>
      <c r="MR3" s="94"/>
      <c r="MS3" s="94"/>
      <c r="MT3" s="96"/>
      <c r="MU3" s="96"/>
      <c r="MV3" s="96"/>
      <c r="MW3" s="96"/>
      <c r="MX3" s="96"/>
      <c r="MY3" s="96"/>
      <c r="MZ3" s="96"/>
      <c r="NA3" s="96"/>
      <c r="NB3" s="96"/>
      <c r="NC3" s="96"/>
      <c r="ND3" s="96"/>
      <c r="NE3" s="96"/>
      <c r="NF3" s="96"/>
      <c r="NG3" s="96"/>
      <c r="NH3" s="96"/>
      <c r="NI3" s="96"/>
      <c r="NJ3" s="96"/>
    </row>
    <row r="4" spans="1:376" s="93" customFormat="1" ht="3" customHeight="1" x14ac:dyDescent="0.2">
      <c r="B4" s="104"/>
      <c r="C4" s="94"/>
      <c r="D4" s="104"/>
      <c r="E4" s="94"/>
      <c r="F4" s="94"/>
      <c r="G4" s="94"/>
      <c r="I4" s="94"/>
      <c r="J4" s="94"/>
      <c r="K4" s="94"/>
      <c r="L4" s="94"/>
      <c r="M4" s="94"/>
      <c r="P4" s="1230" t="s">
        <v>269</v>
      </c>
      <c r="Q4" s="111"/>
      <c r="R4" s="111"/>
      <c r="S4" s="111"/>
      <c r="T4" s="112"/>
      <c r="U4" s="1229" t="s">
        <v>270</v>
      </c>
      <c r="V4" s="1229" t="s">
        <v>271</v>
      </c>
      <c r="W4" s="1229" t="s">
        <v>272</v>
      </c>
      <c r="X4" s="1229" t="s">
        <v>273</v>
      </c>
      <c r="Y4" s="1229" t="s">
        <v>274</v>
      </c>
      <c r="Z4" s="1229" t="s">
        <v>275</v>
      </c>
      <c r="AA4" s="1229" t="s">
        <v>276</v>
      </c>
      <c r="AB4" s="1229" t="s">
        <v>277</v>
      </c>
      <c r="AC4" s="1229" t="s">
        <v>278</v>
      </c>
      <c r="AD4" s="1229" t="s">
        <v>279</v>
      </c>
      <c r="AE4" s="1229" t="s">
        <v>280</v>
      </c>
      <c r="AF4" s="1229" t="s">
        <v>281</v>
      </c>
      <c r="AG4" s="1229" t="s">
        <v>282</v>
      </c>
      <c r="AH4" s="1229" t="s">
        <v>283</v>
      </c>
      <c r="AI4" s="1229" t="s">
        <v>284</v>
      </c>
      <c r="AJ4" s="1229" t="s">
        <v>285</v>
      </c>
      <c r="AK4" s="1229" t="s">
        <v>286</v>
      </c>
      <c r="AL4" s="1229" t="s">
        <v>287</v>
      </c>
      <c r="AM4" s="1229" t="s">
        <v>288</v>
      </c>
      <c r="AN4" s="1229" t="s">
        <v>289</v>
      </c>
      <c r="AO4" s="1229" t="s">
        <v>290</v>
      </c>
      <c r="AP4" s="1229" t="s">
        <v>291</v>
      </c>
      <c r="AQ4" s="1229" t="s">
        <v>292</v>
      </c>
      <c r="AR4" s="1229" t="s">
        <v>293</v>
      </c>
      <c r="AS4" s="1229" t="s">
        <v>294</v>
      </c>
      <c r="AT4" s="1229" t="s">
        <v>295</v>
      </c>
      <c r="AU4" s="1229" t="s">
        <v>296</v>
      </c>
      <c r="AV4" s="1229" t="s">
        <v>297</v>
      </c>
      <c r="AW4" s="1229" t="s">
        <v>298</v>
      </c>
      <c r="AX4" s="1229" t="s">
        <v>299</v>
      </c>
      <c r="AY4" s="1229" t="s">
        <v>300</v>
      </c>
      <c r="AZ4" s="1229" t="s">
        <v>301</v>
      </c>
      <c r="BA4" s="1229" t="s">
        <v>302</v>
      </c>
      <c r="BB4" s="1229" t="s">
        <v>303</v>
      </c>
      <c r="BC4" s="1229" t="s">
        <v>304</v>
      </c>
      <c r="BD4" s="1229" t="s">
        <v>305</v>
      </c>
      <c r="BE4" s="1229" t="s">
        <v>306</v>
      </c>
      <c r="BF4" s="1229" t="s">
        <v>307</v>
      </c>
      <c r="BG4" s="1229" t="s">
        <v>308</v>
      </c>
      <c r="BH4" s="1229" t="s">
        <v>309</v>
      </c>
      <c r="BI4" s="1229" t="s">
        <v>310</v>
      </c>
      <c r="BJ4" s="1229" t="s">
        <v>311</v>
      </c>
      <c r="BK4" s="1229" t="s">
        <v>312</v>
      </c>
      <c r="BL4" s="1229" t="s">
        <v>313</v>
      </c>
      <c r="BM4" s="1229" t="s">
        <v>314</v>
      </c>
      <c r="BN4" s="1229" t="s">
        <v>315</v>
      </c>
      <c r="BO4" s="1229" t="s">
        <v>316</v>
      </c>
      <c r="BP4" s="1229" t="s">
        <v>317</v>
      </c>
      <c r="BQ4" s="1229" t="s">
        <v>318</v>
      </c>
      <c r="BR4" s="1229" t="s">
        <v>319</v>
      </c>
      <c r="BS4" s="1229" t="s">
        <v>320</v>
      </c>
      <c r="BT4" s="1229" t="s">
        <v>321</v>
      </c>
      <c r="BU4" s="1229" t="s">
        <v>322</v>
      </c>
      <c r="BV4" s="1229" t="s">
        <v>323</v>
      </c>
      <c r="BW4" s="1229" t="s">
        <v>324</v>
      </c>
      <c r="BX4" s="1229" t="s">
        <v>325</v>
      </c>
      <c r="BY4" s="1229" t="s">
        <v>326</v>
      </c>
      <c r="BZ4" s="1229" t="s">
        <v>327</v>
      </c>
      <c r="CA4" s="1229" t="s">
        <v>328</v>
      </c>
      <c r="CB4" s="1229" t="s">
        <v>329</v>
      </c>
      <c r="CC4" s="1229" t="s">
        <v>330</v>
      </c>
      <c r="CD4" s="1229" t="s">
        <v>331</v>
      </c>
      <c r="CE4" s="1229" t="s">
        <v>332</v>
      </c>
      <c r="CF4" s="1229" t="s">
        <v>333</v>
      </c>
      <c r="CG4" s="1229" t="s">
        <v>334</v>
      </c>
      <c r="CH4" s="1229" t="s">
        <v>335</v>
      </c>
      <c r="CI4" s="1229" t="s">
        <v>336</v>
      </c>
      <c r="CJ4" s="1229" t="s">
        <v>337</v>
      </c>
      <c r="CK4" s="1229" t="s">
        <v>338</v>
      </c>
      <c r="CL4" s="1229" t="s">
        <v>339</v>
      </c>
      <c r="CM4" s="1229" t="s">
        <v>340</v>
      </c>
      <c r="CN4" s="1229" t="s">
        <v>341</v>
      </c>
      <c r="CO4" s="1229" t="s">
        <v>342</v>
      </c>
      <c r="CP4" s="1229" t="s">
        <v>343</v>
      </c>
      <c r="CQ4" s="1229" t="s">
        <v>344</v>
      </c>
      <c r="CR4" s="1229" t="s">
        <v>345</v>
      </c>
      <c r="CS4" s="1229" t="s">
        <v>346</v>
      </c>
      <c r="CT4" s="1229" t="s">
        <v>347</v>
      </c>
      <c r="CU4" s="1229" t="s">
        <v>348</v>
      </c>
      <c r="CV4" s="1229" t="s">
        <v>349</v>
      </c>
      <c r="CW4" s="1229" t="s">
        <v>350</v>
      </c>
      <c r="CX4" s="1229" t="s">
        <v>351</v>
      </c>
      <c r="CY4" s="1229" t="s">
        <v>352</v>
      </c>
      <c r="CZ4" s="1229" t="s">
        <v>353</v>
      </c>
      <c r="DA4" s="1229" t="s">
        <v>354</v>
      </c>
      <c r="DB4" s="1229" t="s">
        <v>355</v>
      </c>
      <c r="DC4" s="1229" t="s">
        <v>356</v>
      </c>
      <c r="DD4" s="1229" t="s">
        <v>357</v>
      </c>
      <c r="DE4" s="1229" t="s">
        <v>358</v>
      </c>
      <c r="DF4" s="1229" t="s">
        <v>359</v>
      </c>
      <c r="DG4" s="1229" t="s">
        <v>360</v>
      </c>
      <c r="DH4" s="1229" t="s">
        <v>361</v>
      </c>
      <c r="DI4" s="1229" t="s">
        <v>362</v>
      </c>
      <c r="DJ4" s="1229" t="s">
        <v>363</v>
      </c>
      <c r="DK4" s="1229" t="s">
        <v>364</v>
      </c>
      <c r="DL4" s="1229" t="s">
        <v>365</v>
      </c>
      <c r="DM4" s="1229" t="s">
        <v>366</v>
      </c>
      <c r="DN4" s="1229" t="s">
        <v>367</v>
      </c>
      <c r="DO4" s="1229" t="s">
        <v>368</v>
      </c>
      <c r="DP4" s="1229" t="s">
        <v>369</v>
      </c>
      <c r="DQ4" s="1229" t="s">
        <v>370</v>
      </c>
      <c r="DR4" s="1229" t="s">
        <v>371</v>
      </c>
      <c r="DS4" s="1229" t="s">
        <v>372</v>
      </c>
      <c r="DT4" s="1229" t="s">
        <v>373</v>
      </c>
      <c r="DU4" s="1229" t="s">
        <v>374</v>
      </c>
      <c r="DV4" s="1229" t="s">
        <v>375</v>
      </c>
      <c r="DW4" s="1229" t="s">
        <v>376</v>
      </c>
      <c r="DX4" s="1229" t="s">
        <v>377</v>
      </c>
      <c r="DY4" s="1229" t="s">
        <v>378</v>
      </c>
      <c r="DZ4" s="1229" t="s">
        <v>379</v>
      </c>
      <c r="EA4" s="1229" t="s">
        <v>380</v>
      </c>
      <c r="EB4" s="1229" t="s">
        <v>381</v>
      </c>
      <c r="EC4" s="1229" t="s">
        <v>382</v>
      </c>
      <c r="ED4" s="1229" t="s">
        <v>383</v>
      </c>
      <c r="EE4" s="1229" t="s">
        <v>384</v>
      </c>
      <c r="EF4" s="1229" t="s">
        <v>385</v>
      </c>
      <c r="EG4" s="1229" t="s">
        <v>386</v>
      </c>
      <c r="EH4" s="1229" t="s">
        <v>387</v>
      </c>
      <c r="EI4" s="1229" t="s">
        <v>388</v>
      </c>
      <c r="EJ4" s="1229" t="s">
        <v>389</v>
      </c>
      <c r="EK4" s="1229" t="s">
        <v>390</v>
      </c>
      <c r="EL4" s="1229" t="s">
        <v>391</v>
      </c>
      <c r="EM4" s="1229" t="s">
        <v>392</v>
      </c>
      <c r="EN4" s="1229" t="s">
        <v>393</v>
      </c>
      <c r="EO4" s="1229" t="s">
        <v>394</v>
      </c>
      <c r="EP4" s="1228" t="s">
        <v>395</v>
      </c>
      <c r="EQ4" s="1228" t="s">
        <v>396</v>
      </c>
      <c r="ER4" s="1228" t="s">
        <v>397</v>
      </c>
      <c r="ES4" s="1228" t="s">
        <v>398</v>
      </c>
      <c r="ET4" s="1228" t="s">
        <v>399</v>
      </c>
      <c r="EU4" s="1228" t="s">
        <v>400</v>
      </c>
      <c r="EV4" s="1228" t="s">
        <v>401</v>
      </c>
      <c r="EW4" s="1228" t="s">
        <v>402</v>
      </c>
      <c r="EX4" s="1228" t="s">
        <v>403</v>
      </c>
      <c r="EY4" s="1228" t="s">
        <v>404</v>
      </c>
      <c r="EZ4" s="1229" t="s">
        <v>405</v>
      </c>
      <c r="FA4" s="1229" t="s">
        <v>406</v>
      </c>
      <c r="FB4" s="1229" t="s">
        <v>407</v>
      </c>
      <c r="FC4" s="1229" t="s">
        <v>408</v>
      </c>
      <c r="FD4" s="1229" t="s">
        <v>409</v>
      </c>
      <c r="FE4" s="1228" t="s">
        <v>410</v>
      </c>
      <c r="FF4" s="1228" t="s">
        <v>411</v>
      </c>
      <c r="FG4" s="1228" t="s">
        <v>412</v>
      </c>
      <c r="FH4" s="1228" t="s">
        <v>413</v>
      </c>
      <c r="FI4" s="1228" t="s">
        <v>414</v>
      </c>
      <c r="FJ4" s="1229" t="s">
        <v>415</v>
      </c>
      <c r="FK4" s="1229" t="s">
        <v>416</v>
      </c>
      <c r="FL4" s="1229" t="s">
        <v>417</v>
      </c>
      <c r="FM4" s="1229" t="s">
        <v>418</v>
      </c>
      <c r="FN4" s="1229" t="s">
        <v>419</v>
      </c>
      <c r="FO4" s="1228" t="s">
        <v>420</v>
      </c>
      <c r="FP4" s="1228" t="s">
        <v>421</v>
      </c>
      <c r="FQ4" s="1228" t="s">
        <v>422</v>
      </c>
      <c r="FR4" s="1228" t="s">
        <v>423</v>
      </c>
      <c r="FS4" s="1228" t="s">
        <v>424</v>
      </c>
      <c r="FT4" s="1228" t="s">
        <v>425</v>
      </c>
      <c r="FU4" s="1228" t="s">
        <v>426</v>
      </c>
      <c r="FV4" s="1228" t="s">
        <v>427</v>
      </c>
      <c r="FW4" s="1228" t="s">
        <v>428</v>
      </c>
      <c r="FX4" s="1228" t="s">
        <v>429</v>
      </c>
      <c r="FY4" s="1228" t="s">
        <v>430</v>
      </c>
      <c r="FZ4" s="1228" t="s">
        <v>431</v>
      </c>
      <c r="GA4" s="1228" t="s">
        <v>432</v>
      </c>
      <c r="GB4" s="1228" t="s">
        <v>433</v>
      </c>
      <c r="GC4" s="1228" t="s">
        <v>434</v>
      </c>
      <c r="GD4" s="1228" t="s">
        <v>435</v>
      </c>
      <c r="GE4" s="1228" t="s">
        <v>436</v>
      </c>
      <c r="GF4" s="1228" t="s">
        <v>437</v>
      </c>
      <c r="GG4" s="1228" t="s">
        <v>438</v>
      </c>
      <c r="GH4" s="1228" t="s">
        <v>439</v>
      </c>
      <c r="GI4" s="1228" t="s">
        <v>440</v>
      </c>
      <c r="GJ4" s="1228" t="s">
        <v>441</v>
      </c>
      <c r="GK4" s="1228" t="s">
        <v>442</v>
      </c>
      <c r="GL4" s="1228" t="s">
        <v>443</v>
      </c>
      <c r="GM4" s="1228" t="s">
        <v>444</v>
      </c>
      <c r="GN4" s="1228" t="s">
        <v>445</v>
      </c>
      <c r="GO4" s="1228" t="s">
        <v>446</v>
      </c>
      <c r="GP4" s="1228" t="s">
        <v>447</v>
      </c>
      <c r="GQ4" s="1228" t="s">
        <v>448</v>
      </c>
      <c r="GR4" s="1228" t="s">
        <v>449</v>
      </c>
      <c r="GS4" s="1228" t="s">
        <v>450</v>
      </c>
      <c r="GT4" s="1228" t="s">
        <v>451</v>
      </c>
      <c r="GU4" s="1228" t="s">
        <v>452</v>
      </c>
      <c r="GV4" s="1228" t="s">
        <v>453</v>
      </c>
      <c r="GW4" s="1228" t="s">
        <v>454</v>
      </c>
      <c r="GX4" s="1228" t="s">
        <v>455</v>
      </c>
      <c r="GY4" s="1228" t="s">
        <v>456</v>
      </c>
      <c r="GZ4" s="1228" t="s">
        <v>457</v>
      </c>
      <c r="HA4" s="1228" t="s">
        <v>458</v>
      </c>
      <c r="HB4" s="1228" t="s">
        <v>459</v>
      </c>
      <c r="HC4" s="1228" t="s">
        <v>460</v>
      </c>
      <c r="HD4" s="1228" t="s">
        <v>461</v>
      </c>
      <c r="HE4" s="1228" t="s">
        <v>462</v>
      </c>
      <c r="HF4" s="1228" t="s">
        <v>463</v>
      </c>
      <c r="HG4" s="1228" t="s">
        <v>464</v>
      </c>
      <c r="HH4" s="1228" t="s">
        <v>465</v>
      </c>
      <c r="HI4" s="1228" t="s">
        <v>466</v>
      </c>
      <c r="HJ4" s="1228" t="s">
        <v>467</v>
      </c>
      <c r="HK4" s="1228" t="s">
        <v>468</v>
      </c>
      <c r="HL4" s="1228" t="s">
        <v>469</v>
      </c>
      <c r="HM4" s="1228" t="s">
        <v>470</v>
      </c>
      <c r="HN4" s="1228" t="s">
        <v>471</v>
      </c>
      <c r="HO4" s="1228" t="s">
        <v>472</v>
      </c>
      <c r="HP4" s="1228" t="s">
        <v>473</v>
      </c>
      <c r="HQ4" s="1228" t="s">
        <v>474</v>
      </c>
      <c r="HR4" s="1228" t="s">
        <v>475</v>
      </c>
      <c r="HS4" s="1228" t="s">
        <v>476</v>
      </c>
      <c r="HT4" s="1228" t="s">
        <v>477</v>
      </c>
      <c r="HU4" s="1228" t="s">
        <v>478</v>
      </c>
      <c r="HV4" s="1228" t="s">
        <v>479</v>
      </c>
      <c r="HW4" s="95"/>
      <c r="HX4" s="95"/>
      <c r="HY4" s="95"/>
      <c r="HZ4" s="95"/>
      <c r="IA4" s="95"/>
      <c r="IB4" s="95"/>
      <c r="IC4" s="95"/>
      <c r="ID4" s="95"/>
      <c r="IE4" s="95"/>
      <c r="IF4" s="95"/>
      <c r="IG4" s="95"/>
      <c r="IH4" s="95"/>
      <c r="II4" s="95"/>
      <c r="IJ4" s="95"/>
      <c r="IK4" s="95"/>
      <c r="IL4" s="95"/>
      <c r="IM4" s="95"/>
      <c r="IN4" s="95"/>
      <c r="IO4" s="95"/>
      <c r="IP4" s="95"/>
      <c r="IQ4" s="95"/>
      <c r="IR4" s="95"/>
      <c r="IS4" s="95"/>
      <c r="IT4" s="95"/>
      <c r="IU4" s="95"/>
      <c r="IV4" s="95"/>
      <c r="IW4" s="95"/>
      <c r="IX4" s="95"/>
      <c r="IY4" s="95"/>
      <c r="IZ4" s="95"/>
      <c r="JA4" s="95"/>
      <c r="JB4" s="95"/>
      <c r="JC4" s="95"/>
      <c r="JD4" s="95"/>
      <c r="JE4" s="95"/>
      <c r="JF4" s="95"/>
      <c r="JG4" s="95"/>
      <c r="JH4" s="95"/>
      <c r="JI4" s="95"/>
      <c r="JJ4" s="95"/>
      <c r="JK4" s="95"/>
      <c r="JL4" s="95"/>
      <c r="JM4" s="95"/>
      <c r="JN4" s="95"/>
      <c r="JO4" s="95"/>
      <c r="JP4" s="95"/>
      <c r="JQ4" s="95"/>
      <c r="JR4" s="95"/>
      <c r="JS4" s="95"/>
      <c r="JT4" s="95"/>
      <c r="JU4" s="95"/>
      <c r="JV4" s="95"/>
      <c r="JW4" s="95"/>
      <c r="JX4" s="95"/>
      <c r="JY4" s="95"/>
      <c r="JZ4" s="95"/>
      <c r="KA4" s="95"/>
      <c r="KB4" s="95"/>
      <c r="KC4" s="95"/>
      <c r="KD4" s="95"/>
      <c r="KE4" s="95"/>
      <c r="KF4" s="95"/>
      <c r="KG4" s="95"/>
      <c r="KH4" s="95"/>
      <c r="KI4" s="95"/>
      <c r="KJ4" s="95"/>
      <c r="KK4" s="95"/>
      <c r="KL4" s="95"/>
      <c r="KM4" s="95"/>
      <c r="KN4" s="95"/>
      <c r="KO4" s="95"/>
      <c r="KP4" s="95"/>
      <c r="KQ4" s="95"/>
      <c r="KR4" s="95"/>
      <c r="KS4" s="95"/>
      <c r="KT4" s="96"/>
      <c r="KU4" s="96"/>
      <c r="KV4" s="96"/>
      <c r="KW4" s="96"/>
      <c r="KX4" s="96"/>
      <c r="KY4" s="96"/>
      <c r="KZ4" s="96"/>
      <c r="LA4" s="96"/>
      <c r="LB4" s="96"/>
      <c r="LC4" s="96"/>
      <c r="LD4" s="1228" t="s">
        <v>480</v>
      </c>
      <c r="LE4" s="1228" t="s">
        <v>481</v>
      </c>
      <c r="LF4" s="1228" t="s">
        <v>482</v>
      </c>
      <c r="LG4" s="1228" t="s">
        <v>483</v>
      </c>
      <c r="LH4" s="1228" t="s">
        <v>484</v>
      </c>
      <c r="LI4" s="1228" t="s">
        <v>485</v>
      </c>
      <c r="LJ4" s="1228" t="s">
        <v>486</v>
      </c>
      <c r="LK4" s="1228" t="s">
        <v>487</v>
      </c>
      <c r="LL4" s="1228" t="s">
        <v>488</v>
      </c>
      <c r="LM4" s="1228" t="s">
        <v>489</v>
      </c>
      <c r="LN4" s="1228" t="s">
        <v>490</v>
      </c>
      <c r="LO4" s="1228" t="s">
        <v>491</v>
      </c>
      <c r="LP4" s="1228" t="s">
        <v>492</v>
      </c>
      <c r="LQ4" s="1228" t="s">
        <v>493</v>
      </c>
      <c r="LR4" s="1228" t="s">
        <v>494</v>
      </c>
      <c r="LS4" s="1228" t="s">
        <v>495</v>
      </c>
      <c r="LT4" s="1228" t="s">
        <v>496</v>
      </c>
      <c r="LU4" s="1228" t="s">
        <v>497</v>
      </c>
      <c r="LV4" s="1228" t="s">
        <v>498</v>
      </c>
      <c r="LW4" s="1228" t="s">
        <v>499</v>
      </c>
      <c r="LX4" s="1228" t="s">
        <v>500</v>
      </c>
      <c r="LY4" s="1228" t="s">
        <v>501</v>
      </c>
      <c r="LZ4" s="1228" t="s">
        <v>502</v>
      </c>
      <c r="MA4" s="1228" t="s">
        <v>503</v>
      </c>
      <c r="MB4" s="1228" t="s">
        <v>504</v>
      </c>
      <c r="MC4" s="1228"/>
      <c r="MD4" s="1228"/>
      <c r="ME4" s="1228"/>
      <c r="MF4" s="1228"/>
      <c r="MG4" s="1228"/>
      <c r="MH4" s="96"/>
      <c r="MI4" s="96"/>
      <c r="MJ4" s="96"/>
      <c r="MK4" s="96"/>
      <c r="ML4" s="96"/>
      <c r="MM4" s="96"/>
      <c r="MN4" s="96"/>
      <c r="MO4" s="96"/>
      <c r="MP4" s="96"/>
      <c r="MQ4" s="96"/>
      <c r="MR4" s="94"/>
      <c r="MS4" s="94"/>
      <c r="MT4" s="96"/>
      <c r="MU4" s="96"/>
      <c r="MV4" s="96"/>
      <c r="MW4" s="96"/>
      <c r="MX4" s="96"/>
      <c r="MY4" s="96"/>
      <c r="MZ4" s="96"/>
      <c r="NA4" s="96"/>
      <c r="NB4" s="96"/>
      <c r="NC4" s="96"/>
      <c r="ND4" s="96"/>
      <c r="NE4" s="96"/>
      <c r="NF4" s="96"/>
      <c r="NG4" s="96"/>
      <c r="NH4" s="96"/>
      <c r="NI4" s="96"/>
      <c r="NJ4" s="96"/>
    </row>
    <row r="5" spans="1:376" s="93" customFormat="1" ht="13.15" customHeight="1" x14ac:dyDescent="0.2">
      <c r="A5" s="1232" t="str">
        <f>IF(A48&gt;0,"Finish Row!","")</f>
        <v/>
      </c>
      <c r="B5" s="104" t="s">
        <v>505</v>
      </c>
      <c r="D5" s="94"/>
      <c r="E5" s="104"/>
      <c r="F5" s="94"/>
      <c r="G5" s="113" t="s">
        <v>506</v>
      </c>
      <c r="J5" s="944" t="s">
        <v>507</v>
      </c>
      <c r="M5" s="941" t="s">
        <v>508</v>
      </c>
      <c r="O5" s="943" t="s">
        <v>509</v>
      </c>
      <c r="P5" s="1230"/>
      <c r="Q5" s="94"/>
      <c r="R5" s="94"/>
      <c r="U5" s="1229"/>
      <c r="V5" s="1229"/>
      <c r="W5" s="1229"/>
      <c r="X5" s="1229"/>
      <c r="Y5" s="1229"/>
      <c r="Z5" s="1229"/>
      <c r="AA5" s="1229"/>
      <c r="AB5" s="1229"/>
      <c r="AC5" s="1229"/>
      <c r="AD5" s="1229"/>
      <c r="AE5" s="1229"/>
      <c r="AF5" s="1229"/>
      <c r="AG5" s="1229"/>
      <c r="AH5" s="1229"/>
      <c r="AI5" s="1229"/>
      <c r="AJ5" s="1229"/>
      <c r="AK5" s="1229"/>
      <c r="AL5" s="1229"/>
      <c r="AM5" s="1229"/>
      <c r="AN5" s="1229"/>
      <c r="AO5" s="1229"/>
      <c r="AP5" s="1229"/>
      <c r="AQ5" s="1229"/>
      <c r="AR5" s="1229"/>
      <c r="AS5" s="1229"/>
      <c r="AT5" s="1229"/>
      <c r="AU5" s="1229"/>
      <c r="AV5" s="1229"/>
      <c r="AW5" s="1229"/>
      <c r="AX5" s="1229"/>
      <c r="AY5" s="1229"/>
      <c r="AZ5" s="1229"/>
      <c r="BA5" s="1229"/>
      <c r="BB5" s="1229"/>
      <c r="BC5" s="1229"/>
      <c r="BD5" s="1229"/>
      <c r="BE5" s="1229"/>
      <c r="BF5" s="1229"/>
      <c r="BG5" s="1229"/>
      <c r="BH5" s="1229"/>
      <c r="BI5" s="1229"/>
      <c r="BJ5" s="1229"/>
      <c r="BK5" s="1229"/>
      <c r="BL5" s="1229"/>
      <c r="BM5" s="1229"/>
      <c r="BN5" s="1229"/>
      <c r="BO5" s="1229"/>
      <c r="BP5" s="1229"/>
      <c r="BQ5" s="1229"/>
      <c r="BR5" s="1229"/>
      <c r="BS5" s="1229"/>
      <c r="BT5" s="1229"/>
      <c r="BU5" s="1229"/>
      <c r="BV5" s="1229"/>
      <c r="BW5" s="1229"/>
      <c r="BX5" s="1229"/>
      <c r="BY5" s="1229"/>
      <c r="BZ5" s="1229"/>
      <c r="CA5" s="1229"/>
      <c r="CB5" s="1229"/>
      <c r="CC5" s="1229"/>
      <c r="CD5" s="1229"/>
      <c r="CE5" s="1229"/>
      <c r="CF5" s="1229"/>
      <c r="CG5" s="1229"/>
      <c r="CH5" s="1229"/>
      <c r="CI5" s="1229"/>
      <c r="CJ5" s="1229"/>
      <c r="CK5" s="1229"/>
      <c r="CL5" s="1229"/>
      <c r="CM5" s="1229"/>
      <c r="CN5" s="1229"/>
      <c r="CO5" s="1229"/>
      <c r="CP5" s="1229"/>
      <c r="CQ5" s="1229"/>
      <c r="CR5" s="1229"/>
      <c r="CS5" s="1229"/>
      <c r="CT5" s="1229"/>
      <c r="CU5" s="1229"/>
      <c r="CV5" s="1229"/>
      <c r="CW5" s="1229"/>
      <c r="CX5" s="1229"/>
      <c r="CY5" s="1229"/>
      <c r="CZ5" s="1229"/>
      <c r="DA5" s="1229"/>
      <c r="DB5" s="1229"/>
      <c r="DC5" s="1229"/>
      <c r="DD5" s="1229"/>
      <c r="DE5" s="1229"/>
      <c r="DF5" s="1229"/>
      <c r="DG5" s="1229"/>
      <c r="DH5" s="1229"/>
      <c r="DI5" s="1229"/>
      <c r="DJ5" s="1229"/>
      <c r="DK5" s="1229"/>
      <c r="DL5" s="1229"/>
      <c r="DM5" s="1229"/>
      <c r="DN5" s="1229"/>
      <c r="DO5" s="1229"/>
      <c r="DP5" s="1229"/>
      <c r="DQ5" s="1229"/>
      <c r="DR5" s="1229"/>
      <c r="DS5" s="1229"/>
      <c r="DT5" s="1229"/>
      <c r="DU5" s="1229"/>
      <c r="DV5" s="1229"/>
      <c r="DW5" s="1229"/>
      <c r="DX5" s="1229"/>
      <c r="DY5" s="1229"/>
      <c r="DZ5" s="1229"/>
      <c r="EA5" s="1229"/>
      <c r="EB5" s="1229"/>
      <c r="EC5" s="1229"/>
      <c r="ED5" s="1229"/>
      <c r="EE5" s="1229"/>
      <c r="EF5" s="1229"/>
      <c r="EG5" s="1229"/>
      <c r="EH5" s="1229"/>
      <c r="EI5" s="1229"/>
      <c r="EJ5" s="1229"/>
      <c r="EK5" s="1229"/>
      <c r="EL5" s="1229"/>
      <c r="EM5" s="1229"/>
      <c r="EN5" s="1229"/>
      <c r="EO5" s="1229"/>
      <c r="EP5" s="1228"/>
      <c r="EQ5" s="1228"/>
      <c r="ER5" s="1228"/>
      <c r="ES5" s="1228"/>
      <c r="ET5" s="1228"/>
      <c r="EU5" s="1228"/>
      <c r="EV5" s="1228"/>
      <c r="EW5" s="1228"/>
      <c r="EX5" s="1228"/>
      <c r="EY5" s="1228"/>
      <c r="EZ5" s="1229"/>
      <c r="FA5" s="1229"/>
      <c r="FB5" s="1229"/>
      <c r="FC5" s="1229"/>
      <c r="FD5" s="1229"/>
      <c r="FE5" s="1228"/>
      <c r="FF5" s="1228"/>
      <c r="FG5" s="1228"/>
      <c r="FH5" s="1228"/>
      <c r="FI5" s="1228"/>
      <c r="FJ5" s="1229"/>
      <c r="FK5" s="1229"/>
      <c r="FL5" s="1229"/>
      <c r="FM5" s="1229"/>
      <c r="FN5" s="1229"/>
      <c r="FO5" s="1228"/>
      <c r="FP5" s="1228"/>
      <c r="FQ5" s="1228"/>
      <c r="FR5" s="1228"/>
      <c r="FS5" s="1228"/>
      <c r="FT5" s="1228"/>
      <c r="FU5" s="1228"/>
      <c r="FV5" s="1228"/>
      <c r="FW5" s="1228"/>
      <c r="FX5" s="1228"/>
      <c r="FY5" s="1228"/>
      <c r="FZ5" s="1228"/>
      <c r="GA5" s="1228"/>
      <c r="GB5" s="1228"/>
      <c r="GC5" s="1228"/>
      <c r="GD5" s="1228"/>
      <c r="GE5" s="1228"/>
      <c r="GF5" s="1228"/>
      <c r="GG5" s="1228"/>
      <c r="GH5" s="1228"/>
      <c r="GI5" s="1228"/>
      <c r="GJ5" s="1228"/>
      <c r="GK5" s="1228"/>
      <c r="GL5" s="1228"/>
      <c r="GM5" s="1228"/>
      <c r="GN5" s="1228"/>
      <c r="GO5" s="1228"/>
      <c r="GP5" s="1228"/>
      <c r="GQ5" s="1228"/>
      <c r="GR5" s="1228"/>
      <c r="GS5" s="1228"/>
      <c r="GT5" s="1228"/>
      <c r="GU5" s="1228"/>
      <c r="GV5" s="1228"/>
      <c r="GW5" s="1228"/>
      <c r="GX5" s="1228"/>
      <c r="GY5" s="1228"/>
      <c r="GZ5" s="1228"/>
      <c r="HA5" s="1228"/>
      <c r="HB5" s="1228"/>
      <c r="HC5" s="1228"/>
      <c r="HD5" s="1228"/>
      <c r="HE5" s="1228"/>
      <c r="HF5" s="1228"/>
      <c r="HG5" s="1228"/>
      <c r="HH5" s="1228"/>
      <c r="HI5" s="1228"/>
      <c r="HJ5" s="1228"/>
      <c r="HK5" s="1228"/>
      <c r="HL5" s="1228"/>
      <c r="HM5" s="1228"/>
      <c r="HN5" s="1228"/>
      <c r="HO5" s="1228"/>
      <c r="HP5" s="1228"/>
      <c r="HQ5" s="1228"/>
      <c r="HR5" s="1228"/>
      <c r="HS5" s="1228"/>
      <c r="HT5" s="1228"/>
      <c r="HU5" s="1228"/>
      <c r="HV5" s="1228"/>
      <c r="HW5" s="95"/>
      <c r="HX5" s="95"/>
      <c r="HY5" s="95"/>
      <c r="HZ5" s="95"/>
      <c r="IA5" s="95"/>
      <c r="IB5" s="95"/>
      <c r="IC5" s="95"/>
      <c r="ID5" s="95"/>
      <c r="IE5" s="95"/>
      <c r="IF5" s="95"/>
      <c r="IG5" s="95"/>
      <c r="IH5" s="95"/>
      <c r="II5" s="95"/>
      <c r="IJ5" s="95"/>
      <c r="IK5" s="95"/>
      <c r="IL5" s="95"/>
      <c r="IM5" s="95"/>
      <c r="IN5" s="95"/>
      <c r="IO5" s="95"/>
      <c r="IP5" s="95"/>
      <c r="IQ5" s="95"/>
      <c r="IR5" s="95"/>
      <c r="IS5" s="95"/>
      <c r="IT5" s="95"/>
      <c r="IU5" s="95"/>
      <c r="IV5" s="95"/>
      <c r="IW5" s="95"/>
      <c r="IX5" s="95"/>
      <c r="IY5" s="95"/>
      <c r="IZ5" s="95"/>
      <c r="JA5" s="95"/>
      <c r="JB5" s="95"/>
      <c r="JC5" s="95"/>
      <c r="JD5" s="95"/>
      <c r="JE5" s="95"/>
      <c r="JF5" s="95"/>
      <c r="JG5" s="95"/>
      <c r="JH5" s="95"/>
      <c r="JI5" s="95"/>
      <c r="JJ5" s="95"/>
      <c r="JK5" s="95"/>
      <c r="JL5" s="95"/>
      <c r="JM5" s="95"/>
      <c r="JN5" s="95"/>
      <c r="JO5" s="95"/>
      <c r="JP5" s="95"/>
      <c r="JQ5" s="95"/>
      <c r="JR5" s="95"/>
      <c r="JS5" s="95"/>
      <c r="JT5" s="95"/>
      <c r="JU5" s="95"/>
      <c r="JV5" s="95"/>
      <c r="JW5" s="95"/>
      <c r="JX5" s="95"/>
      <c r="JY5" s="95"/>
      <c r="JZ5" s="95"/>
      <c r="KA5" s="95"/>
      <c r="KB5" s="95"/>
      <c r="KC5" s="95"/>
      <c r="KD5" s="95"/>
      <c r="KE5" s="95"/>
      <c r="KF5" s="95"/>
      <c r="KG5" s="95"/>
      <c r="KH5" s="95"/>
      <c r="KI5" s="95"/>
      <c r="KJ5" s="95"/>
      <c r="KK5" s="95"/>
      <c r="KL5" s="95"/>
      <c r="KM5" s="95"/>
      <c r="KN5" s="95"/>
      <c r="KO5" s="95"/>
      <c r="KP5" s="95"/>
      <c r="KQ5" s="95"/>
      <c r="KR5" s="95"/>
      <c r="KS5" s="95"/>
      <c r="KT5" s="96"/>
      <c r="KU5" s="96"/>
      <c r="KV5" s="96"/>
      <c r="KW5" s="96"/>
      <c r="KX5" s="96"/>
      <c r="KY5" s="96"/>
      <c r="KZ5" s="96"/>
      <c r="LA5" s="96"/>
      <c r="LB5" s="96"/>
      <c r="LC5" s="96"/>
      <c r="LD5" s="1228"/>
      <c r="LE5" s="1228"/>
      <c r="LF5" s="1228"/>
      <c r="LG5" s="1228"/>
      <c r="LH5" s="1228"/>
      <c r="LI5" s="1228"/>
      <c r="LJ5" s="1228"/>
      <c r="LK5" s="1228"/>
      <c r="LL5" s="1228"/>
      <c r="LM5" s="1228"/>
      <c r="LN5" s="1228"/>
      <c r="LO5" s="1228"/>
      <c r="LP5" s="1228"/>
      <c r="LQ5" s="1228"/>
      <c r="LR5" s="1228"/>
      <c r="LS5" s="1228"/>
      <c r="LT5" s="1228"/>
      <c r="LU5" s="1228"/>
      <c r="LV5" s="1228"/>
      <c r="LW5" s="1228"/>
      <c r="LX5" s="1228"/>
      <c r="LY5" s="1228"/>
      <c r="LZ5" s="1228"/>
      <c r="MA5" s="1228"/>
      <c r="MB5" s="1228"/>
      <c r="MC5" s="1228"/>
      <c r="MD5" s="1228"/>
      <c r="ME5" s="1228"/>
      <c r="MF5" s="1228"/>
      <c r="MG5" s="1228"/>
      <c r="MH5" s="1235" t="s">
        <v>510</v>
      </c>
      <c r="MI5" s="1235" t="s">
        <v>511</v>
      </c>
      <c r="MJ5" s="1235" t="s">
        <v>512</v>
      </c>
      <c r="MK5" s="1235" t="s">
        <v>513</v>
      </c>
      <c r="ML5" s="1235" t="s">
        <v>514</v>
      </c>
      <c r="MM5" s="1228" t="s">
        <v>515</v>
      </c>
      <c r="MN5" s="1228" t="s">
        <v>516</v>
      </c>
      <c r="MO5" s="1228" t="s">
        <v>517</v>
      </c>
      <c r="MP5" s="1228" t="s">
        <v>518</v>
      </c>
      <c r="MQ5" s="1228" t="s">
        <v>519</v>
      </c>
      <c r="MR5" s="94"/>
      <c r="MS5" s="94"/>
      <c r="MT5" s="96"/>
      <c r="MU5" s="96"/>
      <c r="MV5" s="96"/>
      <c r="MW5" s="96"/>
      <c r="MX5" s="96"/>
      <c r="MY5" s="96"/>
      <c r="MZ5" s="96"/>
      <c r="NA5" s="96"/>
      <c r="NB5" s="96"/>
      <c r="NC5" s="96"/>
      <c r="ND5" s="96"/>
      <c r="NE5" s="96"/>
      <c r="NF5" s="96"/>
      <c r="NG5" s="96"/>
      <c r="NH5" s="96"/>
      <c r="NI5" s="96"/>
      <c r="NJ5" s="96"/>
    </row>
    <row r="6" spans="1:376" s="93" customFormat="1" ht="13.15" customHeight="1" x14ac:dyDescent="0.2">
      <c r="A6" s="1232"/>
      <c r="B6" s="114" t="s">
        <v>520</v>
      </c>
      <c r="D6" s="94"/>
      <c r="E6" s="104"/>
      <c r="F6" s="115" t="s">
        <v>506</v>
      </c>
      <c r="G6" s="944" t="s">
        <v>521</v>
      </c>
      <c r="H6" s="1230" t="s">
        <v>522</v>
      </c>
      <c r="J6" s="944" t="s">
        <v>523</v>
      </c>
      <c r="K6" s="1233" t="s">
        <v>524</v>
      </c>
      <c r="L6" s="1234"/>
      <c r="M6" s="1236"/>
      <c r="N6" s="1237"/>
      <c r="O6" s="332"/>
      <c r="P6" s="1230"/>
      <c r="Q6" s="1240" t="s">
        <v>525</v>
      </c>
      <c r="R6" s="1240"/>
      <c r="U6" s="1229"/>
      <c r="V6" s="1229"/>
      <c r="W6" s="1229"/>
      <c r="X6" s="1229"/>
      <c r="Y6" s="1229"/>
      <c r="Z6" s="1229"/>
      <c r="AA6" s="1229"/>
      <c r="AB6" s="1229"/>
      <c r="AC6" s="1229"/>
      <c r="AD6" s="1229"/>
      <c r="AE6" s="1229"/>
      <c r="AF6" s="1229"/>
      <c r="AG6" s="1229"/>
      <c r="AH6" s="1229"/>
      <c r="AI6" s="1229"/>
      <c r="AJ6" s="1229"/>
      <c r="AK6" s="1229"/>
      <c r="AL6" s="1229"/>
      <c r="AM6" s="1229"/>
      <c r="AN6" s="1229"/>
      <c r="AO6" s="1229"/>
      <c r="AP6" s="1229"/>
      <c r="AQ6" s="1229"/>
      <c r="AR6" s="1229"/>
      <c r="AS6" s="1229"/>
      <c r="AT6" s="1229"/>
      <c r="AU6" s="1229"/>
      <c r="AV6" s="1229"/>
      <c r="AW6" s="1229"/>
      <c r="AX6" s="1229"/>
      <c r="AY6" s="1229"/>
      <c r="AZ6" s="1229"/>
      <c r="BA6" s="1229"/>
      <c r="BB6" s="1229"/>
      <c r="BC6" s="1229"/>
      <c r="BD6" s="1229"/>
      <c r="BE6" s="1229"/>
      <c r="BF6" s="1229"/>
      <c r="BG6" s="1229"/>
      <c r="BH6" s="1229"/>
      <c r="BI6" s="1229"/>
      <c r="BJ6" s="1229"/>
      <c r="BK6" s="1229"/>
      <c r="BL6" s="1229"/>
      <c r="BM6" s="1229"/>
      <c r="BN6" s="1229"/>
      <c r="BO6" s="1229"/>
      <c r="BP6" s="1229"/>
      <c r="BQ6" s="1229"/>
      <c r="BR6" s="1229"/>
      <c r="BS6" s="1229"/>
      <c r="BT6" s="1229"/>
      <c r="BU6" s="1229"/>
      <c r="BV6" s="1229"/>
      <c r="BW6" s="1229"/>
      <c r="BX6" s="1229"/>
      <c r="BY6" s="1229"/>
      <c r="BZ6" s="1229"/>
      <c r="CA6" s="1229"/>
      <c r="CB6" s="1229"/>
      <c r="CC6" s="1229"/>
      <c r="CD6" s="1229"/>
      <c r="CE6" s="1229"/>
      <c r="CF6" s="1229"/>
      <c r="CG6" s="1229"/>
      <c r="CH6" s="1229"/>
      <c r="CI6" s="1229"/>
      <c r="CJ6" s="1229"/>
      <c r="CK6" s="1229"/>
      <c r="CL6" s="1229"/>
      <c r="CM6" s="1229"/>
      <c r="CN6" s="1229"/>
      <c r="CO6" s="1229"/>
      <c r="CP6" s="1229"/>
      <c r="CQ6" s="1229"/>
      <c r="CR6" s="1229"/>
      <c r="CS6" s="1229"/>
      <c r="CT6" s="1229"/>
      <c r="CU6" s="1229"/>
      <c r="CV6" s="1229"/>
      <c r="CW6" s="1229"/>
      <c r="CX6" s="1229"/>
      <c r="CY6" s="1229"/>
      <c r="CZ6" s="1229"/>
      <c r="DA6" s="1229"/>
      <c r="DB6" s="1229"/>
      <c r="DC6" s="1229"/>
      <c r="DD6" s="1229"/>
      <c r="DE6" s="1229"/>
      <c r="DF6" s="1229"/>
      <c r="DG6" s="1229"/>
      <c r="DH6" s="1229"/>
      <c r="DI6" s="1229"/>
      <c r="DJ6" s="1229"/>
      <c r="DK6" s="1229"/>
      <c r="DL6" s="1229"/>
      <c r="DM6" s="1229"/>
      <c r="DN6" s="1229"/>
      <c r="DO6" s="1229"/>
      <c r="DP6" s="1229"/>
      <c r="DQ6" s="1229"/>
      <c r="DR6" s="1229"/>
      <c r="DS6" s="1229"/>
      <c r="DT6" s="1229"/>
      <c r="DU6" s="1229"/>
      <c r="DV6" s="1229"/>
      <c r="DW6" s="1229"/>
      <c r="DX6" s="1229"/>
      <c r="DY6" s="1229"/>
      <c r="DZ6" s="1229"/>
      <c r="EA6" s="1229"/>
      <c r="EB6" s="1229"/>
      <c r="EC6" s="1229"/>
      <c r="ED6" s="1229"/>
      <c r="EE6" s="1229"/>
      <c r="EF6" s="1229"/>
      <c r="EG6" s="1229"/>
      <c r="EH6" s="1229"/>
      <c r="EI6" s="1229"/>
      <c r="EJ6" s="1229"/>
      <c r="EK6" s="1229"/>
      <c r="EL6" s="1229"/>
      <c r="EM6" s="1229"/>
      <c r="EN6" s="1229"/>
      <c r="EO6" s="1229"/>
      <c r="EP6" s="1228"/>
      <c r="EQ6" s="1228"/>
      <c r="ER6" s="1228"/>
      <c r="ES6" s="1228"/>
      <c r="ET6" s="1228"/>
      <c r="EU6" s="1228"/>
      <c r="EV6" s="1228"/>
      <c r="EW6" s="1228"/>
      <c r="EX6" s="1228"/>
      <c r="EY6" s="1228"/>
      <c r="EZ6" s="1229"/>
      <c r="FA6" s="1229"/>
      <c r="FB6" s="1229"/>
      <c r="FC6" s="1229"/>
      <c r="FD6" s="1229"/>
      <c r="FE6" s="1228"/>
      <c r="FF6" s="1228"/>
      <c r="FG6" s="1228"/>
      <c r="FH6" s="1228"/>
      <c r="FI6" s="1228"/>
      <c r="FJ6" s="1229"/>
      <c r="FK6" s="1229"/>
      <c r="FL6" s="1229"/>
      <c r="FM6" s="1229"/>
      <c r="FN6" s="1229"/>
      <c r="FO6" s="1228"/>
      <c r="FP6" s="1228"/>
      <c r="FQ6" s="1228"/>
      <c r="FR6" s="1228"/>
      <c r="FS6" s="1228"/>
      <c r="FT6" s="1228"/>
      <c r="FU6" s="1228"/>
      <c r="FV6" s="1228"/>
      <c r="FW6" s="1228"/>
      <c r="FX6" s="1228"/>
      <c r="FY6" s="1228"/>
      <c r="FZ6" s="1228"/>
      <c r="GA6" s="1228"/>
      <c r="GB6" s="1228"/>
      <c r="GC6" s="1228"/>
      <c r="GD6" s="1228"/>
      <c r="GE6" s="1228"/>
      <c r="GF6" s="1228"/>
      <c r="GG6" s="1228"/>
      <c r="GH6" s="1228"/>
      <c r="GI6" s="1228"/>
      <c r="GJ6" s="1228"/>
      <c r="GK6" s="1228"/>
      <c r="GL6" s="1228"/>
      <c r="GM6" s="1228"/>
      <c r="GN6" s="1228"/>
      <c r="GO6" s="1228"/>
      <c r="GP6" s="1228"/>
      <c r="GQ6" s="1228"/>
      <c r="GR6" s="1228"/>
      <c r="GS6" s="1228"/>
      <c r="GT6" s="1228"/>
      <c r="GU6" s="1228"/>
      <c r="GV6" s="1228"/>
      <c r="GW6" s="1228"/>
      <c r="GX6" s="1228"/>
      <c r="GY6" s="1228"/>
      <c r="GZ6" s="1228"/>
      <c r="HA6" s="1228"/>
      <c r="HB6" s="1228"/>
      <c r="HC6" s="1228"/>
      <c r="HD6" s="1228"/>
      <c r="HE6" s="1228"/>
      <c r="HF6" s="1228"/>
      <c r="HG6" s="1228"/>
      <c r="HH6" s="1228"/>
      <c r="HI6" s="1228"/>
      <c r="HJ6" s="1228"/>
      <c r="HK6" s="1228"/>
      <c r="HL6" s="1228"/>
      <c r="HM6" s="1228"/>
      <c r="HN6" s="1228"/>
      <c r="HO6" s="1228"/>
      <c r="HP6" s="1228"/>
      <c r="HQ6" s="1228"/>
      <c r="HR6" s="1228"/>
      <c r="HS6" s="1228"/>
      <c r="HT6" s="1228"/>
      <c r="HU6" s="1228"/>
      <c r="HV6" s="1228"/>
      <c r="HW6" s="95"/>
      <c r="HX6" s="95"/>
      <c r="HY6" s="95"/>
      <c r="HZ6" s="95"/>
      <c r="IA6" s="95"/>
      <c r="IB6" s="95"/>
      <c r="IC6" s="95"/>
      <c r="ID6" s="95"/>
      <c r="IE6" s="95"/>
      <c r="IF6" s="95"/>
      <c r="IG6" s="95"/>
      <c r="IH6" s="95"/>
      <c r="II6" s="95"/>
      <c r="IJ6" s="95"/>
      <c r="IK6" s="95"/>
      <c r="IL6" s="95"/>
      <c r="IM6" s="95"/>
      <c r="IN6" s="95"/>
      <c r="IO6" s="95"/>
      <c r="IP6" s="95"/>
      <c r="IQ6" s="95"/>
      <c r="IR6" s="95"/>
      <c r="IS6" s="95"/>
      <c r="IT6" s="95"/>
      <c r="IU6" s="95"/>
      <c r="IV6" s="95"/>
      <c r="IW6" s="95"/>
      <c r="IX6" s="95"/>
      <c r="IY6" s="95"/>
      <c r="IZ6" s="95"/>
      <c r="JA6" s="95"/>
      <c r="JB6" s="95"/>
      <c r="JC6" s="95"/>
      <c r="JD6" s="95"/>
      <c r="JE6" s="95"/>
      <c r="JF6" s="95"/>
      <c r="JG6" s="95"/>
      <c r="JH6" s="95"/>
      <c r="JI6" s="95"/>
      <c r="JJ6" s="95"/>
      <c r="JK6" s="95"/>
      <c r="JL6" s="95"/>
      <c r="JM6" s="95"/>
      <c r="JN6" s="95"/>
      <c r="JO6" s="95"/>
      <c r="JP6" s="95"/>
      <c r="JQ6" s="95"/>
      <c r="JR6" s="95"/>
      <c r="JS6" s="95"/>
      <c r="JT6" s="95"/>
      <c r="JU6" s="95"/>
      <c r="JV6" s="95"/>
      <c r="JW6" s="95"/>
      <c r="JX6" s="95"/>
      <c r="JY6" s="95"/>
      <c r="JZ6" s="95"/>
      <c r="KA6" s="95"/>
      <c r="KB6" s="95"/>
      <c r="KC6" s="95"/>
      <c r="KD6" s="95"/>
      <c r="KE6" s="95"/>
      <c r="KF6" s="95"/>
      <c r="KG6" s="95"/>
      <c r="KH6" s="95"/>
      <c r="KI6" s="95"/>
      <c r="KJ6" s="95"/>
      <c r="KK6" s="95"/>
      <c r="KL6" s="95"/>
      <c r="KM6" s="95"/>
      <c r="KN6" s="95"/>
      <c r="KO6" s="95"/>
      <c r="KP6" s="95"/>
      <c r="KQ6" s="95"/>
      <c r="KR6" s="95"/>
      <c r="KS6" s="95"/>
      <c r="KT6" s="96"/>
      <c r="KU6" s="96"/>
      <c r="KV6" s="96"/>
      <c r="KW6" s="96"/>
      <c r="KX6" s="96"/>
      <c r="KY6" s="96"/>
      <c r="KZ6" s="96"/>
      <c r="LA6" s="96"/>
      <c r="LB6" s="96"/>
      <c r="LC6" s="96"/>
      <c r="LD6" s="1228"/>
      <c r="LE6" s="1228"/>
      <c r="LF6" s="1228"/>
      <c r="LG6" s="1228"/>
      <c r="LH6" s="1228"/>
      <c r="LI6" s="1228"/>
      <c r="LJ6" s="1228"/>
      <c r="LK6" s="1228"/>
      <c r="LL6" s="1228"/>
      <c r="LM6" s="1228"/>
      <c r="LN6" s="1228"/>
      <c r="LO6" s="1228"/>
      <c r="LP6" s="1228"/>
      <c r="LQ6" s="1228"/>
      <c r="LR6" s="1228"/>
      <c r="LS6" s="1228"/>
      <c r="LT6" s="1228"/>
      <c r="LU6" s="1228"/>
      <c r="LV6" s="1228"/>
      <c r="LW6" s="1228"/>
      <c r="LX6" s="1228"/>
      <c r="LY6" s="1228"/>
      <c r="LZ6" s="1228"/>
      <c r="MA6" s="1228"/>
      <c r="MB6" s="1228"/>
      <c r="MC6" s="1228"/>
      <c r="MD6" s="1228"/>
      <c r="ME6" s="1228"/>
      <c r="MF6" s="1228"/>
      <c r="MG6" s="1228"/>
      <c r="MH6" s="1235"/>
      <c r="MI6" s="1235"/>
      <c r="MJ6" s="1235"/>
      <c r="MK6" s="1235"/>
      <c r="ML6" s="1235"/>
      <c r="MM6" s="1228"/>
      <c r="MN6" s="1228"/>
      <c r="MO6" s="1228"/>
      <c r="MP6" s="1228"/>
      <c r="MQ6" s="1228"/>
      <c r="MR6" s="94"/>
      <c r="MS6" s="94"/>
      <c r="MT6" s="96"/>
      <c r="MU6" s="96"/>
      <c r="MV6" s="96"/>
      <c r="MW6" s="96"/>
      <c r="MX6" s="96"/>
      <c r="MY6" s="96"/>
      <c r="MZ6" s="96"/>
      <c r="NA6" s="96"/>
      <c r="NB6" s="96"/>
      <c r="NC6" s="96"/>
      <c r="ND6" s="96"/>
      <c r="NE6" s="96"/>
      <c r="NF6" s="96"/>
      <c r="NG6" s="96"/>
      <c r="NH6" s="96"/>
      <c r="NI6" s="96"/>
      <c r="NJ6" s="96"/>
    </row>
    <row r="7" spans="1:376" s="93" customFormat="1" ht="11.25" customHeight="1" x14ac:dyDescent="0.2">
      <c r="A7" s="1232"/>
      <c r="B7" s="116" t="s">
        <v>162</v>
      </c>
      <c r="C7" s="94"/>
      <c r="D7" s="104"/>
      <c r="E7" s="94"/>
      <c r="F7" s="94"/>
      <c r="G7" s="944" t="s">
        <v>526</v>
      </c>
      <c r="H7" s="1230"/>
      <c r="I7" s="436"/>
      <c r="J7" s="944" t="s">
        <v>527</v>
      </c>
      <c r="K7" s="1234"/>
      <c r="L7" s="1234"/>
      <c r="M7" s="1238"/>
      <c r="N7" s="1239"/>
      <c r="P7" s="1230"/>
      <c r="Q7" s="117"/>
      <c r="R7" s="118" t="s">
        <v>528</v>
      </c>
      <c r="S7" s="111"/>
      <c r="T7" s="112"/>
      <c r="U7" s="1229"/>
      <c r="V7" s="1229"/>
      <c r="W7" s="1229"/>
      <c r="X7" s="1229"/>
      <c r="Y7" s="1229"/>
      <c r="Z7" s="1229"/>
      <c r="AA7" s="1229"/>
      <c r="AB7" s="1229"/>
      <c r="AC7" s="1229"/>
      <c r="AD7" s="1229"/>
      <c r="AE7" s="1229"/>
      <c r="AF7" s="1229"/>
      <c r="AG7" s="1229"/>
      <c r="AH7" s="1229"/>
      <c r="AI7" s="1229"/>
      <c r="AJ7" s="1229"/>
      <c r="AK7" s="1229"/>
      <c r="AL7" s="1229"/>
      <c r="AM7" s="1229"/>
      <c r="AN7" s="1229"/>
      <c r="AO7" s="1229"/>
      <c r="AP7" s="1229"/>
      <c r="AQ7" s="1229"/>
      <c r="AR7" s="1229"/>
      <c r="AS7" s="1229"/>
      <c r="AT7" s="1229"/>
      <c r="AU7" s="1229"/>
      <c r="AV7" s="1229"/>
      <c r="AW7" s="1229"/>
      <c r="AX7" s="1229"/>
      <c r="AY7" s="1229"/>
      <c r="AZ7" s="1229"/>
      <c r="BA7" s="1229"/>
      <c r="BB7" s="1229"/>
      <c r="BC7" s="1229"/>
      <c r="BD7" s="1229"/>
      <c r="BE7" s="1229"/>
      <c r="BF7" s="1229"/>
      <c r="BG7" s="1229"/>
      <c r="BH7" s="1229"/>
      <c r="BI7" s="1229"/>
      <c r="BJ7" s="1229"/>
      <c r="BK7" s="1229"/>
      <c r="BL7" s="1229"/>
      <c r="BM7" s="1229"/>
      <c r="BN7" s="1229"/>
      <c r="BO7" s="1229"/>
      <c r="BP7" s="1229"/>
      <c r="BQ7" s="1229"/>
      <c r="BR7" s="1229"/>
      <c r="BS7" s="1229"/>
      <c r="BT7" s="1229"/>
      <c r="BU7" s="1229"/>
      <c r="BV7" s="1229"/>
      <c r="BW7" s="1229"/>
      <c r="BX7" s="1229"/>
      <c r="BY7" s="1229"/>
      <c r="BZ7" s="1229"/>
      <c r="CA7" s="1229"/>
      <c r="CB7" s="1229"/>
      <c r="CC7" s="1229"/>
      <c r="CD7" s="1229"/>
      <c r="CE7" s="1229"/>
      <c r="CF7" s="1229"/>
      <c r="CG7" s="1229"/>
      <c r="CH7" s="1229"/>
      <c r="CI7" s="1229"/>
      <c r="CJ7" s="1229"/>
      <c r="CK7" s="1229"/>
      <c r="CL7" s="1229"/>
      <c r="CM7" s="1229"/>
      <c r="CN7" s="1229"/>
      <c r="CO7" s="1229"/>
      <c r="CP7" s="1229"/>
      <c r="CQ7" s="1229"/>
      <c r="CR7" s="1229"/>
      <c r="CS7" s="1229"/>
      <c r="CT7" s="1229"/>
      <c r="CU7" s="1229"/>
      <c r="CV7" s="1229"/>
      <c r="CW7" s="1229"/>
      <c r="CX7" s="1229"/>
      <c r="CY7" s="1229"/>
      <c r="CZ7" s="1229"/>
      <c r="DA7" s="1229"/>
      <c r="DB7" s="1229"/>
      <c r="DC7" s="1229"/>
      <c r="DD7" s="1229"/>
      <c r="DE7" s="1229"/>
      <c r="DF7" s="1229"/>
      <c r="DG7" s="1229"/>
      <c r="DH7" s="1229"/>
      <c r="DI7" s="1229"/>
      <c r="DJ7" s="1229"/>
      <c r="DK7" s="1229"/>
      <c r="DL7" s="1229"/>
      <c r="DM7" s="1229"/>
      <c r="DN7" s="1229"/>
      <c r="DO7" s="1229"/>
      <c r="DP7" s="1229"/>
      <c r="DQ7" s="1229"/>
      <c r="DR7" s="1229"/>
      <c r="DS7" s="1229"/>
      <c r="DT7" s="1229"/>
      <c r="DU7" s="1229"/>
      <c r="DV7" s="1229"/>
      <c r="DW7" s="1229"/>
      <c r="DX7" s="1229"/>
      <c r="DY7" s="1229"/>
      <c r="DZ7" s="1229"/>
      <c r="EA7" s="1229"/>
      <c r="EB7" s="1229"/>
      <c r="EC7" s="1229"/>
      <c r="ED7" s="1229"/>
      <c r="EE7" s="1229"/>
      <c r="EF7" s="1229"/>
      <c r="EG7" s="1229"/>
      <c r="EH7" s="1229"/>
      <c r="EI7" s="1229"/>
      <c r="EJ7" s="1229"/>
      <c r="EK7" s="1229"/>
      <c r="EL7" s="1229"/>
      <c r="EM7" s="1229"/>
      <c r="EN7" s="1229"/>
      <c r="EO7" s="1229"/>
      <c r="EP7" s="1228"/>
      <c r="EQ7" s="1228"/>
      <c r="ER7" s="1228"/>
      <c r="ES7" s="1228"/>
      <c r="ET7" s="1228"/>
      <c r="EU7" s="1228"/>
      <c r="EV7" s="1228"/>
      <c r="EW7" s="1228"/>
      <c r="EX7" s="1228"/>
      <c r="EY7" s="1228"/>
      <c r="EZ7" s="1229"/>
      <c r="FA7" s="1229"/>
      <c r="FB7" s="1229"/>
      <c r="FC7" s="1229"/>
      <c r="FD7" s="1229"/>
      <c r="FE7" s="1228"/>
      <c r="FF7" s="1228"/>
      <c r="FG7" s="1228"/>
      <c r="FH7" s="1228"/>
      <c r="FI7" s="1228"/>
      <c r="FJ7" s="1229"/>
      <c r="FK7" s="1229"/>
      <c r="FL7" s="1229"/>
      <c r="FM7" s="1229"/>
      <c r="FN7" s="1229"/>
      <c r="FO7" s="1228"/>
      <c r="FP7" s="1228"/>
      <c r="FQ7" s="1228"/>
      <c r="FR7" s="1228"/>
      <c r="FS7" s="1228"/>
      <c r="FT7" s="1228"/>
      <c r="FU7" s="1228"/>
      <c r="FV7" s="1228"/>
      <c r="FW7" s="1228"/>
      <c r="FX7" s="1228"/>
      <c r="FY7" s="1228"/>
      <c r="FZ7" s="1228"/>
      <c r="GA7" s="1228"/>
      <c r="GB7" s="1228"/>
      <c r="GC7" s="1228"/>
      <c r="GD7" s="1228"/>
      <c r="GE7" s="1228"/>
      <c r="GF7" s="1228"/>
      <c r="GG7" s="1228"/>
      <c r="GH7" s="1228"/>
      <c r="GI7" s="1228"/>
      <c r="GJ7" s="1228"/>
      <c r="GK7" s="1228"/>
      <c r="GL7" s="1228"/>
      <c r="GM7" s="1228"/>
      <c r="GN7" s="1228"/>
      <c r="GO7" s="1228"/>
      <c r="GP7" s="1228"/>
      <c r="GQ7" s="1228"/>
      <c r="GR7" s="1228"/>
      <c r="GS7" s="1228"/>
      <c r="GT7" s="1228"/>
      <c r="GU7" s="1228"/>
      <c r="GV7" s="1228"/>
      <c r="GW7" s="1228"/>
      <c r="GX7" s="1228"/>
      <c r="GY7" s="1228"/>
      <c r="GZ7" s="1228"/>
      <c r="HA7" s="1228"/>
      <c r="HB7" s="1228"/>
      <c r="HC7" s="1228"/>
      <c r="HD7" s="1228"/>
      <c r="HE7" s="1228"/>
      <c r="HF7" s="1228"/>
      <c r="HG7" s="1228"/>
      <c r="HH7" s="1228"/>
      <c r="HI7" s="1228"/>
      <c r="HJ7" s="1228"/>
      <c r="HK7" s="1228"/>
      <c r="HL7" s="1228"/>
      <c r="HM7" s="1228"/>
      <c r="HN7" s="1228"/>
      <c r="HO7" s="1228"/>
      <c r="HP7" s="1228"/>
      <c r="HQ7" s="1228"/>
      <c r="HR7" s="1228"/>
      <c r="HS7" s="1228"/>
      <c r="HT7" s="1228"/>
      <c r="HU7" s="1228"/>
      <c r="HV7" s="1228"/>
      <c r="HW7" s="95"/>
      <c r="HX7" s="95"/>
      <c r="HY7" s="95"/>
      <c r="HZ7" s="95"/>
      <c r="IA7" s="95"/>
      <c r="IB7" s="95"/>
      <c r="IC7" s="95"/>
      <c r="ID7" s="95"/>
      <c r="IE7" s="95"/>
      <c r="IF7" s="95"/>
      <c r="IG7" s="95"/>
      <c r="IH7" s="95"/>
      <c r="II7" s="95"/>
      <c r="IJ7" s="95"/>
      <c r="IK7" s="95"/>
      <c r="IL7" s="95"/>
      <c r="IM7" s="95"/>
      <c r="IN7" s="95"/>
      <c r="IO7" s="95"/>
      <c r="IP7" s="95"/>
      <c r="IQ7" s="95"/>
      <c r="IR7" s="95"/>
      <c r="IS7" s="95"/>
      <c r="IT7" s="95"/>
      <c r="IU7" s="95"/>
      <c r="IV7" s="119"/>
      <c r="IW7" s="119"/>
      <c r="IX7" s="119"/>
      <c r="IY7" s="119"/>
      <c r="IZ7" s="119"/>
      <c r="JA7" s="119"/>
      <c r="JB7" s="119"/>
      <c r="JC7" s="119"/>
      <c r="JD7" s="119"/>
      <c r="JE7" s="119"/>
      <c r="JF7" s="119"/>
      <c r="JG7" s="119"/>
      <c r="JH7" s="119"/>
      <c r="JI7" s="119"/>
      <c r="JJ7" s="119"/>
      <c r="JK7" s="119"/>
      <c r="JL7" s="119"/>
      <c r="JM7" s="119"/>
      <c r="JN7" s="119"/>
      <c r="JO7" s="119"/>
      <c r="JP7" s="119"/>
      <c r="JQ7" s="119"/>
      <c r="JR7" s="119"/>
      <c r="JS7" s="119"/>
      <c r="JT7" s="119"/>
      <c r="JU7" s="119"/>
      <c r="JV7" s="119"/>
      <c r="JW7" s="119"/>
      <c r="JX7" s="119"/>
      <c r="JY7" s="119"/>
      <c r="JZ7" s="119"/>
      <c r="KA7" s="119"/>
      <c r="KB7" s="119"/>
      <c r="KC7" s="119"/>
      <c r="KD7" s="119"/>
      <c r="KE7" s="119"/>
      <c r="KF7" s="119"/>
      <c r="KG7" s="119"/>
      <c r="KH7" s="119"/>
      <c r="KI7" s="119"/>
      <c r="KJ7" s="119"/>
      <c r="KK7" s="119"/>
      <c r="KL7" s="119"/>
      <c r="KM7" s="119"/>
      <c r="KN7" s="119"/>
      <c r="KO7" s="119"/>
      <c r="KP7" s="119"/>
      <c r="KQ7" s="119"/>
      <c r="KR7" s="119"/>
      <c r="KS7" s="119"/>
      <c r="KT7" s="119"/>
      <c r="KU7" s="119"/>
      <c r="KV7" s="119"/>
      <c r="KW7" s="119"/>
      <c r="KX7" s="119"/>
      <c r="KY7" s="119"/>
      <c r="KZ7" s="119"/>
      <c r="LA7" s="119"/>
      <c r="LB7" s="119"/>
      <c r="LC7" s="119"/>
      <c r="LD7" s="1228"/>
      <c r="LE7" s="1228"/>
      <c r="LF7" s="1228"/>
      <c r="LG7" s="1228"/>
      <c r="LH7" s="1228"/>
      <c r="LI7" s="1228"/>
      <c r="LJ7" s="1228"/>
      <c r="LK7" s="1228"/>
      <c r="LL7" s="1228"/>
      <c r="LM7" s="1228"/>
      <c r="LN7" s="1228"/>
      <c r="LO7" s="1228"/>
      <c r="LP7" s="1228"/>
      <c r="LQ7" s="1228"/>
      <c r="LR7" s="1228"/>
      <c r="LS7" s="1228"/>
      <c r="LT7" s="1228"/>
      <c r="LU7" s="1228"/>
      <c r="LV7" s="1228"/>
      <c r="LW7" s="1228"/>
      <c r="LX7" s="1228"/>
      <c r="LY7" s="1228"/>
      <c r="LZ7" s="1228"/>
      <c r="MA7" s="1228"/>
      <c r="MB7" s="1228"/>
      <c r="MC7" s="1228"/>
      <c r="MD7" s="1228"/>
      <c r="ME7" s="1228"/>
      <c r="MF7" s="1228"/>
      <c r="MG7" s="1228"/>
      <c r="MH7" s="1235"/>
      <c r="MI7" s="1235"/>
      <c r="MJ7" s="1235"/>
      <c r="MK7" s="1235"/>
      <c r="ML7" s="1235"/>
      <c r="MM7" s="1228"/>
      <c r="MN7" s="1228"/>
      <c r="MO7" s="1228"/>
      <c r="MP7" s="1228"/>
      <c r="MQ7" s="1228"/>
      <c r="MR7" s="94"/>
      <c r="MS7" s="94"/>
      <c r="MT7" s="96"/>
      <c r="MU7" s="96"/>
      <c r="MV7" s="96"/>
      <c r="MW7" s="96"/>
      <c r="MX7" s="96"/>
      <c r="MY7" s="96"/>
      <c r="MZ7" s="96"/>
      <c r="NA7" s="96"/>
      <c r="NB7" s="96"/>
      <c r="NC7" s="96"/>
      <c r="ND7" s="96"/>
      <c r="NE7" s="96"/>
      <c r="NF7" s="96"/>
      <c r="NG7" s="96"/>
      <c r="NH7" s="96"/>
      <c r="NI7" s="96"/>
      <c r="NJ7" s="96"/>
    </row>
    <row r="8" spans="1:376" s="123" customFormat="1" ht="11.25" customHeight="1" x14ac:dyDescent="0.2">
      <c r="A8" s="1232"/>
      <c r="B8" s="120" t="s">
        <v>529</v>
      </c>
      <c r="C8" s="944" t="s">
        <v>530</v>
      </c>
      <c r="D8" s="944" t="s">
        <v>531</v>
      </c>
      <c r="E8" s="944" t="s">
        <v>532</v>
      </c>
      <c r="F8" s="944" t="s">
        <v>532</v>
      </c>
      <c r="G8" s="944" t="s">
        <v>533</v>
      </c>
      <c r="H8" s="944" t="s">
        <v>526</v>
      </c>
      <c r="I8" s="944" t="s">
        <v>534</v>
      </c>
      <c r="J8" s="944" t="s">
        <v>535</v>
      </c>
      <c r="K8" s="1241" t="s">
        <v>536</v>
      </c>
      <c r="L8" s="1241"/>
      <c r="M8" s="944" t="s">
        <v>537</v>
      </c>
      <c r="N8" s="944" t="s">
        <v>538</v>
      </c>
      <c r="O8" s="944" t="s">
        <v>539</v>
      </c>
      <c r="P8" s="1230"/>
      <c r="Q8" s="944" t="s">
        <v>540</v>
      </c>
      <c r="R8" s="944" t="s">
        <v>541</v>
      </c>
      <c r="S8" s="121"/>
      <c r="T8" s="122"/>
      <c r="U8" s="1229"/>
      <c r="V8" s="1229"/>
      <c r="W8" s="1229"/>
      <c r="X8" s="1229"/>
      <c r="Y8" s="1229"/>
      <c r="Z8" s="1229"/>
      <c r="AA8" s="1229"/>
      <c r="AB8" s="1229"/>
      <c r="AC8" s="1229"/>
      <c r="AD8" s="1229"/>
      <c r="AE8" s="1229"/>
      <c r="AF8" s="1229"/>
      <c r="AG8" s="1229"/>
      <c r="AH8" s="1229"/>
      <c r="AI8" s="1229"/>
      <c r="AJ8" s="1229"/>
      <c r="AK8" s="1229"/>
      <c r="AL8" s="1229"/>
      <c r="AM8" s="1229"/>
      <c r="AN8" s="1229"/>
      <c r="AO8" s="1229"/>
      <c r="AP8" s="1229"/>
      <c r="AQ8" s="1229"/>
      <c r="AR8" s="1229"/>
      <c r="AS8" s="1229"/>
      <c r="AT8" s="1229"/>
      <c r="AU8" s="1229"/>
      <c r="AV8" s="1229"/>
      <c r="AW8" s="1229"/>
      <c r="AX8" s="1229"/>
      <c r="AY8" s="1229"/>
      <c r="AZ8" s="1229"/>
      <c r="BA8" s="1229"/>
      <c r="BB8" s="1229"/>
      <c r="BC8" s="1229"/>
      <c r="BD8" s="1229"/>
      <c r="BE8" s="1229"/>
      <c r="BF8" s="1229"/>
      <c r="BG8" s="1229"/>
      <c r="BH8" s="1229"/>
      <c r="BI8" s="1229"/>
      <c r="BJ8" s="1229"/>
      <c r="BK8" s="1229"/>
      <c r="BL8" s="1229"/>
      <c r="BM8" s="1229"/>
      <c r="BN8" s="1229"/>
      <c r="BO8" s="1229"/>
      <c r="BP8" s="1229"/>
      <c r="BQ8" s="1229"/>
      <c r="BR8" s="1229"/>
      <c r="BS8" s="1229"/>
      <c r="BT8" s="1229"/>
      <c r="BU8" s="1229"/>
      <c r="BV8" s="1229"/>
      <c r="BW8" s="1229"/>
      <c r="BX8" s="1229"/>
      <c r="BY8" s="1229"/>
      <c r="BZ8" s="1229"/>
      <c r="CA8" s="1229"/>
      <c r="CB8" s="1229"/>
      <c r="CC8" s="1229"/>
      <c r="CD8" s="1229"/>
      <c r="CE8" s="1229"/>
      <c r="CF8" s="1229"/>
      <c r="CG8" s="1229"/>
      <c r="CH8" s="1229"/>
      <c r="CI8" s="1229"/>
      <c r="CJ8" s="1229"/>
      <c r="CK8" s="1229"/>
      <c r="CL8" s="1229"/>
      <c r="CM8" s="1229"/>
      <c r="CN8" s="1229"/>
      <c r="CO8" s="1229"/>
      <c r="CP8" s="1229"/>
      <c r="CQ8" s="1229"/>
      <c r="CR8" s="1229"/>
      <c r="CS8" s="1229"/>
      <c r="CT8" s="1229"/>
      <c r="CU8" s="1229"/>
      <c r="CV8" s="1229"/>
      <c r="CW8" s="1229"/>
      <c r="CX8" s="1229"/>
      <c r="CY8" s="1229"/>
      <c r="CZ8" s="1229"/>
      <c r="DA8" s="1229"/>
      <c r="DB8" s="1229"/>
      <c r="DC8" s="1229"/>
      <c r="DD8" s="1229"/>
      <c r="DE8" s="1229"/>
      <c r="DF8" s="1229"/>
      <c r="DG8" s="1229"/>
      <c r="DH8" s="1229"/>
      <c r="DI8" s="1229"/>
      <c r="DJ8" s="1229"/>
      <c r="DK8" s="1229"/>
      <c r="DL8" s="1229"/>
      <c r="DM8" s="1229"/>
      <c r="DN8" s="1229"/>
      <c r="DO8" s="1229"/>
      <c r="DP8" s="1229"/>
      <c r="DQ8" s="1229"/>
      <c r="DR8" s="1229"/>
      <c r="DS8" s="1229"/>
      <c r="DT8" s="1229"/>
      <c r="DU8" s="1229"/>
      <c r="DV8" s="1229"/>
      <c r="DW8" s="1229"/>
      <c r="DX8" s="1229"/>
      <c r="DY8" s="1229"/>
      <c r="DZ8" s="1229"/>
      <c r="EA8" s="1229"/>
      <c r="EB8" s="1229"/>
      <c r="EC8" s="1229"/>
      <c r="ED8" s="1229"/>
      <c r="EE8" s="1229"/>
      <c r="EF8" s="1229"/>
      <c r="EG8" s="1229"/>
      <c r="EH8" s="1229"/>
      <c r="EI8" s="1229"/>
      <c r="EJ8" s="1229"/>
      <c r="EK8" s="1229"/>
      <c r="EL8" s="1229"/>
      <c r="EM8" s="1229"/>
      <c r="EN8" s="1229"/>
      <c r="EO8" s="1229"/>
      <c r="EP8" s="1228"/>
      <c r="EQ8" s="1228"/>
      <c r="ER8" s="1228"/>
      <c r="ES8" s="1228"/>
      <c r="ET8" s="1228"/>
      <c r="EU8" s="1228"/>
      <c r="EV8" s="1228"/>
      <c r="EW8" s="1228"/>
      <c r="EX8" s="1228"/>
      <c r="EY8" s="1228"/>
      <c r="EZ8" s="1229"/>
      <c r="FA8" s="1229"/>
      <c r="FB8" s="1229"/>
      <c r="FC8" s="1229"/>
      <c r="FD8" s="1229"/>
      <c r="FE8" s="1228"/>
      <c r="FF8" s="1228"/>
      <c r="FG8" s="1228"/>
      <c r="FH8" s="1228"/>
      <c r="FI8" s="1228"/>
      <c r="FJ8" s="1229"/>
      <c r="FK8" s="1229"/>
      <c r="FL8" s="1229"/>
      <c r="FM8" s="1229"/>
      <c r="FN8" s="1229"/>
      <c r="FO8" s="1228"/>
      <c r="FP8" s="1228"/>
      <c r="FQ8" s="1228"/>
      <c r="FR8" s="1228"/>
      <c r="FS8" s="1228"/>
      <c r="FT8" s="1228"/>
      <c r="FU8" s="1228"/>
      <c r="FV8" s="1228"/>
      <c r="FW8" s="1228"/>
      <c r="FX8" s="1228"/>
      <c r="FY8" s="1228"/>
      <c r="FZ8" s="1228"/>
      <c r="GA8" s="1228"/>
      <c r="GB8" s="1228"/>
      <c r="GC8" s="1228"/>
      <c r="GD8" s="1228"/>
      <c r="GE8" s="1228"/>
      <c r="GF8" s="1228"/>
      <c r="GG8" s="1228"/>
      <c r="GH8" s="1228"/>
      <c r="GI8" s="1228"/>
      <c r="GJ8" s="1228"/>
      <c r="GK8" s="1228"/>
      <c r="GL8" s="1228"/>
      <c r="GM8" s="1228"/>
      <c r="GN8" s="1228"/>
      <c r="GO8" s="1228"/>
      <c r="GP8" s="1228"/>
      <c r="GQ8" s="1228"/>
      <c r="GR8" s="1228"/>
      <c r="GS8" s="1228"/>
      <c r="GT8" s="1228"/>
      <c r="GU8" s="1228"/>
      <c r="GV8" s="1228"/>
      <c r="GW8" s="1228"/>
      <c r="GX8" s="1228"/>
      <c r="GY8" s="1228"/>
      <c r="GZ8" s="1228"/>
      <c r="HA8" s="1228"/>
      <c r="HB8" s="1228"/>
      <c r="HC8" s="1228"/>
      <c r="HD8" s="1228"/>
      <c r="HE8" s="1228"/>
      <c r="HF8" s="1228"/>
      <c r="HG8" s="1228"/>
      <c r="HH8" s="1228"/>
      <c r="HI8" s="1228"/>
      <c r="HJ8" s="1228"/>
      <c r="HK8" s="1228"/>
      <c r="HL8" s="1228"/>
      <c r="HM8" s="1228"/>
      <c r="HN8" s="1228"/>
      <c r="HO8" s="1228"/>
      <c r="HP8" s="1228"/>
      <c r="HQ8" s="1228"/>
      <c r="HR8" s="1228"/>
      <c r="HS8" s="1228"/>
      <c r="HT8" s="1228"/>
      <c r="HU8" s="1228"/>
      <c r="HV8" s="1228"/>
      <c r="HW8" s="1228" t="s">
        <v>542</v>
      </c>
      <c r="HX8" s="119" t="s">
        <v>260</v>
      </c>
      <c r="HY8" s="119" t="s">
        <v>261</v>
      </c>
      <c r="HZ8" s="119" t="s">
        <v>262</v>
      </c>
      <c r="IA8" s="119" t="s">
        <v>263</v>
      </c>
      <c r="IB8" s="1228" t="s">
        <v>543</v>
      </c>
      <c r="IC8" s="1228" t="s">
        <v>543</v>
      </c>
      <c r="ID8" s="1228" t="s">
        <v>543</v>
      </c>
      <c r="IE8" s="1228" t="s">
        <v>543</v>
      </c>
      <c r="IF8" s="1228" t="s">
        <v>543</v>
      </c>
      <c r="IG8" s="1228" t="s">
        <v>544</v>
      </c>
      <c r="IH8" s="1228" t="s">
        <v>544</v>
      </c>
      <c r="II8" s="1228" t="s">
        <v>544</v>
      </c>
      <c r="IJ8" s="1228" t="s">
        <v>544</v>
      </c>
      <c r="IK8" s="1228" t="s">
        <v>544</v>
      </c>
      <c r="IL8" s="119" t="s">
        <v>545</v>
      </c>
      <c r="IM8" s="119" t="s">
        <v>260</v>
      </c>
      <c r="IN8" s="119" t="s">
        <v>261</v>
      </c>
      <c r="IO8" s="119" t="s">
        <v>262</v>
      </c>
      <c r="IP8" s="119" t="s">
        <v>263</v>
      </c>
      <c r="IQ8" s="119" t="s">
        <v>545</v>
      </c>
      <c r="IR8" s="119" t="s">
        <v>260</v>
      </c>
      <c r="IS8" s="119" t="s">
        <v>261</v>
      </c>
      <c r="IT8" s="119" t="s">
        <v>262</v>
      </c>
      <c r="IU8" s="119" t="s">
        <v>263</v>
      </c>
      <c r="IV8" s="1228" t="s">
        <v>546</v>
      </c>
      <c r="IW8" s="1228" t="s">
        <v>546</v>
      </c>
      <c r="IX8" s="1228" t="s">
        <v>546</v>
      </c>
      <c r="IY8" s="1228" t="s">
        <v>546</v>
      </c>
      <c r="IZ8" s="1228" t="s">
        <v>546</v>
      </c>
      <c r="JA8" s="1228" t="s">
        <v>547</v>
      </c>
      <c r="JB8" s="1228" t="s">
        <v>547</v>
      </c>
      <c r="JC8" s="1228" t="s">
        <v>547</v>
      </c>
      <c r="JD8" s="1228" t="s">
        <v>547</v>
      </c>
      <c r="JE8" s="1228" t="s">
        <v>547</v>
      </c>
      <c r="JF8" s="1228" t="s">
        <v>548</v>
      </c>
      <c r="JG8" s="1228" t="s">
        <v>548</v>
      </c>
      <c r="JH8" s="1228" t="s">
        <v>548</v>
      </c>
      <c r="JI8" s="1228" t="s">
        <v>548</v>
      </c>
      <c r="JJ8" s="1228" t="s">
        <v>548</v>
      </c>
      <c r="JK8" s="1228" t="s">
        <v>549</v>
      </c>
      <c r="JL8" s="1228" t="s">
        <v>549</v>
      </c>
      <c r="JM8" s="1228" t="s">
        <v>549</v>
      </c>
      <c r="JN8" s="1228" t="s">
        <v>549</v>
      </c>
      <c r="JO8" s="1228" t="s">
        <v>549</v>
      </c>
      <c r="JP8" s="1228" t="s">
        <v>550</v>
      </c>
      <c r="JQ8" s="1228" t="s">
        <v>550</v>
      </c>
      <c r="JR8" s="1228" t="s">
        <v>550</v>
      </c>
      <c r="JS8" s="1228" t="s">
        <v>550</v>
      </c>
      <c r="JT8" s="1228" t="s">
        <v>550</v>
      </c>
      <c r="JU8" s="1228" t="s">
        <v>551</v>
      </c>
      <c r="JV8" s="1228" t="s">
        <v>551</v>
      </c>
      <c r="JW8" s="1228" t="s">
        <v>551</v>
      </c>
      <c r="JX8" s="1228" t="s">
        <v>551</v>
      </c>
      <c r="JY8" s="1228" t="s">
        <v>551</v>
      </c>
      <c r="JZ8" s="1228" t="s">
        <v>552</v>
      </c>
      <c r="KA8" s="1228" t="s">
        <v>552</v>
      </c>
      <c r="KB8" s="1228" t="s">
        <v>552</v>
      </c>
      <c r="KC8" s="1228" t="s">
        <v>552</v>
      </c>
      <c r="KD8" s="1228" t="s">
        <v>552</v>
      </c>
      <c r="KE8" s="1228" t="s">
        <v>553</v>
      </c>
      <c r="KF8" s="1228" t="s">
        <v>553</v>
      </c>
      <c r="KG8" s="1228" t="s">
        <v>553</v>
      </c>
      <c r="KH8" s="1228" t="s">
        <v>553</v>
      </c>
      <c r="KI8" s="1228" t="s">
        <v>553</v>
      </c>
      <c r="KJ8" s="1228" t="s">
        <v>554</v>
      </c>
      <c r="KK8" s="1228" t="s">
        <v>554</v>
      </c>
      <c r="KL8" s="1228" t="s">
        <v>554</v>
      </c>
      <c r="KM8" s="1228" t="s">
        <v>554</v>
      </c>
      <c r="KN8" s="1228" t="s">
        <v>554</v>
      </c>
      <c r="KO8" s="1228" t="s">
        <v>555</v>
      </c>
      <c r="KP8" s="1228" t="s">
        <v>555</v>
      </c>
      <c r="KQ8" s="1228" t="s">
        <v>555</v>
      </c>
      <c r="KR8" s="1228" t="s">
        <v>555</v>
      </c>
      <c r="KS8" s="1228" t="s">
        <v>555</v>
      </c>
      <c r="KT8" s="1228" t="s">
        <v>556</v>
      </c>
      <c r="KU8" s="1228" t="s">
        <v>556</v>
      </c>
      <c r="KV8" s="1228" t="s">
        <v>556</v>
      </c>
      <c r="KW8" s="1228" t="s">
        <v>556</v>
      </c>
      <c r="KX8" s="1228" t="s">
        <v>556</v>
      </c>
      <c r="KY8" s="1228" t="s">
        <v>557</v>
      </c>
      <c r="KZ8" s="1228" t="s">
        <v>557</v>
      </c>
      <c r="LA8" s="1228" t="s">
        <v>557</v>
      </c>
      <c r="LB8" s="1228" t="s">
        <v>557</v>
      </c>
      <c r="LC8" s="1228" t="s">
        <v>557</v>
      </c>
      <c r="LD8" s="1228"/>
      <c r="LE8" s="1228"/>
      <c r="LF8" s="1228"/>
      <c r="LG8" s="1228"/>
      <c r="LH8" s="1228"/>
      <c r="LI8" s="1228"/>
      <c r="LJ8" s="1228"/>
      <c r="LK8" s="1228"/>
      <c r="LL8" s="1228"/>
      <c r="LM8" s="1228"/>
      <c r="LN8" s="1228"/>
      <c r="LO8" s="1228"/>
      <c r="LP8" s="1228"/>
      <c r="LQ8" s="1228"/>
      <c r="LR8" s="1228"/>
      <c r="LS8" s="1228"/>
      <c r="LT8" s="1228"/>
      <c r="LU8" s="1228"/>
      <c r="LV8" s="1228"/>
      <c r="LW8" s="1228"/>
      <c r="LX8" s="1228"/>
      <c r="LY8" s="1228"/>
      <c r="LZ8" s="1228"/>
      <c r="MA8" s="1228"/>
      <c r="MB8" s="1228"/>
      <c r="MC8" s="1228"/>
      <c r="MD8" s="1228"/>
      <c r="ME8" s="1228"/>
      <c r="MF8" s="1228"/>
      <c r="MG8" s="1228"/>
      <c r="MH8" s="1235"/>
      <c r="MI8" s="1235"/>
      <c r="MJ8" s="1235"/>
      <c r="MK8" s="1235"/>
      <c r="ML8" s="1235"/>
      <c r="MM8" s="1228"/>
      <c r="MN8" s="1228"/>
      <c r="MO8" s="1228"/>
      <c r="MP8" s="1228"/>
      <c r="MQ8" s="1228"/>
      <c r="MR8" s="100"/>
      <c r="MS8" s="100"/>
      <c r="MT8" s="102"/>
      <c r="MU8" s="102"/>
      <c r="MV8" s="102"/>
      <c r="MW8" s="102"/>
      <c r="MX8" s="102"/>
      <c r="MY8" s="102"/>
      <c r="MZ8" s="102"/>
      <c r="NA8" s="102"/>
      <c r="NB8" s="102"/>
      <c r="NC8" s="102"/>
      <c r="ND8" s="102"/>
      <c r="NE8" s="102"/>
      <c r="NF8" s="102"/>
      <c r="NG8" s="102"/>
      <c r="NH8" s="102"/>
      <c r="NI8" s="102"/>
      <c r="NJ8" s="102"/>
    </row>
    <row r="9" spans="1:376" s="123" customFormat="1" ht="11.25" customHeight="1" x14ac:dyDescent="0.2">
      <c r="A9" s="1232"/>
      <c r="B9" s="124" t="s">
        <v>558</v>
      </c>
      <c r="C9" s="944" t="s">
        <v>559</v>
      </c>
      <c r="D9" s="944" t="s">
        <v>560</v>
      </c>
      <c r="E9" s="944" t="s">
        <v>561</v>
      </c>
      <c r="F9" s="944" t="s">
        <v>562</v>
      </c>
      <c r="G9" s="944" t="s">
        <v>563</v>
      </c>
      <c r="H9" s="944" t="s">
        <v>533</v>
      </c>
      <c r="I9" s="944" t="s">
        <v>564</v>
      </c>
      <c r="J9" s="125" t="s">
        <v>565</v>
      </c>
      <c r="K9" s="944" t="s">
        <v>566</v>
      </c>
      <c r="L9" s="944" t="s">
        <v>166</v>
      </c>
      <c r="M9" s="944" t="s">
        <v>532</v>
      </c>
      <c r="N9" s="944" t="s">
        <v>567</v>
      </c>
      <c r="O9" s="944" t="s">
        <v>568</v>
      </c>
      <c r="P9" s="1231"/>
      <c r="Q9" s="944" t="s">
        <v>533</v>
      </c>
      <c r="R9" s="944" t="s">
        <v>569</v>
      </c>
      <c r="S9" s="1242" t="s">
        <v>570</v>
      </c>
      <c r="T9" s="1242"/>
      <c r="U9" s="1229"/>
      <c r="V9" s="1229"/>
      <c r="W9" s="1229"/>
      <c r="X9" s="1229"/>
      <c r="Y9" s="1229"/>
      <c r="Z9" s="1229"/>
      <c r="AA9" s="1229"/>
      <c r="AB9" s="1229"/>
      <c r="AC9" s="1229"/>
      <c r="AD9" s="1229"/>
      <c r="AE9" s="1229"/>
      <c r="AF9" s="1229"/>
      <c r="AG9" s="1229"/>
      <c r="AH9" s="1229"/>
      <c r="AI9" s="1229"/>
      <c r="AJ9" s="1229"/>
      <c r="AK9" s="1229"/>
      <c r="AL9" s="1229"/>
      <c r="AM9" s="1229"/>
      <c r="AN9" s="1229"/>
      <c r="AO9" s="1229"/>
      <c r="AP9" s="1229"/>
      <c r="AQ9" s="1229"/>
      <c r="AR9" s="1229"/>
      <c r="AS9" s="1229"/>
      <c r="AT9" s="1229"/>
      <c r="AU9" s="1229"/>
      <c r="AV9" s="1229"/>
      <c r="AW9" s="1229"/>
      <c r="AX9" s="1229"/>
      <c r="AY9" s="1229"/>
      <c r="AZ9" s="1229"/>
      <c r="BA9" s="1229"/>
      <c r="BB9" s="1229"/>
      <c r="BC9" s="1229"/>
      <c r="BD9" s="1229"/>
      <c r="BE9" s="1229"/>
      <c r="BF9" s="1229"/>
      <c r="BG9" s="1229"/>
      <c r="BH9" s="1229"/>
      <c r="BI9" s="1229"/>
      <c r="BJ9" s="1229"/>
      <c r="BK9" s="1229"/>
      <c r="BL9" s="1229"/>
      <c r="BM9" s="1229"/>
      <c r="BN9" s="1229"/>
      <c r="BO9" s="1229"/>
      <c r="BP9" s="1229"/>
      <c r="BQ9" s="1229"/>
      <c r="BR9" s="1229"/>
      <c r="BS9" s="1229"/>
      <c r="BT9" s="1229"/>
      <c r="BU9" s="1229"/>
      <c r="BV9" s="1229"/>
      <c r="BW9" s="1229"/>
      <c r="BX9" s="1229"/>
      <c r="BY9" s="1229"/>
      <c r="BZ9" s="1229"/>
      <c r="CA9" s="1229"/>
      <c r="CB9" s="1229"/>
      <c r="CC9" s="1229"/>
      <c r="CD9" s="1229"/>
      <c r="CE9" s="1229"/>
      <c r="CF9" s="1229"/>
      <c r="CG9" s="1229"/>
      <c r="CH9" s="1229"/>
      <c r="CI9" s="1229"/>
      <c r="CJ9" s="1229"/>
      <c r="CK9" s="1229"/>
      <c r="CL9" s="1229"/>
      <c r="CM9" s="1229"/>
      <c r="CN9" s="1229"/>
      <c r="CO9" s="1229"/>
      <c r="CP9" s="1229"/>
      <c r="CQ9" s="1229"/>
      <c r="CR9" s="1229"/>
      <c r="CS9" s="1229"/>
      <c r="CT9" s="1229"/>
      <c r="CU9" s="1229"/>
      <c r="CV9" s="1229"/>
      <c r="CW9" s="1229"/>
      <c r="CX9" s="1229"/>
      <c r="CY9" s="1229"/>
      <c r="CZ9" s="1229"/>
      <c r="DA9" s="1229"/>
      <c r="DB9" s="1229"/>
      <c r="DC9" s="1229"/>
      <c r="DD9" s="1229"/>
      <c r="DE9" s="1229"/>
      <c r="DF9" s="1229"/>
      <c r="DG9" s="1229"/>
      <c r="DH9" s="1229"/>
      <c r="DI9" s="1229"/>
      <c r="DJ9" s="1229"/>
      <c r="DK9" s="1229"/>
      <c r="DL9" s="1229"/>
      <c r="DM9" s="1229"/>
      <c r="DN9" s="1229"/>
      <c r="DO9" s="1229"/>
      <c r="DP9" s="1229"/>
      <c r="DQ9" s="1229"/>
      <c r="DR9" s="1229"/>
      <c r="DS9" s="1229"/>
      <c r="DT9" s="1229"/>
      <c r="DU9" s="1229"/>
      <c r="DV9" s="1229"/>
      <c r="DW9" s="1229"/>
      <c r="DX9" s="1229"/>
      <c r="DY9" s="1229"/>
      <c r="DZ9" s="1229"/>
      <c r="EA9" s="1229"/>
      <c r="EB9" s="1229"/>
      <c r="EC9" s="1229"/>
      <c r="ED9" s="1229"/>
      <c r="EE9" s="1229"/>
      <c r="EF9" s="1229"/>
      <c r="EG9" s="1229"/>
      <c r="EH9" s="1229"/>
      <c r="EI9" s="1229"/>
      <c r="EJ9" s="1229"/>
      <c r="EK9" s="1229"/>
      <c r="EL9" s="1229"/>
      <c r="EM9" s="1229"/>
      <c r="EN9" s="1229"/>
      <c r="EO9" s="1229"/>
      <c r="EP9" s="1228"/>
      <c r="EQ9" s="1228"/>
      <c r="ER9" s="1228"/>
      <c r="ES9" s="1228"/>
      <c r="ET9" s="1228"/>
      <c r="EU9" s="1228"/>
      <c r="EV9" s="1228"/>
      <c r="EW9" s="1228"/>
      <c r="EX9" s="1228"/>
      <c r="EY9" s="1228"/>
      <c r="EZ9" s="1229"/>
      <c r="FA9" s="1229"/>
      <c r="FB9" s="1229"/>
      <c r="FC9" s="1229"/>
      <c r="FD9" s="1229"/>
      <c r="FE9" s="1228"/>
      <c r="FF9" s="1228"/>
      <c r="FG9" s="1228"/>
      <c r="FH9" s="1228"/>
      <c r="FI9" s="1228"/>
      <c r="FJ9" s="1229"/>
      <c r="FK9" s="1229"/>
      <c r="FL9" s="1229"/>
      <c r="FM9" s="1229"/>
      <c r="FN9" s="1229"/>
      <c r="FO9" s="1228"/>
      <c r="FP9" s="1228"/>
      <c r="FQ9" s="1228"/>
      <c r="FR9" s="1228"/>
      <c r="FS9" s="1228"/>
      <c r="FT9" s="1228"/>
      <c r="FU9" s="1228"/>
      <c r="FV9" s="1228"/>
      <c r="FW9" s="1228"/>
      <c r="FX9" s="1228"/>
      <c r="FY9" s="1228"/>
      <c r="FZ9" s="1228"/>
      <c r="GA9" s="1228"/>
      <c r="GB9" s="1228"/>
      <c r="GC9" s="1228"/>
      <c r="GD9" s="1228"/>
      <c r="GE9" s="1228"/>
      <c r="GF9" s="1228"/>
      <c r="GG9" s="1228"/>
      <c r="GH9" s="1228"/>
      <c r="GI9" s="1228"/>
      <c r="GJ9" s="1228"/>
      <c r="GK9" s="1228"/>
      <c r="GL9" s="1228"/>
      <c r="GM9" s="1228"/>
      <c r="GN9" s="1228"/>
      <c r="GO9" s="1228"/>
      <c r="GP9" s="1228"/>
      <c r="GQ9" s="1228"/>
      <c r="GR9" s="1228"/>
      <c r="GS9" s="1228"/>
      <c r="GT9" s="1228"/>
      <c r="GU9" s="1228"/>
      <c r="GV9" s="1228"/>
      <c r="GW9" s="1228"/>
      <c r="GX9" s="1228"/>
      <c r="GY9" s="1228"/>
      <c r="GZ9" s="1228"/>
      <c r="HA9" s="1228"/>
      <c r="HB9" s="1228"/>
      <c r="HC9" s="1228"/>
      <c r="HD9" s="1228"/>
      <c r="HE9" s="1228"/>
      <c r="HF9" s="1228"/>
      <c r="HG9" s="1228"/>
      <c r="HH9" s="1228"/>
      <c r="HI9" s="1228"/>
      <c r="HJ9" s="1228"/>
      <c r="HK9" s="1228"/>
      <c r="HL9" s="1228"/>
      <c r="HM9" s="1228"/>
      <c r="HN9" s="1228"/>
      <c r="HO9" s="1228"/>
      <c r="HP9" s="1228"/>
      <c r="HQ9" s="1228"/>
      <c r="HR9" s="1228"/>
      <c r="HS9" s="1228"/>
      <c r="HT9" s="1228"/>
      <c r="HU9" s="1228"/>
      <c r="HV9" s="1228"/>
      <c r="HW9" s="1228"/>
      <c r="HX9" s="119" t="s">
        <v>571</v>
      </c>
      <c r="HY9" s="119" t="s">
        <v>571</v>
      </c>
      <c r="HZ9" s="119" t="s">
        <v>571</v>
      </c>
      <c r="IA9" s="119" t="s">
        <v>571</v>
      </c>
      <c r="IB9" s="1228"/>
      <c r="IC9" s="1228"/>
      <c r="ID9" s="1228"/>
      <c r="IE9" s="1228"/>
      <c r="IF9" s="1228"/>
      <c r="IG9" s="1228"/>
      <c r="IH9" s="1228"/>
      <c r="II9" s="1228"/>
      <c r="IJ9" s="1228"/>
      <c r="IK9" s="1228"/>
      <c r="IL9" s="119" t="s">
        <v>572</v>
      </c>
      <c r="IM9" s="119" t="s">
        <v>572</v>
      </c>
      <c r="IN9" s="119" t="s">
        <v>572</v>
      </c>
      <c r="IO9" s="119" t="s">
        <v>572</v>
      </c>
      <c r="IP9" s="119" t="s">
        <v>572</v>
      </c>
      <c r="IQ9" s="119" t="s">
        <v>573</v>
      </c>
      <c r="IR9" s="119" t="s">
        <v>573</v>
      </c>
      <c r="IS9" s="119" t="s">
        <v>573</v>
      </c>
      <c r="IT9" s="119" t="s">
        <v>573</v>
      </c>
      <c r="IU9" s="119" t="s">
        <v>573</v>
      </c>
      <c r="IV9" s="1228"/>
      <c r="IW9" s="1228"/>
      <c r="IX9" s="1228"/>
      <c r="IY9" s="1228"/>
      <c r="IZ9" s="1228"/>
      <c r="JA9" s="1228"/>
      <c r="JB9" s="1228"/>
      <c r="JC9" s="1228"/>
      <c r="JD9" s="1228"/>
      <c r="JE9" s="1228"/>
      <c r="JF9" s="1228"/>
      <c r="JG9" s="1228"/>
      <c r="JH9" s="1228"/>
      <c r="JI9" s="1228"/>
      <c r="JJ9" s="1228"/>
      <c r="JK9" s="1228"/>
      <c r="JL9" s="1228"/>
      <c r="JM9" s="1228"/>
      <c r="JN9" s="1228"/>
      <c r="JO9" s="1228"/>
      <c r="JP9" s="1228"/>
      <c r="JQ9" s="1228"/>
      <c r="JR9" s="1228"/>
      <c r="JS9" s="1228"/>
      <c r="JT9" s="1228"/>
      <c r="JU9" s="1228"/>
      <c r="JV9" s="1228"/>
      <c r="JW9" s="1228"/>
      <c r="JX9" s="1228"/>
      <c r="JY9" s="1228"/>
      <c r="JZ9" s="1228"/>
      <c r="KA9" s="1228"/>
      <c r="KB9" s="1228"/>
      <c r="KC9" s="1228"/>
      <c r="KD9" s="1228"/>
      <c r="KE9" s="1228"/>
      <c r="KF9" s="1228"/>
      <c r="KG9" s="1228"/>
      <c r="KH9" s="1228"/>
      <c r="KI9" s="1228"/>
      <c r="KJ9" s="1228"/>
      <c r="KK9" s="1228"/>
      <c r="KL9" s="1228"/>
      <c r="KM9" s="1228"/>
      <c r="KN9" s="1228"/>
      <c r="KO9" s="1228"/>
      <c r="KP9" s="1228"/>
      <c r="KQ9" s="1228"/>
      <c r="KR9" s="1228"/>
      <c r="KS9" s="1228"/>
      <c r="KT9" s="1228"/>
      <c r="KU9" s="1228"/>
      <c r="KV9" s="1228"/>
      <c r="KW9" s="1228"/>
      <c r="KX9" s="1228"/>
      <c r="KY9" s="1228"/>
      <c r="KZ9" s="1228"/>
      <c r="LA9" s="1228"/>
      <c r="LB9" s="1228"/>
      <c r="LC9" s="1228"/>
      <c r="LD9" s="1228"/>
      <c r="LE9" s="1228"/>
      <c r="LF9" s="1228"/>
      <c r="LG9" s="1228"/>
      <c r="LH9" s="1228"/>
      <c r="LI9" s="1228"/>
      <c r="LJ9" s="1228"/>
      <c r="LK9" s="1228"/>
      <c r="LL9" s="1228"/>
      <c r="LM9" s="1228"/>
      <c r="LN9" s="1228"/>
      <c r="LO9" s="1228"/>
      <c r="LP9" s="1228"/>
      <c r="LQ9" s="1228"/>
      <c r="LR9" s="1228"/>
      <c r="LS9" s="1228"/>
      <c r="LT9" s="1228"/>
      <c r="LU9" s="1228"/>
      <c r="LV9" s="1228"/>
      <c r="LW9" s="1228"/>
      <c r="LX9" s="1228"/>
      <c r="LY9" s="1228"/>
      <c r="LZ9" s="1228"/>
      <c r="MA9" s="1228"/>
      <c r="MB9" s="1228"/>
      <c r="MC9" s="1228"/>
      <c r="MD9" s="1228"/>
      <c r="ME9" s="1228"/>
      <c r="MF9" s="1228"/>
      <c r="MG9" s="1228"/>
      <c r="MH9" s="1235"/>
      <c r="MI9" s="1235"/>
      <c r="MJ9" s="1235"/>
      <c r="MK9" s="1235"/>
      <c r="ML9" s="1235"/>
      <c r="MM9" s="1228"/>
      <c r="MN9" s="1228"/>
      <c r="MO9" s="1228"/>
      <c r="MP9" s="1228"/>
      <c r="MQ9" s="1228"/>
      <c r="MR9" s="100"/>
      <c r="MS9" s="100"/>
      <c r="MT9" s="102"/>
      <c r="MU9" s="102"/>
      <c r="MV9" s="102"/>
      <c r="MW9" s="102"/>
      <c r="MX9" s="102"/>
      <c r="MY9" s="102"/>
      <c r="MZ9" s="102"/>
      <c r="NA9" s="102"/>
      <c r="NB9" s="102"/>
      <c r="NC9" s="102"/>
      <c r="ND9" s="102"/>
      <c r="NE9" s="102"/>
      <c r="NF9" s="102"/>
      <c r="NG9" s="102"/>
      <c r="NH9" s="102"/>
      <c r="NI9" s="102"/>
      <c r="NJ9" s="102"/>
    </row>
    <row r="10" spans="1:376" ht="12" customHeight="1" x14ac:dyDescent="0.2">
      <c r="A10" s="126" t="str">
        <f t="shared" ref="A10:A47" si="0">IF(AND(E10&gt;0,OR(B10="",C10="",D10="",F10="",G10="", H10="",M10="",N10="",O10="",P10="")),1,"")</f>
        <v/>
      </c>
      <c r="B10" s="127" t="s">
        <v>574</v>
      </c>
      <c r="C10" s="128"/>
      <c r="D10" s="129"/>
      <c r="E10" s="130"/>
      <c r="F10" s="130"/>
      <c r="G10" s="130"/>
      <c r="H10" s="130"/>
      <c r="I10" s="533"/>
      <c r="J10" s="131"/>
      <c r="K10" s="132">
        <f t="shared" ref="K10:K47" si="1">MAX(0,H10-I10)</f>
        <v>0</v>
      </c>
      <c r="L10" s="132">
        <f t="shared" ref="L10:L47" si="2">MAX(0,E10*K10)</f>
        <v>0</v>
      </c>
      <c r="M10" s="133"/>
      <c r="N10" s="133"/>
      <c r="O10" s="133"/>
      <c r="P10" s="134"/>
      <c r="Q10" s="135"/>
      <c r="R10" s="136"/>
      <c r="S10" s="1243"/>
      <c r="T10" s="1244"/>
      <c r="U10" s="103" t="str">
        <f t="shared" ref="U10:U47" si="3">IF(AND(C10="Efficiency",B10=80,NOT(M10="Common Space")),E10,"")</f>
        <v/>
      </c>
      <c r="V10" s="103" t="str">
        <f t="shared" ref="V10:V47" si="4">IF(AND(C10=1,B10=80,NOT(M10="Common Space")),E10,"")</f>
        <v/>
      </c>
      <c r="W10" s="103" t="str">
        <f t="shared" ref="W10:W47" si="5">IF(AND(C10=2,B10=80,NOT(M10="Common Space")),E10,"")</f>
        <v/>
      </c>
      <c r="X10" s="103" t="str">
        <f t="shared" ref="X10:X47" si="6">IF(AND(C10=3,B10=80,NOT(M10="Common Space")),E10,"")</f>
        <v/>
      </c>
      <c r="Y10" s="103" t="str">
        <f t="shared" ref="Y10:Y47" si="7">IF(AND(C10=4,B10=80,NOT(M10="Common Space")),E10,"")</f>
        <v/>
      </c>
      <c r="Z10" s="103" t="str">
        <f t="shared" ref="Z10:Z47" si="8">IF(AND(C10="Efficiency",B10=70,NOT(M10="Common Space")),E10,"")</f>
        <v/>
      </c>
      <c r="AA10" s="103" t="str">
        <f t="shared" ref="AA10:AA47" si="9">IF(AND(C10=1,B10=70,NOT(M10="Common Space")),E10,"")</f>
        <v/>
      </c>
      <c r="AB10" s="103" t="str">
        <f t="shared" ref="AB10:AB47" si="10">IF(AND(C10=2,B10=70,NOT(M10="Common Space")),E10,"")</f>
        <v/>
      </c>
      <c r="AC10" s="103" t="str">
        <f t="shared" ref="AC10:AC47" si="11">IF(AND(C10=3,B10=70,NOT(M10="Common Space")),E10,"")</f>
        <v/>
      </c>
      <c r="AD10" s="103" t="str">
        <f t="shared" ref="AD10:AD47" si="12">IF(AND(C10=4,B10=70,NOT(M10="Common Space")),E10,"")</f>
        <v/>
      </c>
      <c r="AE10" s="103" t="str">
        <f t="shared" ref="AE10:AE47" si="13">IF(AND(C10="Efficiency",B10=60,NOT(M10="Common Space")),E10,"")</f>
        <v/>
      </c>
      <c r="AF10" s="103" t="str">
        <f t="shared" ref="AF10:AF47" si="14">IF(AND(C10=1,B10=60,NOT(M10="Common Space")),E10,"")</f>
        <v/>
      </c>
      <c r="AG10" s="103" t="str">
        <f t="shared" ref="AG10:AG47" si="15">IF(AND(C10=2,B10=60,NOT(M10="Common Space")),E10,"")</f>
        <v/>
      </c>
      <c r="AH10" s="103" t="str">
        <f t="shared" ref="AH10:AH47" si="16">IF(AND(C10=3,B10=60,NOT(M10="Common Space")),E10,"")</f>
        <v/>
      </c>
      <c r="AI10" s="103" t="str">
        <f t="shared" ref="AI10:AI47" si="17">IF(AND(C10=4,B10=60,NOT(M10="Common Space")),E10,"")</f>
        <v/>
      </c>
      <c r="AJ10" s="103" t="str">
        <f t="shared" ref="AJ10:AJ47" si="18">IF(AND(C10="Efficiency",B10=50,NOT(M10="Common Space")),E10,"")</f>
        <v/>
      </c>
      <c r="AK10" s="103" t="str">
        <f t="shared" ref="AK10:AK47" si="19">IF(AND(C10=1,B10=50,NOT(M10="Common Space")),E10,"")</f>
        <v/>
      </c>
      <c r="AL10" s="103" t="str">
        <f t="shared" ref="AL10:AL47" si="20">IF(AND(C10=2,B10=50,NOT(M10="Common Space")),E10,"")</f>
        <v/>
      </c>
      <c r="AM10" s="103" t="str">
        <f t="shared" ref="AM10:AM47" si="21">IF(AND(C10=3,B10=50,NOT(M10="Common Space")),E10,"")</f>
        <v/>
      </c>
      <c r="AN10" s="103" t="str">
        <f t="shared" ref="AN10:AN47" si="22">IF(AND(C10=4,B10=50,NOT(M10="Common Space")),E10,"")</f>
        <v/>
      </c>
      <c r="AO10" s="103" t="str">
        <f t="shared" ref="AO10:AO47" si="23">IF(AND(C10="Efficiency",B10=40,NOT(M10="Common Space")),E10,"")</f>
        <v/>
      </c>
      <c r="AP10" s="103" t="str">
        <f t="shared" ref="AP10:AP47" si="24">IF(AND(C10=1,B10=40,NOT(M10="Common Space")),E10,"")</f>
        <v/>
      </c>
      <c r="AQ10" s="103" t="str">
        <f t="shared" ref="AQ10:AQ47" si="25">IF(AND(C10=2,B10=40,NOT(M10="Common Space")),E10,"")</f>
        <v/>
      </c>
      <c r="AR10" s="103" t="str">
        <f t="shared" ref="AR10:AR47" si="26">IF(AND(C10=3,B10=40,NOT(M10="Common Space")),E10,"")</f>
        <v/>
      </c>
      <c r="AS10" s="103" t="str">
        <f t="shared" ref="AS10:AS47" si="27">IF(AND(C10=4,B10=40,NOT(M10="Common Space")),E10,"")</f>
        <v/>
      </c>
      <c r="AT10" s="103" t="str">
        <f t="shared" ref="AT10:AT47" si="28">IF(AND(C10="Efficiency",B10=30,NOT(M10="Common Space")),E10,"")</f>
        <v/>
      </c>
      <c r="AU10" s="103" t="str">
        <f t="shared" ref="AU10:AU47" si="29">IF(AND(C10=1,B10=30,NOT(M10="Common Space")),E10,"")</f>
        <v/>
      </c>
      <c r="AV10" s="103" t="str">
        <f t="shared" ref="AV10:AV47" si="30">IF(AND(C10=2,B10=30,NOT(M10="Common Space")),E10,"")</f>
        <v/>
      </c>
      <c r="AW10" s="103" t="str">
        <f t="shared" ref="AW10:AW47" si="31">IF(AND(C10=3,B10=30,NOT(M10="Common Space")),E10,"")</f>
        <v/>
      </c>
      <c r="AX10" s="103" t="str">
        <f t="shared" ref="AX10:AX47" si="32">IF(AND(C10=4,B10=30,NOT(M10="Common Space")),E10,"")</f>
        <v/>
      </c>
      <c r="AY10" s="103" t="str">
        <f t="shared" ref="AY10:AY47" si="33">IF(AND(C10="Efficiency",B10=20,NOT(M10="Common Space")),E10,"")</f>
        <v/>
      </c>
      <c r="AZ10" s="103" t="str">
        <f t="shared" ref="AZ10:AZ47" si="34">IF(AND(C10=1,B10=20,NOT(M10="Common Space")),E10,"")</f>
        <v/>
      </c>
      <c r="BA10" s="103" t="str">
        <f t="shared" ref="BA10:BA47" si="35">IF(AND(C10=2,B10=20,NOT(M10="Common Space")),E10,"")</f>
        <v/>
      </c>
      <c r="BB10" s="103" t="str">
        <f t="shared" ref="BB10:BB47" si="36">IF(AND(C10=3,B10=20,NOT(M10="Common Space")),E10,"")</f>
        <v/>
      </c>
      <c r="BC10" s="103" t="str">
        <f t="shared" ref="BC10:BC47" si="37">IF(AND(C10=4,B10=20,NOT(M10="Common Space")),E10,"")</f>
        <v/>
      </c>
      <c r="BD10" s="103" t="str">
        <f t="shared" ref="BD10:BD47" si="38">IF(AND(C10="Efficiency",B10="Unrestricted",NOT(M10="Common Space")),E10,"")</f>
        <v/>
      </c>
      <c r="BE10" s="103" t="str">
        <f t="shared" ref="BE10:BE47" si="39">IF(AND(C10=1,B10="Unrestricted",NOT(M10="Common Space")),E10,"")</f>
        <v/>
      </c>
      <c r="BF10" s="103" t="str">
        <f t="shared" ref="BF10:BF47" si="40">IF(AND(C10=2,B10="Unrestricted",NOT(M10="Common Space")),E10,"")</f>
        <v/>
      </c>
      <c r="BG10" s="103" t="str">
        <f t="shared" ref="BG10:BG47" si="41">IF(AND(C10=3,B10="Unrestricted",NOT(M10="Common Space")),E10,"")</f>
        <v/>
      </c>
      <c r="BH10" s="103" t="str">
        <f t="shared" ref="BH10:BH47" si="42">IF(AND(C10=4,B10="Unrestricted",NOT(M10="Common Space")),E10,"")</f>
        <v/>
      </c>
      <c r="BI10" s="103" t="str">
        <f t="shared" ref="BI10:BI47" si="43">IF(OR(AND($C10="Efficiency",NOT($J10=""),NOT($J10="PHA Oper Sub"),$B10=20,NOT($M10="Common Space")),AND($C10="Efficiency",NOT($J10=""),NOT($J10="PHA Oper Sub"),$B10="HOME 20",NOT($M10="Common Space"))),$E10,"")</f>
        <v/>
      </c>
      <c r="BJ10" s="103" t="str">
        <f t="shared" ref="BJ10:BJ47" si="44">IF(OR(AND($C10=1,NOT($J10=""),NOT($J10="PHA Oper Sub"),$B10=20,NOT($M10="Common Space")),AND($C10=1,NOT($J10=""),NOT($J10="PHA Oper Sub"),$B10="HOME 20",NOT($M10="Common Space"))),$E10,"")</f>
        <v/>
      </c>
      <c r="BK10" s="103" t="str">
        <f t="shared" ref="BK10:BK47" si="45">IF(OR(AND($C10=2,NOT($J10=""),NOT($J10="PHA Oper Sub"),$B10=20,NOT($M10="Common Space")),AND($C10=2,NOT($J10=""),NOT($J10="PHA Oper Sub"),$B10="HOME 20",NOT($M10="Common Space"))),$E10,"")</f>
        <v/>
      </c>
      <c r="BL10" s="103" t="str">
        <f t="shared" ref="BL10:BL47" si="46">IF(OR(AND($C10=3,NOT($J10=""),NOT($J10="PHA Oper Sub"),$B10=20,NOT($M10="Common Space")),AND($C10=3,NOT($J10=""),NOT($J10="PHA Oper Sub"),$B10="HOME 20",NOT($M10="Common Space"))),$E10,"")</f>
        <v/>
      </c>
      <c r="BM10" s="103" t="str">
        <f t="shared" ref="BM10:BM47" si="47">IF(OR(AND($C10=4,NOT($J10=""),NOT($J10="PHA Oper Sub"),$B10=20,NOT($M10="Common Space")),AND($C10=4,NOT($J10=""),NOT($J10="PHA Oper Sub"),$B10="HOME 20",NOT($M10="Common Space"))),$E10,"")</f>
        <v/>
      </c>
      <c r="BN10" s="103" t="str">
        <f t="shared" ref="BN10:BN47" si="48">IF(OR(AND($C10="Efficiency",NOT($J10=""),NOT($J10="PHA Oper Sub"),$B10=30,NOT($M10="Common Space")),AND($C10="Efficiency",NOT($J10=""),NOT($J10="PHA Oper Sub"),$B10="HOME 30",NOT($M10="Common Space"))),$E10,"")</f>
        <v/>
      </c>
      <c r="BO10" s="103" t="str">
        <f t="shared" ref="BO10:BO47" si="49">IF(OR(AND($C10=1,NOT($J10=""),NOT($J10="PHA Oper Sub"),$B10=30,NOT($M10="Common Space")),AND($C10=1,NOT($J10=""),NOT($J10="PHA Oper Sub"),$B10="HOME 30",NOT($M10="Common Space"))),$E10,"")</f>
        <v/>
      </c>
      <c r="BP10" s="103" t="str">
        <f t="shared" ref="BP10:BP47" si="50">IF(OR(AND($C10=2,NOT($J10=""),NOT($J10="PHA Oper Sub"),$B10=30,NOT($M10="Common Space")),AND($C10=2,NOT($J10=""),NOT($J10="PHA Oper Sub"),$B10="HOME 30",NOT($M10="Common Space"))),$E10,"")</f>
        <v/>
      </c>
      <c r="BQ10" s="103" t="str">
        <f t="shared" ref="BQ10:BQ47" si="51">IF(OR(AND($C10=3,NOT($J10=""),NOT($J10="PHA Oper Sub"),$B10=30,NOT($M10="Common Space")),AND($C10=3,NOT($J10=""),NOT($J10="PHA Oper Sub"),$B10="HOME 30",NOT($M10="Common Space"))),$E10,"")</f>
        <v/>
      </c>
      <c r="BR10" s="103" t="str">
        <f t="shared" ref="BR10:BR47" si="52">IF(OR(AND($C10=4,NOT($J10=""),NOT($J10="PHA Oper Sub"),$B10=30,NOT($M10="Common Space")),AND($C10=4,NOT($J10=""),NOT($J10="PHA Oper Sub"),$B10="HOME 30",NOT($M10="Common Space"))),$E10,"")</f>
        <v/>
      </c>
      <c r="BS10" s="103" t="str">
        <f t="shared" ref="BS10:BS47" si="53">IF(OR(AND($C10="Efficiency",NOT($J10=""),NOT($J10="PHA Oper Sub"),$B10=40,NOT($M10="Common Space")),AND($C10="Efficiency",NOT($J10=""),NOT($J10="PHA Oper Sub"),$B10="HOME 40",NOT($M10="Common Space"))),$E10,"")</f>
        <v/>
      </c>
      <c r="BT10" s="103" t="str">
        <f t="shared" ref="BT10:BT47" si="54">IF(OR(AND($C10=1,NOT($J10=""),NOT($J10="PHA Oper Sub"),$B10=40,NOT($M10="Common Space")),AND($C10=1,NOT($J10=""),NOT($J10="PHA Oper Sub"),$B10="HOME 40",NOT($M10="Common Space"))),$E10,"")</f>
        <v/>
      </c>
      <c r="BU10" s="103" t="str">
        <f t="shared" ref="BU10:BU47" si="55">IF(OR(AND($C10=2,NOT($J10=""),NOT($J10="PHA Oper Sub"),$B10=40,NOT($M10="Common Space")),AND($C10=2,NOT($J10=""),NOT($J10="PHA Oper Sub"),$B10="HOME 40",NOT($M10="Common Space"))),$E10,"")</f>
        <v/>
      </c>
      <c r="BV10" s="103" t="str">
        <f t="shared" ref="BV10:BV47" si="56">IF(OR(AND($C10=3,NOT($J10=""),NOT($J10="PHA Oper Sub"),$B10=40,NOT($M10="Common Space")),AND($C10=3,NOT($J10=""),NOT($J10="PHA Oper Sub"),$B10="HOME 40",NOT($M10="Common Space"))),$E10,"")</f>
        <v/>
      </c>
      <c r="BW10" s="103" t="str">
        <f t="shared" ref="BW10:BW47" si="57">IF(OR(AND($C10=4,NOT($J10=""),NOT($J10="PHA Oper Sub"),$B10=40,NOT($M10="Common Space")),AND($C10=4,NOT($J10=""),NOT($J10="PHA Oper Sub"),$B10="HOME 40",NOT($M10="Common Space"))),$E10,"")</f>
        <v/>
      </c>
      <c r="BX10" s="103" t="str">
        <f t="shared" ref="BX10:BX47" si="58">IF(OR(AND($C10="Efficiency",NOT($J10=""),NOT($J10="PHA Oper Sub"),NOT($J10=0),$B10=50,NOT($M10="Common Space")),AND($C10="Efficiency",NOT($J10=""),NOT($J10=0),NOT($J10="PHA Oper Sub"),$B10="HOME 50",NOT($M10="Common Space"))),$E10,"")</f>
        <v/>
      </c>
      <c r="BY10" s="103" t="str">
        <f t="shared" ref="BY10:BY47" si="59">IF(OR(AND($C10=1,NOT($J10=""),NOT($J10=0),NOT($J10="PHA Oper Sub"),$B10=50,NOT($M10="Common Space")),AND($C10=1,NOT($J10=""),NOT($J10=0),NOT($J10="PHA Oper Sub"),$B10="HOME 50",NOT($M10="Common Space"))),$E10,"")</f>
        <v/>
      </c>
      <c r="BZ10" s="103" t="str">
        <f t="shared" ref="BZ10:BZ47" si="60">IF(OR(AND($C10=2,NOT($J10=""),NOT($J10=0),NOT($J10="PHA Oper Sub"),$B10=50,NOT($M10="Common Space")),AND($C10=2,NOT($J10=""),NOT($J10=0),NOT($J10="PHA Oper Sub"),$B10="HOME 50",NOT($M10="Common Space"))),$E10,"")</f>
        <v/>
      </c>
      <c r="CA10" s="103" t="str">
        <f t="shared" ref="CA10:CA47" si="61">IF(OR(AND($C10=3,NOT($J10=""),NOT($J10=0),NOT($J10="PHA Oper Sub"),$B10=50,NOT($M10="Common Space")),AND($C10=3,NOT($J10=""),NOT($J10=0),NOT($J10="PHA Oper Sub"),$B10="HOME 50",NOT($M10="Common Space"))),$E10,"")</f>
        <v/>
      </c>
      <c r="CB10" s="103" t="str">
        <f t="shared" ref="CB10:CB47" si="62">IF(OR(AND($C10=4,NOT($J10=""),NOT($J10=0),NOT($J10="PHA Oper Sub"),$B10=50,NOT($M10="Common Space")),AND($C10=4,NOT($J10=""),NOT($J10=0),NOT($J10="PHA Oper Sub"),$B10="HOME 50",NOT($M10="Common Space"))),$E10,"")</f>
        <v/>
      </c>
      <c r="CC10" s="103" t="str">
        <f t="shared" ref="CC10:CC47" si="63">IF(OR(AND($C10="Efficiency",NOT($J10=""),NOT($J10=0),NOT($J10="PHA Oper Sub"),$B10=60,NOT($M10="Common Space")),AND($C10="Efficiency",NOT($J10=""),NOT($J10=0),NOT($J10="PHA Oper Sub"),$B10="HOME 60",NOT($M10="Common Space"))),$E10,"")</f>
        <v/>
      </c>
      <c r="CD10" s="103" t="str">
        <f t="shared" ref="CD10:CD47" si="64">IF(OR(AND($C10=1,NOT($J10=""),NOT($J10=0),NOT($J10="PHA Oper Sub"),$B10=60,NOT($M10="Common Space")),AND($C10=1,NOT($J10=""),NOT($J10=0),NOT($J10="PHA Oper Sub"),$B10="HOME 60",NOT($M10="Common Space"))),$E10,"")</f>
        <v/>
      </c>
      <c r="CE10" s="103" t="str">
        <f t="shared" ref="CE10:CE47" si="65">IF(OR(AND($C10=2,NOT($J10=""),NOT($J10=0),NOT($J10="PHA Oper Sub"),$B10=60,NOT($M10="Common Space")),AND($C10=2,NOT($J10=""),NOT($J10=0),NOT($J10="PHA Oper Sub"),$B10="HOME 60",NOT($M10="Common Space"))),$E10,"")</f>
        <v/>
      </c>
      <c r="CF10" s="103" t="str">
        <f t="shared" ref="CF10:CF47" si="66">IF(OR(AND($C10=3,NOT($J10=""),NOT($J10=0),NOT($J10="PHA Oper Sub"),$B10=60,NOT($M10="Common Space")),AND($C10=3,NOT($J10=""),NOT($J10=0),NOT($J10="PHA Oper Sub"),$B10="HOME 60",NOT($M10="Common Space"))),$E10,"")</f>
        <v/>
      </c>
      <c r="CG10" s="103" t="str">
        <f t="shared" ref="CG10:CG47" si="67">IF(OR(AND($C10=4,NOT($J10=""),NOT($J10=0),NOT($J10="PHA Oper Sub"),$B10=60,NOT($M10="Common Space")),AND($C10=4,NOT($J10=""),NOT($J10=0),NOT($J10="PHA Oper Sub"),$B10="HOME 60",NOT($M10="Common Space"))),$E10,"")</f>
        <v/>
      </c>
      <c r="CH10" s="103" t="str">
        <f t="shared" ref="CH10:CH47" si="68">IF(OR(AND($C10="Efficiency",NOT($J10=""),NOT($J10="PHA Oper Sub"),$B10=70,NOT($M10="Common Space")),AND($C10="Efficiency",NOT($J10=""),NOT($J10="PHA Oper Sub"),$B10="HOME 70",NOT($M10="Common Space"))),$E10,"")</f>
        <v/>
      </c>
      <c r="CI10" s="103" t="str">
        <f t="shared" ref="CI10:CI47" si="69">IF(OR(AND($C10=1,NOT($J10=""),NOT($J10="PHA Oper Sub"),$B10=70,NOT($M10="Common Space")),AND($C10=1,NOT($J10=""),NOT($J10="PHA Oper Sub"),$B10="HOME 70",NOT($M10="Common Space"))),$E10,"")</f>
        <v/>
      </c>
      <c r="CJ10" s="103" t="str">
        <f t="shared" ref="CJ10:CJ47" si="70">IF(OR(AND($C10=2,NOT($J10=""),NOT($J10="PHA Oper Sub"),$B10=70,NOT($M10="Common Space")),AND($C10=2,NOT($J10=""),NOT($J10="PHA Oper Sub"),$B10="HOME 70",NOT($M10="Common Space"))),$E10,"")</f>
        <v/>
      </c>
      <c r="CK10" s="103" t="str">
        <f t="shared" ref="CK10:CK47" si="71">IF(OR(AND($C10=3,NOT($J10=""),NOT($J10="PHA Oper Sub"),$B10=70,NOT($M10="Common Space")),AND($C10=3,NOT($J10=""),NOT($J10="PHA Oper Sub"),$B10="HOME 70",NOT($M10="Common Space"))),$E10,"")</f>
        <v/>
      </c>
      <c r="CL10" s="103" t="str">
        <f t="shared" ref="CL10:CL47" si="72">IF(OR(AND($C10=4,NOT($J10=""),NOT($J10="PHA Oper Sub"),$B10=70,NOT($M10="Common Space")),AND($C10=4,NOT($J10=""),NOT($J10="PHA Oper Sub"),$B10="HOME 70",NOT($M10="Common Space"))),$E10,"")</f>
        <v/>
      </c>
      <c r="CM10" s="103" t="str">
        <f t="shared" ref="CM10:CM47" si="73">IF(OR(AND($C10="Efficiency",NOT($J10=""),NOT($J10="PHA Oper Sub"),$B10=80,NOT($M10="Common Space")),AND($C10="Efficiency",NOT($J10=""),NOT($J10="PHA Oper Sub"),$B10="HOME 80",NOT($M10="Common Space"))),$E10,"")</f>
        <v/>
      </c>
      <c r="CN10" s="103" t="str">
        <f t="shared" ref="CN10:CN47" si="74">IF(OR(AND($C10=1,NOT($J10=""),NOT($J10="PHA Oper Sub"),$B10=80,NOT($M10="Common Space")),AND($C10=1,NOT($J10=""),NOT($J10="PHA Oper Sub"),$B10="HOME 80",NOT($M10="Common Space"))),$E10,"")</f>
        <v/>
      </c>
      <c r="CO10" s="103" t="str">
        <f t="shared" ref="CO10:CO47" si="75">IF(OR(AND($C10=2,NOT($J10=""),NOT($J10="PHA Oper Sub"),$B10=80,NOT($M10="Common Space")),AND($C10=2,NOT($J10=""),NOT($J10="PHA Oper Sub"),$B10="HOME 80",NOT($M10="Common Space"))),$E10,"")</f>
        <v/>
      </c>
      <c r="CP10" s="103" t="str">
        <f t="shared" ref="CP10:CP47" si="76">IF(OR(AND($C10=3,NOT($J10=""),NOT($J10="PHA Oper Sub"),$B10=80,NOT($M10="Common Space")),AND($C10=3,NOT($J10=""),NOT($J10="PHA Oper Sub"),$B10="HOME 80",NOT($M10="Common Space"))),$E10,"")</f>
        <v/>
      </c>
      <c r="CQ10" s="103" t="str">
        <f t="shared" ref="CQ10:CQ47" si="77">IF(OR(AND($C10=4,NOT($J10=""),NOT($J10="PHA Oper Sub"),$B10=80,NOT($M10="Common Space")),AND($C10=4,NOT($J10=""),NOT($J10="PHA Oper Sub"),$B10="HOME 80",NOT($M10="Common Space"))),$E10,"")</f>
        <v/>
      </c>
      <c r="CR10" s="103" t="str">
        <f t="shared" ref="CR10:CR47" si="78">IF(OR(AND($C10="Efficiency",$J10="PHA Oper Sub",$B10=20,NOT($M10="Common Space")),AND($C10="Efficiency",$J10="PHA Oper Sub",$B10="HOME 20",NOT($M10="Common Space"))),$E10,"")</f>
        <v/>
      </c>
      <c r="CS10" s="103" t="str">
        <f t="shared" ref="CS10:CS47" si="79">IF(OR(AND($C10=1,$J10="PHA Oper Sub",$B10=20,NOT($M10="Common Space")),AND($C10=1,$J10="PHA Oper Sub",$B10="HOME 20",NOT($M10="Common Space"))),$E10,"")</f>
        <v/>
      </c>
      <c r="CT10" s="103" t="str">
        <f t="shared" ref="CT10:CT47" si="80">IF(OR(AND($C10=2,$J10="PHA Oper Sub",$B10=20,NOT($M10="Common Space")),AND($C10=2,$J10="PHA Oper Sub",$B10="HOME 20",NOT($M10="Common Space"))),$E10,"")</f>
        <v/>
      </c>
      <c r="CU10" s="103" t="str">
        <f t="shared" ref="CU10:CU47" si="81">IF(OR(AND($C10=3,$J10="PHA Oper Sub",$B10=20,NOT($M10="Common Space")),AND($C10=3,$J10="PHA Oper Sub",$B10="HOME 20",NOT($M10="Common Space"))),$E10,"")</f>
        <v/>
      </c>
      <c r="CV10" s="103" t="str">
        <f t="shared" ref="CV10:CV47" si="82">IF(OR(AND($C10=4,$J10="PHA Oper Sub",$B10=20,NOT($M10="Common Space")),AND($C10=4,$J10="PHA Oper Sub",$B10="HOME 20",NOT($M10="Common Space"))),$E10,"")</f>
        <v/>
      </c>
      <c r="CW10" s="103" t="str">
        <f t="shared" ref="CW10:CW47" si="83">IF(OR(AND($C10="Efficiency",$J10="PHA Oper Sub",$B10=30,NOT($M10="Common Space")),AND($C10="Efficiency",$J10="PHA Oper Sub",$B10="HOME 30",NOT($M10="Common Space"))),$E10,"")</f>
        <v/>
      </c>
      <c r="CX10" s="103" t="str">
        <f t="shared" ref="CX10:CX47" si="84">IF(OR(AND($C10=1,$J10="PHA Oper Sub",$B10=30,NOT($M10="Common Space")),AND($C10=1,$J10="PHA Oper Sub",$B10="HOME 30",NOT($M10="Common Space"))),$E10,"")</f>
        <v/>
      </c>
      <c r="CY10" s="103" t="str">
        <f t="shared" ref="CY10:CY47" si="85">IF(OR(AND($C10=2,$J10="PHA Oper Sub",$B10=30,NOT($M10="Common Space")),AND($C10=2,$J10="PHA Oper Sub",$B10="HOME 30",NOT($M10="Common Space"))),$E10,"")</f>
        <v/>
      </c>
      <c r="CZ10" s="103" t="str">
        <f t="shared" ref="CZ10:CZ47" si="86">IF(OR(AND($C10=3,$J10="PHA Oper Sub",$B10=30,NOT($M10="Common Space")),AND($C10=3,$J10="PHA Oper Sub",$B10="HOME 30",NOT($M10="Common Space"))),$E10,"")</f>
        <v/>
      </c>
      <c r="DA10" s="103" t="str">
        <f t="shared" ref="DA10:DA47" si="87">IF(OR(AND($C10=4,$J10="PHA Oper Sub",$B10=30,NOT($M10="Common Space")),AND($C10=4,$J10="PHA Oper Sub",$B10="HOME 30",NOT($M10="Common Space"))),$E10,"")</f>
        <v/>
      </c>
      <c r="DB10" s="103" t="str">
        <f t="shared" ref="DB10:DB47" si="88">IF(OR(AND($C10="Efficiency",$J10="PHA Oper Sub",$B10=40,NOT($M10="Common Space")),AND($C10="Efficiency",$J10="PHA Oper Sub",$B10="HOME 40",NOT($M10="Common Space"))),$E10,"")</f>
        <v/>
      </c>
      <c r="DC10" s="103" t="str">
        <f t="shared" ref="DC10:DC47" si="89">IF(OR(AND($C10=1,$J10="PHA Oper Sub",$B10=40,NOT($M10="Common Space")),AND($C10=1,$J10="PHA Oper Sub",$B10="HOME 40",NOT($M10="Common Space"))),$E10,"")</f>
        <v/>
      </c>
      <c r="DD10" s="103" t="str">
        <f t="shared" ref="DD10:DD47" si="90">IF(OR(AND($C10=2,$J10="PHA Oper Sub",$B10=40,NOT($M10="Common Space")),AND($C10=2,$J10="PHA Oper Sub",$B10="HOME 40",NOT($M10="Common Space"))),$E10,"")</f>
        <v/>
      </c>
      <c r="DE10" s="103" t="str">
        <f t="shared" ref="DE10:DE47" si="91">IF(OR(AND($C10=3,$J10="PHA Oper Sub",$B10=40,NOT($M10="Common Space")),AND($C10=3,$J10="PHA Oper Sub",$B10="HOME 40",NOT($M10="Common Space"))),$E10,"")</f>
        <v/>
      </c>
      <c r="DF10" s="103" t="str">
        <f t="shared" ref="DF10:DF47" si="92">IF(OR(AND($C10=4,$J10="PHA Oper Sub",$B10=40,NOT($M10="Common Space")),AND($C10=4,$J10="PHA Oper Sub",$B10="HOME 40",NOT($M10="Common Space"))),$E10,"")</f>
        <v/>
      </c>
      <c r="DG10" s="103" t="str">
        <f t="shared" ref="DG10:DG47" si="93">IF(OR(AND($C10="Efficiency",$J10="PHA Oper Sub",$B10=50,NOT($M10="Common Space")),AND($C10="Efficiency",$J10="PHA Oper Sub",$B10="HOME 50",NOT($M10="Common Space"))),$E10,"")</f>
        <v/>
      </c>
      <c r="DH10" s="103" t="str">
        <f t="shared" ref="DH10:DH47" si="94">IF(OR(AND($C10=1,$J10="PHA Oper Sub",$B10=50,NOT($M10="Common Space")),AND($C10=1,$J10="PHA Oper Sub",$B10="HOME 50",NOT($M10="Common Space"))),$E10,"")</f>
        <v/>
      </c>
      <c r="DI10" s="103" t="str">
        <f t="shared" ref="DI10:DI47" si="95">IF(OR(AND($C10=2,$J10="PHA Oper Sub",$B10=50,NOT($M10="Common Space")),AND($C10=2,$J10="PHA Oper Sub",$B10="HOME 50",NOT($M10="Common Space"))),$E10,"")</f>
        <v/>
      </c>
      <c r="DJ10" s="103" t="str">
        <f t="shared" ref="DJ10:DJ47" si="96">IF(OR(AND($C10=3,$J10="PHA Oper Sub",$B10=50,NOT($M10="Common Space")),AND($C10=3,$J10="PHA Oper Sub",$B10="HOME 50",NOT($M10="Common Space"))),$E10,"")</f>
        <v/>
      </c>
      <c r="DK10" s="103" t="str">
        <f t="shared" ref="DK10:DK47" si="97">IF(OR(AND($C10=4,$J10="PHA Oper Sub",$B10=50,NOT($M10="Common Space")),AND($C10=4,$J10="PHA Oper Sub",$B10="HOME 50",NOT($M10="Common Space"))),$E10,"")</f>
        <v/>
      </c>
      <c r="DL10" s="103" t="str">
        <f t="shared" ref="DL10:DL47" si="98">IF(OR(AND($C10="Efficiency",$J10="PHA Oper Sub",$B10=60,NOT($M10="Common Space")),AND($C10="Efficiency",$J10="PHA Oper Sub",$B10="HOME 60",NOT($M10="Common Space"))),$E10,"")</f>
        <v/>
      </c>
      <c r="DM10" s="103" t="str">
        <f t="shared" ref="DM10:DM47" si="99">IF(OR(AND($C10=1,$J10="PHA Oper Sub",$B10=60,NOT($M10="Common Space")),AND($C10=1,$J10="PHA Oper Sub",$B10="HOME 60",NOT($M10="Common Space"))),$E10,"")</f>
        <v/>
      </c>
      <c r="DN10" s="103" t="str">
        <f t="shared" ref="DN10:DN47" si="100">IF(OR(AND($C10=2,$J10="PHA Oper Sub",$B10=60,NOT($M10="Common Space")),AND($C10=2,$J10="PHA Oper Sub",$B10="HOME 60",NOT($M10="Common Space"))),$E10,"")</f>
        <v/>
      </c>
      <c r="DO10" s="103" t="str">
        <f t="shared" ref="DO10:DO47" si="101">IF(OR(AND($C10=3,$J10="PHA Oper Sub",$B10=60,NOT($M10="Common Space")),AND($C10=3,$J10="PHA Oper Sub",$B10="HOME 60",NOT($M10="Common Space"))),$E10,"")</f>
        <v/>
      </c>
      <c r="DP10" s="103" t="str">
        <f t="shared" ref="DP10:DP47" si="102">IF(OR(AND($C10=4,$J10="PHA Oper Sub",$B10=60,NOT($M10="Common Space")),AND($C10=4,$J10="PHA Oper Sub",$B10="HOME 60",NOT($M10="Common Space"))),$E10,"")</f>
        <v/>
      </c>
      <c r="DQ10" s="103" t="str">
        <f t="shared" ref="DQ10:DQ47" si="103">IF(OR(AND($C10="Efficiency",$J10="PHA Oper Sub",$B10=70,NOT($M10="Common Space")),AND($C10="Efficiency",$J10="PHA Oper Sub",$B10="HOME 70",NOT($M10="Common Space"))),$E10,"")</f>
        <v/>
      </c>
      <c r="DR10" s="103" t="str">
        <f t="shared" ref="DR10:DR47" si="104">IF(OR(AND($C10=1,$J10="PHA Oper Sub",$B10=70,NOT($M10="Common Space")),AND($C10=1,$J10="PHA Oper Sub",$B10="HOME 70",NOT($M10="Common Space"))),$E10,"")</f>
        <v/>
      </c>
      <c r="DS10" s="103" t="str">
        <f t="shared" ref="DS10:DS47" si="105">IF(OR(AND($C10=2,$J10="PHA Oper Sub",$B10=70,NOT($M10="Common Space")),AND($C10=2,$J10="PHA Oper Sub",$B10="HOME 70",NOT($M10="Common Space"))),$E10,"")</f>
        <v/>
      </c>
      <c r="DT10" s="103" t="str">
        <f t="shared" ref="DT10:DT47" si="106">IF(OR(AND($C10=3,$J10="PHA Oper Sub",$B10=70,NOT($M10="Common Space")),AND($C10=3,$J10="PHA Oper Sub",$B10="HOME 70",NOT($M10="Common Space"))),$E10,"")</f>
        <v/>
      </c>
      <c r="DU10" s="103" t="str">
        <f t="shared" ref="DU10:DU47" si="107">IF(OR(AND($C10=4,$J10="PHA Oper Sub",$B10=70,NOT($M10="Common Space")),AND($C10=4,$J10="PHA Oper Sub",$B10="HOME 70",NOT($M10="Common Space"))),$E10,"")</f>
        <v/>
      </c>
      <c r="DV10" s="103" t="str">
        <f t="shared" ref="DV10:DV47" si="108">IF(OR(AND($C10="Efficiency",$J10="PHA Oper Sub",$B10=80,NOT($M10="Common Space")),AND($C10="Efficiency",$J10="PHA Oper Sub",$B10="HOME 80",NOT($M10="Common Space"))),$E10,"")</f>
        <v/>
      </c>
      <c r="DW10" s="103" t="str">
        <f t="shared" ref="DW10:DW47" si="109">IF(OR(AND($C10=1,$J10="PHA Oper Sub",$B10=80,NOT($M10="Common Space")),AND($C10=1,$J10="PHA Oper Sub",$B10="HOME 80",NOT($M10="Common Space"))),$E10,"")</f>
        <v/>
      </c>
      <c r="DX10" s="103" t="str">
        <f t="shared" ref="DX10:DX47" si="110">IF(OR(AND($C10=2,$J10="PHA Oper Sub",$B10=80,NOT($M10="Common Space")),AND($C10=2,$J10="PHA Oper Sub",$B10="HOME 80",NOT($M10="Common Space"))),$E10,"")</f>
        <v/>
      </c>
      <c r="DY10" s="103" t="str">
        <f t="shared" ref="DY10:DY47" si="111">IF(OR(AND($C10=3,$J10="PHA Oper Sub",$B10=80,NOT($M10="Common Space")),AND($C10=3,$J10="PHA Oper Sub",$B10="HOME 80",NOT($M10="Common Space"))),$E10,"")</f>
        <v/>
      </c>
      <c r="DZ10" s="103" t="str">
        <f t="shared" ref="DZ10:DZ47" si="112">IF(OR(AND($C10=4,$J10="PHA Oper Sub",$B10=80,NOT($M10="Common Space")),AND($C10=4,$J10="PHA Oper Sub",$B10="HOME 80",NOT($M10="Common Space"))),$E10,"")</f>
        <v/>
      </c>
      <c r="EA10" s="103" t="str">
        <f t="shared" ref="EA10:EA47" si="113">IF(AND(C10="Efficiency",M10="Common Space"),E10,"")</f>
        <v/>
      </c>
      <c r="EB10" s="103" t="str">
        <f t="shared" ref="EB10:EB47" si="114">IF(AND(C10=1,M10="Common Space"),E10,"")</f>
        <v/>
      </c>
      <c r="EC10" s="103" t="str">
        <f t="shared" ref="EC10:EC47" si="115">IF(AND(C10=2,M10="Common Space"),E10,"")</f>
        <v/>
      </c>
      <c r="ED10" s="103" t="str">
        <f t="shared" ref="ED10:ED47" si="116">IF(AND(C10=3,M10="Common Space"),E10,"")</f>
        <v/>
      </c>
      <c r="EE10" s="103" t="str">
        <f t="shared" ref="EE10:EE47" si="117">IF(AND(C10=4,M10="Common Space"),E10,"")</f>
        <v/>
      </c>
      <c r="EF10" s="103" t="str">
        <f t="shared" ref="EF10:EF47" si="118">IF(OR(AND($C10="Efficiency",$B10=80,NOT($M10="Common Space")),AND($C10="Efficiency",$B10="HOME 80",NOT($M10="Common Space"))),$E10*$F10,"")</f>
        <v/>
      </c>
      <c r="EG10" s="103" t="str">
        <f t="shared" ref="EG10:EG47" si="119">IF(OR(AND($C10=1,$B10=80,NOT($M10="Common Space")),AND($C10=1,$B10="HOME 80",NOT($M10="Common Space"))),$E10*$F10,"")</f>
        <v/>
      </c>
      <c r="EH10" s="103" t="str">
        <f t="shared" ref="EH10:EH47" si="120">IF(OR(AND($C10=2,$B10=80,NOT($M10="Common Space")),AND($C10=2,$B10="HOME 80",NOT($M10="Common Space"))),$E10*$F10,"")</f>
        <v/>
      </c>
      <c r="EI10" s="103" t="str">
        <f t="shared" ref="EI10:EI47" si="121">IF(OR(AND($C10=3,$B10=80,NOT($M10="Common Space")),AND($C10=3,$B10="HOME 80",NOT($M10="Common Space"))),$E10*$F10,"")</f>
        <v/>
      </c>
      <c r="EJ10" s="103" t="str">
        <f t="shared" ref="EJ10:EJ47" si="122">IF(OR(AND($C10=4,$B10=80,NOT($M10="Common Space")),AND($C10=4,$B10="HOME 80",NOT($M10="Common Space"))),$E10*$F10,"")</f>
        <v/>
      </c>
      <c r="EK10" s="103" t="str">
        <f t="shared" ref="EK10:EK47" si="123">IF(OR(AND($C10="Efficiency",$B10=70,NOT($M10="Common Space")),AND($C10="Efficiency",$B10="HOME 70",NOT($M10="Common Space"))),$E10*$F10,"")</f>
        <v/>
      </c>
      <c r="EL10" s="103" t="str">
        <f t="shared" ref="EL10:EL47" si="124">IF(OR(AND($C10=1,$B10=70,NOT($M10="Common Space")),AND($C10=1,$B10="HOME 70",NOT($M10="Common Space"))),$E10*$F10,"")</f>
        <v/>
      </c>
      <c r="EM10" s="103" t="str">
        <f t="shared" ref="EM10:EM47" si="125">IF(OR(AND($C10=2,$B10=70,NOT($M10="Common Space")),AND($C10=2,$B10="HOME 70",NOT($M10="Common Space"))),$E10*$F10,"")</f>
        <v/>
      </c>
      <c r="EN10" s="103" t="str">
        <f t="shared" ref="EN10:EN47" si="126">IF(OR(AND($C10=3,$B10=70,NOT($M10="Common Space")),AND($C10=3,$B10="HOME 70",NOT($M10="Common Space"))),$E10*$F10,"")</f>
        <v/>
      </c>
      <c r="EO10" s="103" t="str">
        <f t="shared" ref="EO10:EO47" si="127">IF(OR(AND($C10=4,$B10=70,NOT($M10="Common Space")),AND($C10=4,$B10="HOME 70",NOT($M10="Common Space"))),$E10*$F10,"")</f>
        <v/>
      </c>
      <c r="EP10" s="103" t="str">
        <f t="shared" ref="EP10:EP47" si="128">IF(OR(AND($C10="Efficiency",$B10=60,NOT($M10="Common Space")),AND($C10="Efficiency",$B10="HOME 60",NOT($M10="Common Space"))),$E10*$F10,"")</f>
        <v/>
      </c>
      <c r="EQ10" s="103" t="str">
        <f t="shared" ref="EQ10:EQ47" si="129">IF(OR(AND($C10=1,$B10=60,NOT($M10="Common Space")),AND($C10=1,$B10="HOME 60",NOT($M10="Common Space"))),$E10*$F10,"")</f>
        <v/>
      </c>
      <c r="ER10" s="103" t="str">
        <f t="shared" ref="ER10:ER47" si="130">IF(OR(AND($C10=2,$B10=60,NOT($M10="Common Space")),AND($C10=2,$B10="HOME 60",NOT($M10="Common Space"))),$E10*$F10,"")</f>
        <v/>
      </c>
      <c r="ES10" s="103" t="str">
        <f t="shared" ref="ES10:ES47" si="131">IF(OR(AND($C10=3,$B10=60,NOT($M10="Common Space")),AND($C10=3,$B10="HOME 60",NOT($M10="Common Space"))),$E10*$F10,"")</f>
        <v/>
      </c>
      <c r="ET10" s="103" t="str">
        <f t="shared" ref="ET10:ET47" si="132">IF(OR(AND($C10=4,$B10=60,NOT($M10="Common Space")),AND($C10=4,$B10="HOME 60",NOT($M10="Common Space"))),$E10*$F10,"")</f>
        <v/>
      </c>
      <c r="EU10" s="103" t="str">
        <f>IF(OR(AND($C10="Efficiency",$B10=50,NOT($M10="Common Space")),AND($C10="Efficiency",$B10="HOME 50",NOT($M10="Common Space"))),$E10*$F10,"")</f>
        <v/>
      </c>
      <c r="EV10" s="103" t="str">
        <f>IF(OR(AND($C10=1,$B10=50,NOT($M10="Common Space")),AND($C10=1,$B10="HOME 50",NOT($M10="Common Space"))),$E10*$F10,"")</f>
        <v/>
      </c>
      <c r="EW10" s="103" t="str">
        <f>IF(OR(AND($C10=2,$B10=50,NOT($M10="Common Space")),AND($C10=2,$B10="HOME 50",NOT($M10="Common Space"))),$E10*$F10,"")</f>
        <v/>
      </c>
      <c r="EX10" s="103" t="str">
        <f>IF(OR(AND($C10=3,$B10=50,NOT($M10="Common Space")),AND($C10=3,$B10="HOME 50",NOT($M10="Common Space"))),$E10*$F10,"")</f>
        <v/>
      </c>
      <c r="EY10" s="103" t="str">
        <f>IF(OR(AND($C10=4,$B10=50,NOT($M10="Common Space")),AND($C10=4,$B10="HOME 50",NOT($M10="Common Space"))),$E10*$F10,"")</f>
        <v/>
      </c>
      <c r="EZ10" s="103" t="str">
        <f t="shared" ref="EZ10:EZ47" si="133">IF(OR(AND($C10="Efficiency",$B10=40,NOT($M10="Common Space")),AND($C10="Efficiency",$B10="HOME 40",NOT($M10="Common Space"))),$E10*$F10,"")</f>
        <v/>
      </c>
      <c r="FA10" s="103" t="str">
        <f t="shared" ref="FA10:FA47" si="134">IF(OR(AND($C10=1,$B10=40,NOT($M10="Common Space")),AND($C10=1,$B10="HOME 40",NOT($M10="Common Space"))),$E10*$F10,"")</f>
        <v/>
      </c>
      <c r="FB10" s="103" t="str">
        <f t="shared" ref="FB10:FB47" si="135">IF(OR(AND($C10=2,$B10=40,NOT($M10="Common Space")),AND($C10=2,$B10="HOME 40",NOT($M10="Common Space"))),$E10*$F10,"")</f>
        <v/>
      </c>
      <c r="FC10" s="103" t="str">
        <f t="shared" ref="FC10:FC47" si="136">IF(OR(AND($C10=3,$B10=40,NOT($M10="Common Space")),AND($C10=3,$B10="HOME 40",NOT($M10="Common Space"))),$E10*$F10,"")</f>
        <v/>
      </c>
      <c r="FD10" s="103" t="str">
        <f t="shared" ref="FD10:FD47" si="137">IF(OR(AND($C10=4,$B10=40,NOT($M10="Common Space")),AND($C10=4,$B10="HOME 40",NOT($M10="Common Space"))),$E10*$F10,"")</f>
        <v/>
      </c>
      <c r="FE10" s="103" t="str">
        <f>IF(OR(AND($C10="Efficiency",$B10=30,NOT($M10="Common Space")),AND($C10="Efficiency",$B10="HOME 30",NOT($M10="Common Space"))),$E10*$F10,"")</f>
        <v/>
      </c>
      <c r="FF10" s="103" t="str">
        <f>IF(OR(AND($C10=1,$B10=30,NOT($M10="Common Space")),AND($C10=1,$B10="HOME 30",NOT($M10="Common Space"))),$E10*$F10,"")</f>
        <v/>
      </c>
      <c r="FG10" s="103" t="str">
        <f>IF(OR(AND($C10=2,$B10=30,NOT($M10="Common Space")),AND($C10=2,$B10="HOME 30",NOT($M10="Common Space"))),$E10*$F10,"")</f>
        <v/>
      </c>
      <c r="FH10" s="103" t="str">
        <f>IF(OR(AND($C10=3,$B10=30,NOT($M10="Common Space")),AND($C10=3,$B10="HOME 30",NOT($M10="Common Space"))),$E10*$F10,"")</f>
        <v/>
      </c>
      <c r="FI10" s="103" t="str">
        <f>IF(OR(AND($C10=4,$B10=30,NOT($M10="Common Space")),AND($C10=4,$B10="HOME 30",NOT($M10="Common Space"))),$E10*$F10,"")</f>
        <v/>
      </c>
      <c r="FJ10" s="103" t="str">
        <f t="shared" ref="FJ10:FJ47" si="138">IF(OR(AND($C10="Efficiency",$B10=20,NOT($M10="Common Space")),AND($C10="Efficiency",$B10="HOME 20",NOT($M10="Common Space"))),$E10*$F10,"")</f>
        <v/>
      </c>
      <c r="FK10" s="103" t="str">
        <f t="shared" ref="FK10:FK47" si="139">IF(OR(AND($C10=1,$B10=20,NOT($M10="Common Space")),AND($C10=1,$B10="HOME 20",NOT($M10="Common Space"))),$E10*$F10,"")</f>
        <v/>
      </c>
      <c r="FL10" s="103" t="str">
        <f t="shared" ref="FL10:FL47" si="140">IF(OR(AND($C10=2,$B10=20,NOT($M10="Common Space")),AND($C10=2,$B10="HOME 20",NOT($M10="Common Space"))),$E10*$F10,"")</f>
        <v/>
      </c>
      <c r="FM10" s="103" t="str">
        <f t="shared" ref="FM10:FM47" si="141">IF(OR(AND($C10=3,$B10=20,NOT($M10="Common Space")),AND($C10=3,$B10="HOME 20",NOT($M10="Common Space"))),$E10*$F10,"")</f>
        <v/>
      </c>
      <c r="FN10" s="103" t="str">
        <f t="shared" ref="FN10:FN47" si="142">IF(OR(AND($C10=4,$B10=20,NOT($M10="Common Space")),AND($C10=4,$B10="HOME 20",NOT($M10="Common Space"))),$E10*$F10,"")</f>
        <v/>
      </c>
      <c r="FO10" s="103" t="str">
        <f t="shared" ref="FO10:FO47" si="143">IF(AND(C10="Efficiency",B10="Unrestricted",NOT(M10="Common Space")),E10*F10,"")</f>
        <v/>
      </c>
      <c r="FP10" s="103" t="str">
        <f t="shared" ref="FP10:FP47" si="144">IF(AND(C10=1,B10="Unrestricted",NOT(M10="Common Space")),E10*F10,"")</f>
        <v/>
      </c>
      <c r="FQ10" s="103" t="str">
        <f t="shared" ref="FQ10:FQ47" si="145">IF(AND(C10=2,B10="Unrestricted",NOT(M10="Common Space")),E10*F10,"")</f>
        <v/>
      </c>
      <c r="FR10" s="103" t="str">
        <f t="shared" ref="FR10:FR47" si="146">IF(AND(C10=3,B10="Unrestricted",NOT(M10="Common Space")),E10*F10,"")</f>
        <v/>
      </c>
      <c r="FS10" s="103" t="str">
        <f t="shared" ref="FS10:FS47" si="147">IF(AND(C10=4,B10="Unrestricted",NOT(M10="Common Space")),E10*F10,"")</f>
        <v/>
      </c>
      <c r="FT10" s="103" t="str">
        <f t="shared" ref="FT10:FT47" si="148">IF(AND(C10="Efficiency",NOT(J10=""),NOT($J10=0),NOT(M10="Common Space")),E10*F10,"")</f>
        <v/>
      </c>
      <c r="FU10" s="103" t="str">
        <f t="shared" ref="FU10:FU47" si="149">IF(AND(C10=1,NOT(J10=""),NOT($J10=0),NOT(M10="Common Space")),E10*F10,"")</f>
        <v/>
      </c>
      <c r="FV10" s="103" t="str">
        <f t="shared" ref="FV10:FV47" si="150">IF(AND(C10=2,NOT(J10=""),NOT($J10=0),NOT(M10="Common Space")),E10*F10,"")</f>
        <v/>
      </c>
      <c r="FW10" s="103" t="str">
        <f t="shared" ref="FW10:FW47" si="151">IF(AND(C10=3,NOT(J10=""),NOT($J10=0),NOT(M10="Common Space")),E10*F10,"")</f>
        <v/>
      </c>
      <c r="FX10" s="103" t="str">
        <f t="shared" ref="FX10:FX47" si="152">IF(AND(C10=4,NOT(J10=""),NOT($J10=0),NOT(M10="Common Space")),E10*F10,"")</f>
        <v/>
      </c>
      <c r="FY10" s="103" t="str">
        <f t="shared" ref="FY10:FY47" si="153">IF(AND(C10="Efficiency",M10="Common Space"),E10*F10,"")</f>
        <v/>
      </c>
      <c r="FZ10" s="103" t="str">
        <f t="shared" ref="FZ10:FZ47" si="154">IF(AND(C10=1,M10="Common Space"),E10*F10,"")</f>
        <v/>
      </c>
      <c r="GA10" s="103" t="str">
        <f t="shared" ref="GA10:GA47" si="155">IF(AND(C10=2,M10="Common Space"),E10*F10,"")</f>
        <v/>
      </c>
      <c r="GB10" s="103" t="str">
        <f t="shared" ref="GB10:GB47" si="156">IF(AND(C10=3,M10="Common Space"),E10*F10,"")</f>
        <v/>
      </c>
      <c r="GC10" s="103" t="str">
        <f t="shared" ref="GC10:GC47" si="157">IF(AND(C10=4,M10="Common Space"),E10*F10,"")</f>
        <v/>
      </c>
      <c r="GD10" s="103" t="str">
        <f t="shared" ref="GD10:GD47" si="158">IF(AND($C10="Efficiency", $O10="New Construction",NOT($B10="Unrestricted"),NOT($B10="NSP 120"),NOT($B10="N/A-CS"),NOT($M10="Common Space")),$E10,"")</f>
        <v/>
      </c>
      <c r="GE10" s="103" t="str">
        <f t="shared" ref="GE10:GE47" si="159">IF(AND($C10=1, $O10="New Construction",NOT($B10="Unrestricted"),NOT($B10="NSP 120"),NOT($B10="N/A-CS"),NOT($M10="Common Space")),$E10,"")</f>
        <v/>
      </c>
      <c r="GF10" s="103" t="str">
        <f t="shared" ref="GF10:GF47" si="160">IF(AND($C10=2, $O10="New Construction",NOT($B10="Unrestricted"),NOT($B10="NSP 120"),NOT($B10="N/A-CS"),NOT($M10="Common Space")),$E10,"")</f>
        <v/>
      </c>
      <c r="GG10" s="103" t="str">
        <f t="shared" ref="GG10:GG47" si="161">IF(AND($C10=3, $O10="New Construction",NOT($B10="Unrestricted"),NOT($B10="NSP 120"),NOT($B10="N/A-CS"),NOT($M10="Common Space")),$E10,"")</f>
        <v/>
      </c>
      <c r="GH10" s="103" t="str">
        <f t="shared" ref="GH10:GH47" si="162">IF(AND($C10=4, $O10="New Construction",NOT($B10="Unrestricted"),NOT($B10="NSP 120"),NOT($B10="N/A-CS"),NOT($M10="Common Space")),$E10,"")</f>
        <v/>
      </c>
      <c r="GI10" s="103" t="str">
        <f t="shared" ref="GI10:GI47" si="163">IF(AND($C10="Efficiency", $O10="New Construction",$B10="Unrestricted",NOT($B10="N/A-CS"),NOT($M10="Common Space")),$E10,"")</f>
        <v/>
      </c>
      <c r="GJ10" s="103" t="str">
        <f t="shared" ref="GJ10:GJ47" si="164">IF(AND($C10=1, $O10="New Construction",$B10="Unrestricted",NOT($B10="N/A-CS"),NOT($M10="Common Space")),$E10,"")</f>
        <v/>
      </c>
      <c r="GK10" s="103" t="str">
        <f t="shared" ref="GK10:GK47" si="165">IF(AND($C10=2, $O10="New Construction",$B10="Unrestricted",NOT($B10="N/A-CS"),NOT($M10="Common Space")),$E10,"")</f>
        <v/>
      </c>
      <c r="GL10" s="103" t="str">
        <f t="shared" ref="GL10:GL47" si="166">IF(AND($C10=3, $O10="New Construction",$B10="Unrestricted",NOT($B10="N/A-CS"),NOT($M10="Common Space")),$E10,"")</f>
        <v/>
      </c>
      <c r="GM10" s="103" t="str">
        <f t="shared" ref="GM10:GM47" si="167">IF(AND($C10=4, $O10="New Construction",$B10="Unrestricted",NOT($B10="N/A-CS"),NOT($M10="Common Space")),$E10,"")</f>
        <v/>
      </c>
      <c r="GN10" s="103" t="str">
        <f t="shared" ref="GN10:GN47" si="168">IF(AND($C10="Efficiency", $O10="New Construction",$B10="N/A-CS",$M10="Common Space"),$E10,"")</f>
        <v/>
      </c>
      <c r="GO10" s="103" t="str">
        <f t="shared" ref="GO10:GO47" si="169">IF(AND($C10=1, $O10="New Construction",$B10="N/A-CS",$M10="Common Space"),$E10,"")</f>
        <v/>
      </c>
      <c r="GP10" s="103" t="str">
        <f t="shared" ref="GP10:GP47" si="170">IF(AND($C10=2, $O10="New Construction",$B10="N/A-CS",$M10="Common Space"),$E10,"")</f>
        <v/>
      </c>
      <c r="GQ10" s="103" t="str">
        <f t="shared" ref="GQ10:GQ47" si="171">IF(AND($C10=3, $O10="New Construction",$B10="N/A-CS",$M10="Common Space"),$E10,"")</f>
        <v/>
      </c>
      <c r="GR10" s="103" t="str">
        <f t="shared" ref="GR10:GR47" si="172">IF(AND($C10=4, $O10="New Construction",$B10="N/A-CS",$M10="Common Space"),$E10,"")</f>
        <v/>
      </c>
      <c r="GS10" s="103" t="str">
        <f t="shared" ref="GS10:GS47" si="173">IF(AND($C10="Efficiency", $O10="Acquisition/Rehab",NOT($B10="Unrestricted"),NOT($B10="NSP 120"),NOT($B10="N/A-CS"),NOT($M10="Common Space")),$E10,"")</f>
        <v/>
      </c>
      <c r="GT10" s="103" t="str">
        <f t="shared" ref="GT10:GT47" si="174">IF(AND($C10=1, $O10="Acquisition/Rehab",NOT($B10="Unrestricted"),NOT($B10="NSP 120"),NOT($B10="N/A-CS"),NOT($M10="Common Space")),$E10,"")</f>
        <v/>
      </c>
      <c r="GU10" s="103" t="str">
        <f t="shared" ref="GU10:GU47" si="175">IF(AND($C10=2, $O10="Acquisition/Rehab",NOT($B10="Unrestricted"),NOT($B10="NSP 120"),NOT($B10="N/A-CS"),NOT($M10="Common Space")),$E10,"")</f>
        <v/>
      </c>
      <c r="GV10" s="103" t="str">
        <f t="shared" ref="GV10:GV47" si="176">IF(AND($C10=3, $O10="Acquisition/Rehab",NOT($B10="Unrestricted"),NOT($B10="NSP 120"),NOT($B10="N/A-CS"),NOT($M10="Common Space")),$E10,"")</f>
        <v/>
      </c>
      <c r="GW10" s="103" t="str">
        <f t="shared" ref="GW10:GW47" si="177">IF(AND($C10=4, $O10="Acquisition/Rehab",NOT($B10="Unrestricted"),NOT($B10="NSP 120"),NOT($B10="N/A-CS"),NOT($M10="Common Space")),$E10,"")</f>
        <v/>
      </c>
      <c r="GX10" s="103" t="str">
        <f t="shared" ref="GX10:GX47" si="178">IF(AND($C10="Efficiency", $O10="Acquisition/Rehab",$B10="Unrestricted",NOT($B10="N/A-CS"),NOT($M10="Common Space")),$E10,"")</f>
        <v/>
      </c>
      <c r="GY10" s="103" t="str">
        <f t="shared" ref="GY10:GY47" si="179">IF(AND($C10=1, $O10="Acquisition/Rehab",$B10="Unrestricted",NOT($B10="N/A-CS"),NOT($M10="Common Space")),$E10,"")</f>
        <v/>
      </c>
      <c r="GZ10" s="103" t="str">
        <f t="shared" ref="GZ10:GZ47" si="180">IF(AND($C10=2, $O10="Acquisition/Rehab",$B10="Unrestricted",NOT($B10="N/A-CS"),NOT($M10="Common Space")),$E10,"")</f>
        <v/>
      </c>
      <c r="HA10" s="103" t="str">
        <f t="shared" ref="HA10:HA47" si="181">IF(AND($C10=3, $O10="Acquisition/Rehab",$B10="Unrestricted",NOT($B10="N/A-CS"),NOT($M10="Common Space")),$E10,"")</f>
        <v/>
      </c>
      <c r="HB10" s="103" t="str">
        <f t="shared" ref="HB10:HB47" si="182">IF(AND($C10=4, $O10="Acquisition/Rehab",$B10="Unrestricted",NOT($B10="N/A-CS"),NOT($M10="Common Space")),$E10,"")</f>
        <v/>
      </c>
      <c r="HC10" s="103" t="str">
        <f t="shared" ref="HC10:HC47" si="183">IF(AND($C10="Efficiency", $O10="Acquisition/Rehab",$B10="N/A-CS",$M10="Common Space"),$E10,"")</f>
        <v/>
      </c>
      <c r="HD10" s="103" t="str">
        <f t="shared" ref="HD10:HD47" si="184">IF(AND($C10=1, $O10="Acquisition/Rehab",$B10="N/A-CS",$M10="Common Space"),$E10,"")</f>
        <v/>
      </c>
      <c r="HE10" s="103" t="str">
        <f t="shared" ref="HE10:HE47" si="185">IF(AND($C10=2, $O10="Acquisition/Rehab",$B10="N/A-CS",$M10="Common Space"),$E10,"")</f>
        <v/>
      </c>
      <c r="HF10" s="103" t="str">
        <f t="shared" ref="HF10:HF47" si="186">IF(AND($C10=3, $O10="Acquisition/Rehab",$B10="N/A-CS",$M10="Common Space"),$E10,"")</f>
        <v/>
      </c>
      <c r="HG10" s="103" t="str">
        <f t="shared" ref="HG10:HG47" si="187">IF(AND($C10=4, $O10="Acquisition/Rehab",$B10="N/A-CS",$M10="Common Space"),$E10,"")</f>
        <v/>
      </c>
      <c r="HH10" s="103" t="str">
        <f t="shared" ref="HH10:HH47" si="188">IF(AND($C10="Efficiency", $O10="Rehabilitation",NOT($B10="Unrestricted"),NOT($B10="NSP 120"),NOT($B10="N/A-CS"),NOT($M10="Common Space")),$E10,"")</f>
        <v/>
      </c>
      <c r="HI10" s="103" t="str">
        <f t="shared" ref="HI10:HI47" si="189">IF(AND($C10=1, $O10="Rehabilitation",NOT($B10="Unrestricted"),NOT($B10="NSP 120"),NOT($B10="N/A-CS"),NOT($M10="Common Space")),$E10,"")</f>
        <v/>
      </c>
      <c r="HJ10" s="103" t="str">
        <f t="shared" ref="HJ10:HJ47" si="190">IF(AND($C10=2, $O10="Rehabilitation",NOT($B10="Unrestricted"),NOT($B10="NSP 120"),NOT($B10="N/A-CS"),NOT($M10="Common Space")),$E10,"")</f>
        <v/>
      </c>
      <c r="HK10" s="103" t="str">
        <f t="shared" ref="HK10:HK47" si="191">IF(AND($C10=3, $O10="Rehabilitation",NOT($B10="Unrestricted"),NOT($B10="NSP 120"),NOT($B10="N/A-CS"),NOT($M10="Common Space")),$E10,"")</f>
        <v/>
      </c>
      <c r="HL10" s="103" t="str">
        <f t="shared" ref="HL10:HL47" si="192">IF(AND($C10=4, $O10="Rehabilitation",NOT($B10="Unrestricted"),NOT($B10="NSP 120"),NOT($B10="N/A-CS"),NOT($M10="Common Space")),$E10,"")</f>
        <v/>
      </c>
      <c r="HM10" s="103" t="str">
        <f t="shared" ref="HM10:HM47" si="193">IF(AND($C10="Efficiency", $O10="Rehabilitation",$B10="Unrestricted",NOT($B10="N/A-CS"),NOT($M10="Common Space")),$E10,"")</f>
        <v/>
      </c>
      <c r="HN10" s="103" t="str">
        <f t="shared" ref="HN10:HN47" si="194">IF(AND($C10=1, $O10="Rehabilitation",$B10="Unrestricted",NOT($B10="N/A-CS"),NOT($M10="Common Space")),$E10,"")</f>
        <v/>
      </c>
      <c r="HO10" s="103" t="str">
        <f t="shared" ref="HO10:HO47" si="195">IF(AND($C10=2, $O10="Rehabilitation",$B10="Unrestricted",NOT($B10="N/A-CS"),NOT($M10="Common Space")),$E10,"")</f>
        <v/>
      </c>
      <c r="HP10" s="103" t="str">
        <f t="shared" ref="HP10:HP47" si="196">IF(AND($C10=3, $O10="Rehabilitation",$B10="Unrestricted",NOT($B10="N/A-CS"),NOT($M10="Common Space")),$E10,"")</f>
        <v/>
      </c>
      <c r="HQ10" s="103" t="str">
        <f t="shared" ref="HQ10:HQ47" si="197">IF(AND($C10=4, $O10="Rehabilitation",$B10="Unrestricted",NOT($B10="N/A-CS"),NOT($M10="Common Space")),$E10,"")</f>
        <v/>
      </c>
      <c r="HR10" s="103" t="str">
        <f t="shared" ref="HR10:HR47" si="198">IF(AND($C10="Efficiency", $O10="Rehabilitation",$B10="N/A-CS",$M10="Common Space"),$E10,"")</f>
        <v/>
      </c>
      <c r="HS10" s="103" t="str">
        <f t="shared" ref="HS10:HS47" si="199">IF(AND($C10=1, $O10="Rehabilitation",$B10="N/A-CS",$M10="Common Space"),$E10,"")</f>
        <v/>
      </c>
      <c r="HT10" s="103" t="str">
        <f t="shared" ref="HT10:HT47" si="200">IF(AND($C10=2, $O10="Rehabilitation",$B10="N/A-CS",$M10="Common Space"),$E10,"")</f>
        <v/>
      </c>
      <c r="HU10" s="103" t="str">
        <f t="shared" ref="HU10:HU47" si="201">IF(AND($C10=3, $O10="Rehabilitation",$B10="N/A-CS",$M10="Common Space"),$E10,"")</f>
        <v/>
      </c>
      <c r="HV10" s="103" t="str">
        <f t="shared" ref="HV10:HV47" si="202">IF(AND($C10=4, $O10="Rehabilitation",$B10="N/A-CS",$M10="Common Space"),$E10,"")</f>
        <v/>
      </c>
      <c r="HW10" s="137" t="str">
        <f t="shared" ref="HW10:HW47" si="203">IF(AND($C10="Efficiency", NOT(OR($N10="SF Detached",$N10="Mfd Home",$N10="Duplex",$N10="Townhome"))),$E10,"")</f>
        <v/>
      </c>
      <c r="HX10" s="137" t="str">
        <f t="shared" ref="HX10:HX47" si="204">IF(AND($C10=1, NOT(OR($N10="SF Detached",$N10="Mfd Home",$N10="Duplex",$N10="Townhome"))),$E10,"")</f>
        <v/>
      </c>
      <c r="HY10" s="137" t="str">
        <f t="shared" ref="HY10:HY47" si="205">IF(AND($C10=2, NOT(OR($N10="SF Detached",$N10="Mfd Home",$N10="Duplex",$N10="Townhome"))),$E10,"")</f>
        <v/>
      </c>
      <c r="HZ10" s="137" t="str">
        <f t="shared" ref="HZ10:HZ47" si="206">IF(AND($C10=3, NOT(OR($N10="SF Detached",$N10="Mfd Home",$N10="Duplex",$N10="Townhome"))),$E10,"")</f>
        <v/>
      </c>
      <c r="IA10" s="137" t="str">
        <f t="shared" ref="IA10:IA47" si="207">IF(AND($C10=4, NOT(OR($N10="SF Detached",$N10="Mfd Home",$N10="Duplex",$N10="Townhome"))),$E10,"")</f>
        <v/>
      </c>
      <c r="IB10" s="137" t="str">
        <f t="shared" ref="IB10:IB47" si="208">IF(AND($C10="Efficiency", $N10="SF Detached",NOT($P10="Yes")),$E10,"")</f>
        <v/>
      </c>
      <c r="IC10" s="137" t="str">
        <f t="shared" ref="IC10:IC47" si="209">IF(AND($C10=1, $N10="SF Detached",NOT($P10="Yes")),$E10,"")</f>
        <v/>
      </c>
      <c r="ID10" s="137" t="str">
        <f t="shared" ref="ID10:ID47" si="210">IF(AND($C10=2, $N10="SF Detached",NOT($P10="Yes")),$E10,"")</f>
        <v/>
      </c>
      <c r="IE10" s="137" t="str">
        <f t="shared" ref="IE10:IE47" si="211">IF(AND($C10=3, $N10="SF Detached",NOT($P10="Yes")),$E10,"")</f>
        <v/>
      </c>
      <c r="IF10" s="137" t="str">
        <f t="shared" ref="IF10:IF47" si="212">IF(AND($C10=4, $N10="SF Detached",NOT($P10="Yes")),$E10,"")</f>
        <v/>
      </c>
      <c r="IG10" s="137" t="str">
        <f t="shared" ref="IG10:IG47" si="213">IF(AND($C10="Efficiency", $N10="SF Detached",$P10="Yes"),$E10,"")</f>
        <v/>
      </c>
      <c r="IH10" s="137" t="str">
        <f t="shared" ref="IH10:IH47" si="214">IF(AND($C10=1, $N10="SF Detached",$P10="Yes"),$E10,"")</f>
        <v/>
      </c>
      <c r="II10" s="137" t="str">
        <f t="shared" ref="II10:II47" si="215">IF(AND($C10=2, $N10="SF Detached",$P10="Yes"),$E10,"")</f>
        <v/>
      </c>
      <c r="IJ10" s="137" t="str">
        <f t="shared" ref="IJ10:IJ47" si="216">IF(AND($C10=3, $N10="SF Detached",$P10="Yes"),$E10,"")</f>
        <v/>
      </c>
      <c r="IK10" s="137" t="str">
        <f t="shared" ref="IK10:IK47" si="217">IF(AND($C10=4, $N10="SF Detached",$P10="Yes"),$E10,"")</f>
        <v/>
      </c>
      <c r="IL10" s="137" t="str">
        <f t="shared" ref="IL10:IL47" si="218">IF(AND($C10="Efficiency", $N10="Mfd Home",NOT($P10="Yes")),$E10,"")</f>
        <v/>
      </c>
      <c r="IM10" s="137" t="str">
        <f t="shared" ref="IM10:IM47" si="219">IF(AND($C10=1, $N10="Mfd Home",NOT($P10="Yes")),$E10,"")</f>
        <v/>
      </c>
      <c r="IN10" s="137" t="str">
        <f t="shared" ref="IN10:IN47" si="220">IF(AND($C10=2, $N10="Mfd Home",NOT($P10="Yes")),$E10,"")</f>
        <v/>
      </c>
      <c r="IO10" s="137" t="str">
        <f t="shared" ref="IO10:IO47" si="221">IF(AND($C10=3, $N10="Mfd Home",NOT($P10="Yes")),$E10,"")</f>
        <v/>
      </c>
      <c r="IP10" s="137" t="str">
        <f t="shared" ref="IP10:IP47" si="222">IF(AND($C10=4, $N10="Mfd Home",NOT($P10="Yes")),$E10,"")</f>
        <v/>
      </c>
      <c r="IQ10" s="137" t="str">
        <f t="shared" ref="IQ10:IQ47" si="223">IF(AND($C10="Efficiency", $N10="Mfd Home",$P10="Yes"),$E10,"")</f>
        <v/>
      </c>
      <c r="IR10" s="137" t="str">
        <f t="shared" ref="IR10:IR47" si="224">IF(AND($C10=1, $N10="Mfd Home",$P10="Yes"),$E10,"")</f>
        <v/>
      </c>
      <c r="IS10" s="137" t="str">
        <f t="shared" ref="IS10:IS47" si="225">IF(AND($C10=2, $N10="Mfd Home",$P10="Yes"),$E10,"")</f>
        <v/>
      </c>
      <c r="IT10" s="137" t="str">
        <f t="shared" ref="IT10:IT47" si="226">IF(AND($C10=3, $N10="Mfd Home",$P10="Yes"),$E10,"")</f>
        <v/>
      </c>
      <c r="IU10" s="137" t="str">
        <f t="shared" ref="IU10:IU47" si="227">IF(AND($C10=4, $N10="Mfd Home",$P10="Yes"),$E10,"")</f>
        <v/>
      </c>
      <c r="IV10" s="137" t="str">
        <f t="shared" ref="IV10:IV47" si="228">IF(AND($C10="Efficiency", $N10="Duplex",NOT($P10="Yes")),$E10,"")</f>
        <v/>
      </c>
      <c r="IW10" s="137" t="str">
        <f t="shared" ref="IW10:IW47" si="229">IF(AND($C10=1, $N10="Duplex",NOT($P10="Yes")),$E10,"")</f>
        <v/>
      </c>
      <c r="IX10" s="137" t="str">
        <f t="shared" ref="IX10:IX47" si="230">IF(AND($C10=2, $N10="Duplex",NOT($P10="Yes")),$E10,"")</f>
        <v/>
      </c>
      <c r="IY10" s="137" t="str">
        <f t="shared" ref="IY10:IY47" si="231">IF(AND($C10=3, $N10="Duplex",NOT($P10="Yes")),$E10,"")</f>
        <v/>
      </c>
      <c r="IZ10" s="137" t="str">
        <f t="shared" ref="IZ10:IZ47" si="232">IF(AND($C10=4, $N10="Duplex",NOT($P10="Yes")),$E10,"")</f>
        <v/>
      </c>
      <c r="JA10" s="137" t="str">
        <f t="shared" ref="JA10:JA47" si="233">IF(AND($C10="Efficiency", $N10="Duplex",$P10="Yes"),$E10,"")</f>
        <v/>
      </c>
      <c r="JB10" s="137" t="str">
        <f t="shared" ref="JB10:JB47" si="234">IF(AND($C10=1, $N10="Duplex",$P10="Yes"),$E10,"")</f>
        <v/>
      </c>
      <c r="JC10" s="137" t="str">
        <f t="shared" ref="JC10:JC47" si="235">IF(AND($C10=2, $N10="Duplex",$P10="Yes"),$E10,"")</f>
        <v/>
      </c>
      <c r="JD10" s="137" t="str">
        <f t="shared" ref="JD10:JD47" si="236">IF(AND($C10=3, $N10="Duplex",$P10="Yes"),$E10,"")</f>
        <v/>
      </c>
      <c r="JE10" s="137" t="str">
        <f t="shared" ref="JE10:JE47" si="237">IF(AND($C10=4, $N10="Duplex",$P10="Yes"),$E10,"")</f>
        <v/>
      </c>
      <c r="JF10" s="137" t="str">
        <f t="shared" ref="JF10:JF47" si="238">IF(AND($C10="Efficiency", $N10="Townhome",NOT($P10="Yes")),$E10,"")</f>
        <v/>
      </c>
      <c r="JG10" s="137" t="str">
        <f t="shared" ref="JG10:JG47" si="239">IF(AND($C10=1, $N10="Townhome",NOT($P10="Yes")),$E10,"")</f>
        <v/>
      </c>
      <c r="JH10" s="137" t="str">
        <f t="shared" ref="JH10:JH47" si="240">IF(AND($C10=2, $N10="Townhome",NOT($P10="Yes")),$E10,"")</f>
        <v/>
      </c>
      <c r="JI10" s="137" t="str">
        <f t="shared" ref="JI10:JI47" si="241">IF(AND($C10=3, $N10="Townhome",NOT($P10="Yes")),$E10,"")</f>
        <v/>
      </c>
      <c r="JJ10" s="137" t="str">
        <f t="shared" ref="JJ10:JJ47" si="242">IF(AND($C10=4, $N10="Townhome",NOT($P10="Yes")),$E10,"")</f>
        <v/>
      </c>
      <c r="JK10" s="137" t="str">
        <f t="shared" ref="JK10:JK47" si="243">IF(AND($C10="Efficiency", $N10="Townhome",$P10="Yes"),$E10,"")</f>
        <v/>
      </c>
      <c r="JL10" s="137" t="str">
        <f t="shared" ref="JL10:JL47" si="244">IF(AND($C10=1, $N10="Townhome",$P10="Yes"),$E10,"")</f>
        <v/>
      </c>
      <c r="JM10" s="137" t="str">
        <f t="shared" ref="JM10:JM47" si="245">IF(AND($C10=2, $N10="Townhome",$P10="Yes"),$E10,"")</f>
        <v/>
      </c>
      <c r="JN10" s="137" t="str">
        <f t="shared" ref="JN10:JN47" si="246">IF(AND($C10=3, $N10="Townhome",$P10="Yes"),$E10,"")</f>
        <v/>
      </c>
      <c r="JO10" s="137" t="str">
        <f t="shared" ref="JO10:JO47" si="247">IF(AND($C10=4, $N10="Townhome",$P10="Yes"),$E10,"")</f>
        <v/>
      </c>
      <c r="JP10" s="137" t="str">
        <f t="shared" ref="JP10:JP47" si="248">IF(AND($C10="Efficiency", $N10="1-Story",NOT($P10="Yes")),$E10,"")</f>
        <v/>
      </c>
      <c r="JQ10" s="137" t="str">
        <f t="shared" ref="JQ10:JQ47" si="249">IF(AND($C10=1, $N10="1-Story",NOT($P10="Yes")),$E10,"")</f>
        <v/>
      </c>
      <c r="JR10" s="137" t="str">
        <f t="shared" ref="JR10:JR47" si="250">IF(AND($C10=2, $N10="1-Story",NOT($P10="Yes")),$E10,"")</f>
        <v/>
      </c>
      <c r="JS10" s="137" t="str">
        <f t="shared" ref="JS10:JS47" si="251">IF(AND($C10=3, $N10="1-Story",NOT($P10="Yes")),$E10,"")</f>
        <v/>
      </c>
      <c r="JT10" s="137" t="str">
        <f t="shared" ref="JT10:JT47" si="252">IF(AND($C10=4, $N10="1-Story",NOT($P10="Yes")),$E10,"")</f>
        <v/>
      </c>
      <c r="JU10" s="137" t="str">
        <f t="shared" ref="JU10:JU47" si="253">IF(AND($C10="Efficiency", $N10="1-Story",$P10="Yes"),$E10,"")</f>
        <v/>
      </c>
      <c r="JV10" s="137" t="str">
        <f t="shared" ref="JV10:JV47" si="254">IF(AND($C10=1, $N10="1-Story",$P10="Yes"),$E10,"")</f>
        <v/>
      </c>
      <c r="JW10" s="137" t="str">
        <f t="shared" ref="JW10:JW47" si="255">IF(AND($C10=2, $N10="1-Story",$P10="Yes"),$E10,"")</f>
        <v/>
      </c>
      <c r="JX10" s="137" t="str">
        <f t="shared" ref="JX10:JX47" si="256">IF(AND($C10=3, $N10="1-Story",$P10="Yes"),$E10,"")</f>
        <v/>
      </c>
      <c r="JY10" s="137" t="str">
        <f t="shared" ref="JY10:JY47" si="257">IF(AND($C10=4, $N10="1-Story",$P10="Yes"),$E10,"")</f>
        <v/>
      </c>
      <c r="JZ10" s="137" t="str">
        <f t="shared" ref="JZ10:JZ47" si="258">IF(AND($C10="Efficiency", $N10="2-Story",NOT($P10="Yes")),$E10,"")</f>
        <v/>
      </c>
      <c r="KA10" s="137" t="str">
        <f t="shared" ref="KA10:KA47" si="259">IF(AND($C10=1, $N10="2-Story",NOT($P10="Yes")),$E10,"")</f>
        <v/>
      </c>
      <c r="KB10" s="137" t="str">
        <f t="shared" ref="KB10:KB47" si="260">IF(AND($C10=2, $N10="2-Story",NOT($P10="Yes")),$E10,"")</f>
        <v/>
      </c>
      <c r="KC10" s="137" t="str">
        <f t="shared" ref="KC10:KC47" si="261">IF(AND($C10=3, $N10="2-Story",NOT($P10="Yes")),$E10,"")</f>
        <v/>
      </c>
      <c r="KD10" s="137" t="str">
        <f t="shared" ref="KD10:KD47" si="262">IF(AND($C10=4, $N10="2-Story",NOT($P10="Yes")),$E10,"")</f>
        <v/>
      </c>
      <c r="KE10" s="137" t="str">
        <f t="shared" ref="KE10:KE47" si="263">IF(AND($C10="Efficiency", $N10="2-Story",$P10="Yes"),$E10,"")</f>
        <v/>
      </c>
      <c r="KF10" s="137" t="str">
        <f t="shared" ref="KF10:KF47" si="264">IF(AND($C10=1, $N10="2-Story",$P10="Yes"),$E10,"")</f>
        <v/>
      </c>
      <c r="KG10" s="137" t="str">
        <f t="shared" ref="KG10:KG47" si="265">IF(AND($C10=2, $N10="2-Story",$P10="Yes"),$E10,"")</f>
        <v/>
      </c>
      <c r="KH10" s="137" t="str">
        <f t="shared" ref="KH10:KH47" si="266">IF(AND($C10=3, $N10="2-Story",$P10="Yes"),$E10,"")</f>
        <v/>
      </c>
      <c r="KI10" s="137" t="str">
        <f t="shared" ref="KI10:KI47" si="267">IF(AND($C10=4, $N10="2-Story",$P10="Yes"),$E10,"")</f>
        <v/>
      </c>
      <c r="KJ10" s="137" t="str">
        <f t="shared" ref="KJ10:KJ47" si="268">IF(AND($C10="Efficiency", $N10="2-Story Walkup",NOT($P10="Yes")),$E10,"")</f>
        <v/>
      </c>
      <c r="KK10" s="137" t="str">
        <f t="shared" ref="KK10:KK47" si="269">IF(AND($C10=1, $N10="2-Story Walkup",NOT($P10="Yes")),$E10,"")</f>
        <v/>
      </c>
      <c r="KL10" s="137" t="str">
        <f t="shared" ref="KL10:KL47" si="270">IF(AND($C10=2, $N10="2-Story Walkup",NOT($P10="Yes")),$E10,"")</f>
        <v/>
      </c>
      <c r="KM10" s="137" t="str">
        <f t="shared" ref="KM10:KM47" si="271">IF(AND($C10=3, $N10="2-Story Walkup",NOT($P10="Yes")),$E10,"")</f>
        <v/>
      </c>
      <c r="KN10" s="137" t="str">
        <f t="shared" ref="KN10:KN47" si="272">IF(AND($C10=4, $N10="2-Story Walkup",NOT($P10="Yes")),$E10,"")</f>
        <v/>
      </c>
      <c r="KO10" s="137" t="str">
        <f t="shared" ref="KO10:KO47" si="273">IF(AND($C10="Efficiency", $N10="2-Story Walkup",$P10="Yes"),$E10,"")</f>
        <v/>
      </c>
      <c r="KP10" s="137" t="str">
        <f t="shared" ref="KP10:KP47" si="274">IF(AND($C10=1, $N10="2-Story Walkup",$P10="Yes"),$E10,"")</f>
        <v/>
      </c>
      <c r="KQ10" s="137" t="str">
        <f t="shared" ref="KQ10:KQ47" si="275">IF(AND($C10=2, $N10="2-Story Walkup",$P10="Yes"),$E10,"")</f>
        <v/>
      </c>
      <c r="KR10" s="137" t="str">
        <f t="shared" ref="KR10:KR47" si="276">IF(AND($C10=3, $N10="2-Story Walkup",$P10="Yes"),$E10,"")</f>
        <v/>
      </c>
      <c r="KS10" s="137" t="str">
        <f t="shared" ref="KS10:KS47" si="277">IF(AND($C10=4, $N10="2-Story Walkup",$P10="Yes"),$E10,"")</f>
        <v/>
      </c>
      <c r="KT10" s="137" t="str">
        <f t="shared" ref="KT10:KT47" si="278">IF(AND($C10="Efficiency", $N10="3+ Story",NOT($P10="Yes")),$E10,"")</f>
        <v/>
      </c>
      <c r="KU10" s="137" t="str">
        <f t="shared" ref="KU10:KU47" si="279">IF(AND($C10=1, $N10="3+ Story",NOT($P10="Yes")),$E10,"")</f>
        <v/>
      </c>
      <c r="KV10" s="137" t="str">
        <f t="shared" ref="KV10:KV47" si="280">IF(AND($C10=2, $N10="3+ Story",NOT($P10="Yes")),$E10,"")</f>
        <v/>
      </c>
      <c r="KW10" s="137" t="str">
        <f t="shared" ref="KW10:KW47" si="281">IF(AND($C10=3, $N10="3+ Story",NOT($P10="Yes")),$E10,"")</f>
        <v/>
      </c>
      <c r="KX10" s="137" t="str">
        <f t="shared" ref="KX10:KX47" si="282">IF(AND($C10=4, $N10="3+ Story",NOT($P10="Yes")),$E10,"")</f>
        <v/>
      </c>
      <c r="KY10" s="137" t="str">
        <f t="shared" ref="KY10:KY47" si="283">IF(AND($C10="Efficiency", $N10="3+ Story",$P10="Yes"),$E10,"")</f>
        <v/>
      </c>
      <c r="KZ10" s="137" t="str">
        <f t="shared" ref="KZ10:KZ47" si="284">IF(AND($C10=1, $N10="3+ Story",$P10="Yes"),$E10,"")</f>
        <v/>
      </c>
      <c r="LA10" s="137" t="str">
        <f t="shared" ref="LA10:LA47" si="285">IF(AND($C10=2, $N10="3+ Story",$P10="Yes"),$E10,"")</f>
        <v/>
      </c>
      <c r="LB10" s="137" t="str">
        <f t="shared" ref="LB10:LB47" si="286">IF(AND($C10=3, $N10="3+ Story",$P10="Yes"),$E10,"")</f>
        <v/>
      </c>
      <c r="LC10" s="137" t="str">
        <f t="shared" ref="LC10:LC47" si="287">IF(AND($C10=4, $N10="3+ Story",$P10="Yes"),$E10,"")</f>
        <v/>
      </c>
      <c r="LD10" s="138" t="str">
        <f t="shared" ref="LD10:LD47" si="288">IF(AND($B10="NSP 120% AMI",$C10="Efficiency", NOT($M10="Common Space")),$E10,"")</f>
        <v/>
      </c>
      <c r="LE10" s="138" t="str">
        <f t="shared" ref="LE10:LE47" si="289">IF(AND($B10="NSP 120% AMI",$C10=1,NOT($M10="Common Space")),$E10,"")</f>
        <v/>
      </c>
      <c r="LF10" s="138" t="str">
        <f t="shared" ref="LF10:LF47" si="290">IF(AND($B10="NSP 120% AMI",$C10=2,NOT($M10="Common Space")),$E10,"")</f>
        <v/>
      </c>
      <c r="LG10" s="138" t="str">
        <f t="shared" ref="LG10:LG47" si="291">IF(AND($B10="NSP 120% AMI",$C10=3,NOT($M10="Common Space")),$E10,"")</f>
        <v/>
      </c>
      <c r="LH10" s="138" t="str">
        <f t="shared" ref="LH10:LH47" si="292">IF(AND($B10="NSP 120% AMI",$C10=4,NOT($M10="Common Space")),$E10,"")</f>
        <v/>
      </c>
      <c r="LI10" s="103" t="str">
        <f t="shared" ref="LI10:LI47" si="293">IF(AND(C10="Efficiency",B10="NSP 120% AMI",NOT(M10="Common Space")),E10*F10,"")</f>
        <v/>
      </c>
      <c r="LJ10" s="103" t="str">
        <f t="shared" ref="LJ10:LJ47" si="294">IF(AND(C10=1,B10="NSP 120% AMI",NOT(M10="Common Space")),E10*F10,"")</f>
        <v/>
      </c>
      <c r="LK10" s="103" t="str">
        <f t="shared" ref="LK10:LK47" si="295">IF(AND(C10=2,B10="NSP 120% AMI",NOT(M10="Common Space")),E10*F10,"")</f>
        <v/>
      </c>
      <c r="LL10" s="103" t="str">
        <f t="shared" ref="LL10:LL47" si="296">IF(AND(C10=3,B10="NSP 120% AMI",NOT(M10="Common Space")),E10*F10,"")</f>
        <v/>
      </c>
      <c r="LM10" s="103" t="str">
        <f t="shared" ref="LM10:LM47" si="297">IF(AND(C10=4,B10="NSP 120% AMI",NOT(M10="Common Space")),E10*F10,"")</f>
        <v/>
      </c>
      <c r="LN10" s="103" t="str">
        <f t="shared" ref="LN10:LN47" si="298">IF(AND($C10="Efficiency", $O10="New Construction",$B10="NSP 120% AMI",NOT($M10="Common Space")),$E10,"")</f>
        <v/>
      </c>
      <c r="LO10" s="103" t="str">
        <f t="shared" ref="LO10:LO47" si="299">IF(AND($C10=1, $O10="New Construction",$B10="NSP 120% AMI",NOT($M10="Common Space")),$E10,"")</f>
        <v/>
      </c>
      <c r="LP10" s="103" t="str">
        <f t="shared" ref="LP10:LP47" si="300">IF(AND($C10=2, $O10="New Construction",$B10="NSP 120% AMI",NOT($M10="Common Space")),$E10,"")</f>
        <v/>
      </c>
      <c r="LQ10" s="103" t="str">
        <f t="shared" ref="LQ10:LQ47" si="301">IF(AND($C10=3, $O10="New Construction",$B10="NSP 120% AMI",NOT($M10="Common Space")),$E10,"")</f>
        <v/>
      </c>
      <c r="LR10" s="103" t="str">
        <f t="shared" ref="LR10:LR47" si="302">IF(AND($C10=4, $O10="New Construction",$B10="NSP 120% AMI",NOT($M10="Common Space")),$E10,"")</f>
        <v/>
      </c>
      <c r="LS10" s="103" t="str">
        <f t="shared" ref="LS10:LS47" si="303">IF(AND($C10="Efficiency", $O10="Acquisition/Rehab",$B10="NSP 120% AMI",NOT($M10="Common Space")),$E10,"")</f>
        <v/>
      </c>
      <c r="LT10" s="103" t="str">
        <f t="shared" ref="LT10:LT47" si="304">IF(AND($C10=1, $O10="Acquisition/Rehab",$B10="NSP 120% AMI",NOT($M10="Common Space")),$E10,"")</f>
        <v/>
      </c>
      <c r="LU10" s="103" t="str">
        <f t="shared" ref="LU10:LU47" si="305">IF(AND($C10=2, $O10="Acquisition/Rehab",$B10="NSP 120% AMI",NOT($M10="Common Space")),$E10,"")</f>
        <v/>
      </c>
      <c r="LV10" s="103" t="str">
        <f t="shared" ref="LV10:LV47" si="306">IF(AND($C10=3, $O10="Acquisition/Rehab",$B10="NSP 120% AMI",NOT($M10="Common Space")),$E10,"")</f>
        <v/>
      </c>
      <c r="LW10" s="103" t="str">
        <f t="shared" ref="LW10:LW47" si="307">IF(AND($C10=4, $O10="Acquisition/Rehab",$B10="NSP 120% AMI",NOT($M10="Common Space")),$E10,"")</f>
        <v/>
      </c>
      <c r="LX10" s="103" t="str">
        <f t="shared" ref="LX10:LX47" si="308">IF(AND($C10="Efficiency", $O10="Rehabilitation",$B10="NSP 120% AMI",NOT($M10="Common Space")),$E10,"")</f>
        <v/>
      </c>
      <c r="LY10" s="103" t="str">
        <f t="shared" ref="LY10:LY47" si="309">IF(AND($C10=1, $O10="Rehabilitation",$B10="NSP 120% AMI",NOT($M10="Common Space")),$E10,"")</f>
        <v/>
      </c>
      <c r="LZ10" s="103" t="str">
        <f t="shared" ref="LZ10:LZ47" si="310">IF(AND($C10=2, $O10="Rehabilitation",$B10="NSP 120% AMI",NOT($M10="Common Space")),$E10,"")</f>
        <v/>
      </c>
      <c r="MA10" s="103" t="str">
        <f t="shared" ref="MA10:MA47" si="311">IF(AND($C10=3, $O10="Rehabilitation",$B10="NSP 120% AMI",NOT($M10="Common Space")),$E10,"")</f>
        <v/>
      </c>
      <c r="MB10" s="103" t="str">
        <f t="shared" ref="MB10:MB47" si="312">IF(AND($C10=4, $O10="Rehabilitation",$B10="NSP 120% AMI",NOT($M10="Common Space")),$E10,"")</f>
        <v/>
      </c>
      <c r="MC10" s="119">
        <f>IF(AND($C10="Efficiency",$E10&gt;0,OR($N10="1-Story",$N10="2-Story",$N10="3+ Story",$N10="2-Story Walkup",$N10="Townhome"),OR($O10="Acquisition/Rehab",$O10="Rehabilitation"),NOT($P10="Yes")),$E10,0)</f>
        <v>0</v>
      </c>
      <c r="MD10" s="119">
        <f>IF(AND($C10=1,$E10&gt;0,OR($N10="1-Story",$N10="2-Story",$N10="3+ Story",$N10="2-Story Walkup",$N10="Townhome"),OR($O10="Acquisition/Rehab",$O10="Rehabilitation"),NOT($P10="Yes")),$E10,0)</f>
        <v>0</v>
      </c>
      <c r="ME10" s="119">
        <f>IF(AND($C10=2,$E10&gt;0,OR($N10="1-Story",$N10="2-Story",$N10="3+ Story",$N10="2-Story Walkup",$N10="Townhome"),OR($O10="Acquisition/Rehab",$O10="Rehabilitation"),NOT($P10="Yes")),$E10,0)</f>
        <v>0</v>
      </c>
      <c r="MF10" s="119">
        <f>IF(AND($C10=3,$E10&gt;0,OR($N10="1-Story",$N10="2-Story",$N10="3+ Story",$N10="2-Story Walkup",$N10="Townhome"),OR($O10="Acquisition/Rehab",$O10="Rehabilitation"),NOT($P10="Yes")),$E10,0)</f>
        <v>0</v>
      </c>
      <c r="MG10" s="119">
        <f>IF(AND($C10=4,$E10&gt;0,OR($N10="1-Story",$N10="2-Story",$N10="3+ Story",$N10="2-Story Walkup",$N10="Townhome"),OR($O10="Acquisition/Rehab",$O10="Rehabilitation"),NOT($P10="Yes")),$E10,0)</f>
        <v>0</v>
      </c>
      <c r="MH10" s="119">
        <f>IF(AND($C10="Efficiency",$E10&gt;0,OR($N10="1-Story",$N10="2-Story",$N10="3+ Story",$N10="2-Story Walkup",$N10="Townhome"),$O10="New Construction"),$E10,0)</f>
        <v>0</v>
      </c>
      <c r="MI10" s="119">
        <f>IF(AND($C10=1,$E10&gt;0,OR($N10="1-Story",$N10="2-Story",$N10="3+ Story",$N10="2-Story Walkup",$N10="Townhome"),$O10="New Construction"),$E10,0)</f>
        <v>0</v>
      </c>
      <c r="MJ10" s="119">
        <f>IF(AND($C10=2,$E10&gt;0,OR($N10="1-Story",$N10="2-Story",$N10="3+ Story",$N10="2-Story Walkup",$N10="Townhome"),$O10="New Construction"),$E10,0)</f>
        <v>0</v>
      </c>
      <c r="MK10" s="119">
        <f>IF(AND($C10=3,$E10&gt;0,OR($N10="1-Story",$N10="2-Story",$N10="3+ Story",$N10="2-Story Walkup",$N10="Townhome"),$O10="New Construction"),$E10,0)</f>
        <v>0</v>
      </c>
      <c r="ML10" s="119">
        <f>IF(AND($C10=4,$E10&gt;0,OR($N10="1-Story",$N10="2-Story",$N10="3+ Story",$N10="2-Story Walkup",$N10="Townhome"),$O10="New Construction"),$E10,0)</f>
        <v>0</v>
      </c>
      <c r="MM10" s="119">
        <f>IF(AND($C10="Efficiency",$E10&gt;0,OR($N10="SF Detached",$N10="Duplex",$N10="Mfd Home"),NOT($P10="Yes")),$E10,0)</f>
        <v>0</v>
      </c>
      <c r="MN10" s="119">
        <f>IF(AND($C10=1,$E10&gt;0,OR($N10="SF Detached",$N10="Duplex",$N10="Mfd Home"),NOT($P10="Yes")),$E10,0)</f>
        <v>0</v>
      </c>
      <c r="MO10" s="119">
        <f>IF(AND($C10=2,$E10&gt;0,OR($N10="SF Detached",$N10="Duplex",$N10="Mfd Home"),NOT($P10="Yes")),$E10,0)</f>
        <v>0</v>
      </c>
      <c r="MP10" s="119">
        <f>IF(AND($C10=3,$E10&gt;0,OR($N10="SF Detached",$N10="Duplex",$N10="Mfd Home"),NOT($P10="Yes")),$E10,0)</f>
        <v>0</v>
      </c>
      <c r="MQ10" s="119">
        <f>IF(AND($C10=4,$E10&gt;0,OR($N10="SF Detached",$N10="Duplex",$N10="Mfd Home"),NOT($P10="Yes")),$E10,0)</f>
        <v>0</v>
      </c>
      <c r="MR10" s="98"/>
      <c r="MS10" s="98"/>
      <c r="MT10" s="103"/>
      <c r="MU10" s="103"/>
      <c r="NK10" s="99"/>
      <c r="NL10" s="99"/>
    </row>
    <row r="11" spans="1:376" ht="12" customHeight="1" x14ac:dyDescent="0.2">
      <c r="A11" s="126" t="str">
        <f t="shared" si="0"/>
        <v/>
      </c>
      <c r="B11" s="139" t="s">
        <v>574</v>
      </c>
      <c r="C11" s="140"/>
      <c r="D11" s="141"/>
      <c r="E11" s="142"/>
      <c r="F11" s="142"/>
      <c r="G11" s="142"/>
      <c r="H11" s="142"/>
      <c r="I11" s="534"/>
      <c r="J11" s="143"/>
      <c r="K11" s="144">
        <f t="shared" si="1"/>
        <v>0</v>
      </c>
      <c r="L11" s="144">
        <f t="shared" si="2"/>
        <v>0</v>
      </c>
      <c r="M11" s="145"/>
      <c r="N11" s="145"/>
      <c r="O11" s="145"/>
      <c r="P11" s="146"/>
      <c r="Q11" s="147"/>
      <c r="R11" s="148"/>
      <c r="S11" s="1245"/>
      <c r="T11" s="1246"/>
      <c r="U11" s="103" t="str">
        <f t="shared" si="3"/>
        <v/>
      </c>
      <c r="V11" s="103" t="str">
        <f t="shared" si="4"/>
        <v/>
      </c>
      <c r="W11" s="103" t="str">
        <f t="shared" si="5"/>
        <v/>
      </c>
      <c r="X11" s="103" t="str">
        <f t="shared" si="6"/>
        <v/>
      </c>
      <c r="Y11" s="103" t="str">
        <f t="shared" si="7"/>
        <v/>
      </c>
      <c r="Z11" s="103" t="str">
        <f t="shared" si="8"/>
        <v/>
      </c>
      <c r="AA11" s="103" t="str">
        <f t="shared" si="9"/>
        <v/>
      </c>
      <c r="AB11" s="103" t="str">
        <f t="shared" si="10"/>
        <v/>
      </c>
      <c r="AC11" s="103" t="str">
        <f t="shared" si="11"/>
        <v/>
      </c>
      <c r="AD11" s="103" t="str">
        <f t="shared" si="12"/>
        <v/>
      </c>
      <c r="AE11" s="103" t="str">
        <f t="shared" si="13"/>
        <v/>
      </c>
      <c r="AF11" s="103" t="str">
        <f t="shared" si="14"/>
        <v/>
      </c>
      <c r="AG11" s="103" t="str">
        <f t="shared" si="15"/>
        <v/>
      </c>
      <c r="AH11" s="103" t="str">
        <f t="shared" si="16"/>
        <v/>
      </c>
      <c r="AI11" s="103" t="str">
        <f t="shared" si="17"/>
        <v/>
      </c>
      <c r="AJ11" s="103" t="str">
        <f t="shared" si="18"/>
        <v/>
      </c>
      <c r="AK11" s="103" t="str">
        <f t="shared" si="19"/>
        <v/>
      </c>
      <c r="AL11" s="103" t="str">
        <f t="shared" si="20"/>
        <v/>
      </c>
      <c r="AM11" s="103" t="str">
        <f t="shared" si="21"/>
        <v/>
      </c>
      <c r="AN11" s="103" t="str">
        <f t="shared" si="22"/>
        <v/>
      </c>
      <c r="AO11" s="103" t="str">
        <f t="shared" si="23"/>
        <v/>
      </c>
      <c r="AP11" s="103" t="str">
        <f t="shared" si="24"/>
        <v/>
      </c>
      <c r="AQ11" s="103" t="str">
        <f t="shared" si="25"/>
        <v/>
      </c>
      <c r="AR11" s="103" t="str">
        <f t="shared" si="26"/>
        <v/>
      </c>
      <c r="AS11" s="103" t="str">
        <f t="shared" si="27"/>
        <v/>
      </c>
      <c r="AT11" s="103" t="str">
        <f t="shared" si="28"/>
        <v/>
      </c>
      <c r="AU11" s="103" t="str">
        <f t="shared" si="29"/>
        <v/>
      </c>
      <c r="AV11" s="103" t="str">
        <f t="shared" si="30"/>
        <v/>
      </c>
      <c r="AW11" s="103" t="str">
        <f t="shared" si="31"/>
        <v/>
      </c>
      <c r="AX11" s="103" t="str">
        <f t="shared" si="32"/>
        <v/>
      </c>
      <c r="AY11" s="103" t="str">
        <f t="shared" si="33"/>
        <v/>
      </c>
      <c r="AZ11" s="103" t="str">
        <f t="shared" si="34"/>
        <v/>
      </c>
      <c r="BA11" s="103" t="str">
        <f t="shared" si="35"/>
        <v/>
      </c>
      <c r="BB11" s="103" t="str">
        <f t="shared" si="36"/>
        <v/>
      </c>
      <c r="BC11" s="103" t="str">
        <f t="shared" si="37"/>
        <v/>
      </c>
      <c r="BD11" s="103" t="str">
        <f t="shared" si="38"/>
        <v/>
      </c>
      <c r="BE11" s="103" t="str">
        <f t="shared" si="39"/>
        <v/>
      </c>
      <c r="BF11" s="103" t="str">
        <f t="shared" si="40"/>
        <v/>
      </c>
      <c r="BG11" s="103" t="str">
        <f t="shared" si="41"/>
        <v/>
      </c>
      <c r="BH11" s="103" t="str">
        <f t="shared" si="42"/>
        <v/>
      </c>
      <c r="BI11" s="103" t="str">
        <f t="shared" si="43"/>
        <v/>
      </c>
      <c r="BJ11" s="103" t="str">
        <f t="shared" si="44"/>
        <v/>
      </c>
      <c r="BK11" s="103" t="str">
        <f t="shared" si="45"/>
        <v/>
      </c>
      <c r="BL11" s="103" t="str">
        <f t="shared" si="46"/>
        <v/>
      </c>
      <c r="BM11" s="103" t="str">
        <f t="shared" si="47"/>
        <v/>
      </c>
      <c r="BN11" s="103" t="str">
        <f t="shared" si="48"/>
        <v/>
      </c>
      <c r="BO11" s="103" t="str">
        <f t="shared" si="49"/>
        <v/>
      </c>
      <c r="BP11" s="103" t="str">
        <f t="shared" si="50"/>
        <v/>
      </c>
      <c r="BQ11" s="103" t="str">
        <f t="shared" si="51"/>
        <v/>
      </c>
      <c r="BR11" s="103" t="str">
        <f t="shared" si="52"/>
        <v/>
      </c>
      <c r="BS11" s="103" t="str">
        <f t="shared" si="53"/>
        <v/>
      </c>
      <c r="BT11" s="103" t="str">
        <f t="shared" si="54"/>
        <v/>
      </c>
      <c r="BU11" s="103" t="str">
        <f t="shared" si="55"/>
        <v/>
      </c>
      <c r="BV11" s="103" t="str">
        <f t="shared" si="56"/>
        <v/>
      </c>
      <c r="BW11" s="103" t="str">
        <f t="shared" si="57"/>
        <v/>
      </c>
      <c r="BX11" s="103" t="str">
        <f t="shared" si="58"/>
        <v/>
      </c>
      <c r="BY11" s="103" t="str">
        <f t="shared" si="59"/>
        <v/>
      </c>
      <c r="BZ11" s="103" t="str">
        <f t="shared" si="60"/>
        <v/>
      </c>
      <c r="CA11" s="103" t="str">
        <f t="shared" si="61"/>
        <v/>
      </c>
      <c r="CB11" s="103" t="str">
        <f t="shared" si="62"/>
        <v/>
      </c>
      <c r="CC11" s="103" t="str">
        <f t="shared" si="63"/>
        <v/>
      </c>
      <c r="CD11" s="103" t="str">
        <f t="shared" si="64"/>
        <v/>
      </c>
      <c r="CE11" s="103" t="str">
        <f t="shared" si="65"/>
        <v/>
      </c>
      <c r="CF11" s="103" t="str">
        <f t="shared" si="66"/>
        <v/>
      </c>
      <c r="CG11" s="103" t="str">
        <f t="shared" si="67"/>
        <v/>
      </c>
      <c r="CH11" s="103" t="str">
        <f t="shared" si="68"/>
        <v/>
      </c>
      <c r="CI11" s="103" t="str">
        <f t="shared" si="69"/>
        <v/>
      </c>
      <c r="CJ11" s="103" t="str">
        <f t="shared" si="70"/>
        <v/>
      </c>
      <c r="CK11" s="103" t="str">
        <f t="shared" si="71"/>
        <v/>
      </c>
      <c r="CL11" s="103" t="str">
        <f t="shared" si="72"/>
        <v/>
      </c>
      <c r="CM11" s="103" t="str">
        <f t="shared" si="73"/>
        <v/>
      </c>
      <c r="CN11" s="103" t="str">
        <f t="shared" si="74"/>
        <v/>
      </c>
      <c r="CO11" s="103" t="str">
        <f t="shared" si="75"/>
        <v/>
      </c>
      <c r="CP11" s="103" t="str">
        <f t="shared" si="76"/>
        <v/>
      </c>
      <c r="CQ11" s="103" t="str">
        <f t="shared" si="77"/>
        <v/>
      </c>
      <c r="CR11" s="103" t="str">
        <f t="shared" si="78"/>
        <v/>
      </c>
      <c r="CS11" s="103" t="str">
        <f t="shared" si="79"/>
        <v/>
      </c>
      <c r="CT11" s="103" t="str">
        <f t="shared" si="80"/>
        <v/>
      </c>
      <c r="CU11" s="103" t="str">
        <f t="shared" si="81"/>
        <v/>
      </c>
      <c r="CV11" s="103" t="str">
        <f t="shared" si="82"/>
        <v/>
      </c>
      <c r="CW11" s="103" t="str">
        <f t="shared" si="83"/>
        <v/>
      </c>
      <c r="CX11" s="103" t="str">
        <f t="shared" si="84"/>
        <v/>
      </c>
      <c r="CY11" s="103" t="str">
        <f t="shared" si="85"/>
        <v/>
      </c>
      <c r="CZ11" s="103" t="str">
        <f t="shared" si="86"/>
        <v/>
      </c>
      <c r="DA11" s="103" t="str">
        <f t="shared" si="87"/>
        <v/>
      </c>
      <c r="DB11" s="103" t="str">
        <f t="shared" si="88"/>
        <v/>
      </c>
      <c r="DC11" s="103" t="str">
        <f t="shared" si="89"/>
        <v/>
      </c>
      <c r="DD11" s="103" t="str">
        <f t="shared" si="90"/>
        <v/>
      </c>
      <c r="DE11" s="103" t="str">
        <f t="shared" si="91"/>
        <v/>
      </c>
      <c r="DF11" s="103" t="str">
        <f t="shared" si="92"/>
        <v/>
      </c>
      <c r="DG11" s="103" t="str">
        <f t="shared" si="93"/>
        <v/>
      </c>
      <c r="DH11" s="103" t="str">
        <f t="shared" si="94"/>
        <v/>
      </c>
      <c r="DI11" s="103" t="str">
        <f t="shared" si="95"/>
        <v/>
      </c>
      <c r="DJ11" s="103" t="str">
        <f t="shared" si="96"/>
        <v/>
      </c>
      <c r="DK11" s="103" t="str">
        <f t="shared" si="97"/>
        <v/>
      </c>
      <c r="DL11" s="103" t="str">
        <f t="shared" si="98"/>
        <v/>
      </c>
      <c r="DM11" s="103" t="str">
        <f t="shared" si="99"/>
        <v/>
      </c>
      <c r="DN11" s="103" t="str">
        <f t="shared" si="100"/>
        <v/>
      </c>
      <c r="DO11" s="103" t="str">
        <f t="shared" si="101"/>
        <v/>
      </c>
      <c r="DP11" s="103" t="str">
        <f t="shared" si="102"/>
        <v/>
      </c>
      <c r="DQ11" s="103" t="str">
        <f t="shared" si="103"/>
        <v/>
      </c>
      <c r="DR11" s="103" t="str">
        <f t="shared" si="104"/>
        <v/>
      </c>
      <c r="DS11" s="103" t="str">
        <f t="shared" si="105"/>
        <v/>
      </c>
      <c r="DT11" s="103" t="str">
        <f t="shared" si="106"/>
        <v/>
      </c>
      <c r="DU11" s="103" t="str">
        <f t="shared" si="107"/>
        <v/>
      </c>
      <c r="DV11" s="103" t="str">
        <f t="shared" si="108"/>
        <v/>
      </c>
      <c r="DW11" s="103" t="str">
        <f t="shared" si="109"/>
        <v/>
      </c>
      <c r="DX11" s="103" t="str">
        <f t="shared" si="110"/>
        <v/>
      </c>
      <c r="DY11" s="103" t="str">
        <f t="shared" si="111"/>
        <v/>
      </c>
      <c r="DZ11" s="103" t="str">
        <f t="shared" si="112"/>
        <v/>
      </c>
      <c r="EA11" s="103" t="str">
        <f t="shared" si="113"/>
        <v/>
      </c>
      <c r="EB11" s="103" t="str">
        <f t="shared" si="114"/>
        <v/>
      </c>
      <c r="EC11" s="103" t="str">
        <f t="shared" si="115"/>
        <v/>
      </c>
      <c r="ED11" s="103" t="str">
        <f t="shared" si="116"/>
        <v/>
      </c>
      <c r="EE11" s="103" t="str">
        <f t="shared" si="117"/>
        <v/>
      </c>
      <c r="EF11" s="103" t="str">
        <f t="shared" si="118"/>
        <v/>
      </c>
      <c r="EG11" s="103" t="str">
        <f t="shared" si="119"/>
        <v/>
      </c>
      <c r="EH11" s="103" t="str">
        <f t="shared" si="120"/>
        <v/>
      </c>
      <c r="EI11" s="103" t="str">
        <f t="shared" si="121"/>
        <v/>
      </c>
      <c r="EJ11" s="103" t="str">
        <f t="shared" si="122"/>
        <v/>
      </c>
      <c r="EK11" s="103" t="str">
        <f t="shared" si="123"/>
        <v/>
      </c>
      <c r="EL11" s="103" t="str">
        <f t="shared" si="124"/>
        <v/>
      </c>
      <c r="EM11" s="103" t="str">
        <f t="shared" si="125"/>
        <v/>
      </c>
      <c r="EN11" s="103" t="str">
        <f t="shared" si="126"/>
        <v/>
      </c>
      <c r="EO11" s="103" t="str">
        <f t="shared" si="127"/>
        <v/>
      </c>
      <c r="EP11" s="103" t="str">
        <f t="shared" si="128"/>
        <v/>
      </c>
      <c r="EQ11" s="103" t="str">
        <f t="shared" si="129"/>
        <v/>
      </c>
      <c r="ER11" s="103" t="str">
        <f t="shared" si="130"/>
        <v/>
      </c>
      <c r="ES11" s="103" t="str">
        <f t="shared" si="131"/>
        <v/>
      </c>
      <c r="ET11" s="103" t="str">
        <f t="shared" si="132"/>
        <v/>
      </c>
      <c r="EU11" s="103" t="str">
        <f t="shared" ref="EU11:EU47" si="313">IF(OR(AND($C11="Efficiency",$B11=50,NOT($M11="Common Space")),AND($C11="Efficiency",$B11="HOME 50",NOT($M11="Common Space"))),$E11*$F11,"")</f>
        <v/>
      </c>
      <c r="EV11" s="103" t="str">
        <f t="shared" ref="EV11:EV47" si="314">IF(OR(AND($C11=1,$B11=50,NOT($M11="Common Space")),AND($C11=1,$B11="HOME 50",NOT($M11="Common Space"))),$E11*$F11,"")</f>
        <v/>
      </c>
      <c r="EW11" s="103" t="str">
        <f t="shared" ref="EW11:EW47" si="315">IF(OR(AND($C11=2,$B11=50,NOT($M11="Common Space")),AND($C11=2,$B11="HOME 50",NOT($M11="Common Space"))),$E11*$F11,"")</f>
        <v/>
      </c>
      <c r="EX11" s="103" t="str">
        <f t="shared" ref="EX11:EX47" si="316">IF(OR(AND($C11=3,$B11=50,NOT($M11="Common Space")),AND($C11=3,$B11="HOME 50",NOT($M11="Common Space"))),$E11*$F11,"")</f>
        <v/>
      </c>
      <c r="EY11" s="103" t="str">
        <f t="shared" ref="EY11:EY47" si="317">IF(OR(AND($C11=4,$B11=50,NOT($M11="Common Space")),AND($C11=4,$B11="HOME 50",NOT($M11="Common Space"))),$E11*$F11,"")</f>
        <v/>
      </c>
      <c r="EZ11" s="103" t="str">
        <f t="shared" si="133"/>
        <v/>
      </c>
      <c r="FA11" s="103" t="str">
        <f t="shared" si="134"/>
        <v/>
      </c>
      <c r="FB11" s="103" t="str">
        <f t="shared" si="135"/>
        <v/>
      </c>
      <c r="FC11" s="103" t="str">
        <f t="shared" si="136"/>
        <v/>
      </c>
      <c r="FD11" s="103" t="str">
        <f t="shared" si="137"/>
        <v/>
      </c>
      <c r="FE11" s="103" t="str">
        <f t="shared" ref="FE11:FE47" si="318">IF(OR(AND($C11="Efficiency",$B11=30,NOT($M11="Common Space")),AND($C11="Efficiency",$B11="HOME 30",NOT($M11="Common Space"))),$E11*$F11,"")</f>
        <v/>
      </c>
      <c r="FF11" s="103" t="str">
        <f t="shared" ref="FF11:FF47" si="319">IF(OR(AND($C11=1,$B11=30,NOT($M11="Common Space")),AND($C11=1,$B11="HOME 30",NOT($M11="Common Space"))),$E11*$F11,"")</f>
        <v/>
      </c>
      <c r="FG11" s="103" t="str">
        <f t="shared" ref="FG11:FG47" si="320">IF(OR(AND($C11=2,$B11=30,NOT($M11="Common Space")),AND($C11=2,$B11="HOME 30",NOT($M11="Common Space"))),$E11*$F11,"")</f>
        <v/>
      </c>
      <c r="FH11" s="103" t="str">
        <f t="shared" ref="FH11:FH47" si="321">IF(OR(AND($C11=3,$B11=30,NOT($M11="Common Space")),AND($C11=3,$B11="HOME 30",NOT($M11="Common Space"))),$E11*$F11,"")</f>
        <v/>
      </c>
      <c r="FI11" s="103" t="str">
        <f t="shared" ref="FI11:FI47" si="322">IF(OR(AND($C11=4,$B11=30,NOT($M11="Common Space")),AND($C11=4,$B11="HOME 30",NOT($M11="Common Space"))),$E11*$F11,"")</f>
        <v/>
      </c>
      <c r="FJ11" s="103" t="str">
        <f t="shared" si="138"/>
        <v/>
      </c>
      <c r="FK11" s="103" t="str">
        <f t="shared" si="139"/>
        <v/>
      </c>
      <c r="FL11" s="103" t="str">
        <f t="shared" si="140"/>
        <v/>
      </c>
      <c r="FM11" s="103" t="str">
        <f t="shared" si="141"/>
        <v/>
      </c>
      <c r="FN11" s="103" t="str">
        <f t="shared" si="142"/>
        <v/>
      </c>
      <c r="FO11" s="103" t="str">
        <f t="shared" si="143"/>
        <v/>
      </c>
      <c r="FP11" s="103" t="str">
        <f t="shared" si="144"/>
        <v/>
      </c>
      <c r="FQ11" s="103" t="str">
        <f t="shared" si="145"/>
        <v/>
      </c>
      <c r="FR11" s="103" t="str">
        <f t="shared" si="146"/>
        <v/>
      </c>
      <c r="FS11" s="103" t="str">
        <f t="shared" si="147"/>
        <v/>
      </c>
      <c r="FT11" s="103" t="str">
        <f t="shared" si="148"/>
        <v/>
      </c>
      <c r="FU11" s="103" t="str">
        <f t="shared" si="149"/>
        <v/>
      </c>
      <c r="FV11" s="103" t="str">
        <f t="shared" si="150"/>
        <v/>
      </c>
      <c r="FW11" s="103" t="str">
        <f t="shared" si="151"/>
        <v/>
      </c>
      <c r="FX11" s="103" t="str">
        <f t="shared" si="152"/>
        <v/>
      </c>
      <c r="FY11" s="103" t="str">
        <f t="shared" si="153"/>
        <v/>
      </c>
      <c r="FZ11" s="103" t="str">
        <f t="shared" si="154"/>
        <v/>
      </c>
      <c r="GA11" s="103" t="str">
        <f t="shared" si="155"/>
        <v/>
      </c>
      <c r="GB11" s="103" t="str">
        <f t="shared" si="156"/>
        <v/>
      </c>
      <c r="GC11" s="103" t="str">
        <f t="shared" si="157"/>
        <v/>
      </c>
      <c r="GD11" s="103" t="str">
        <f t="shared" si="158"/>
        <v/>
      </c>
      <c r="GE11" s="103" t="str">
        <f t="shared" si="159"/>
        <v/>
      </c>
      <c r="GF11" s="103" t="str">
        <f t="shared" si="160"/>
        <v/>
      </c>
      <c r="GG11" s="103" t="str">
        <f t="shared" si="161"/>
        <v/>
      </c>
      <c r="GH11" s="103" t="str">
        <f t="shared" si="162"/>
        <v/>
      </c>
      <c r="GI11" s="103" t="str">
        <f t="shared" si="163"/>
        <v/>
      </c>
      <c r="GJ11" s="103" t="str">
        <f t="shared" si="164"/>
        <v/>
      </c>
      <c r="GK11" s="103" t="str">
        <f t="shared" si="165"/>
        <v/>
      </c>
      <c r="GL11" s="103" t="str">
        <f t="shared" si="166"/>
        <v/>
      </c>
      <c r="GM11" s="103" t="str">
        <f t="shared" si="167"/>
        <v/>
      </c>
      <c r="GN11" s="103" t="str">
        <f t="shared" si="168"/>
        <v/>
      </c>
      <c r="GO11" s="103" t="str">
        <f t="shared" si="169"/>
        <v/>
      </c>
      <c r="GP11" s="103" t="str">
        <f t="shared" si="170"/>
        <v/>
      </c>
      <c r="GQ11" s="103" t="str">
        <f t="shared" si="171"/>
        <v/>
      </c>
      <c r="GR11" s="103" t="str">
        <f t="shared" si="172"/>
        <v/>
      </c>
      <c r="GS11" s="103" t="str">
        <f t="shared" si="173"/>
        <v/>
      </c>
      <c r="GT11" s="103" t="str">
        <f t="shared" si="174"/>
        <v/>
      </c>
      <c r="GU11" s="103" t="str">
        <f t="shared" si="175"/>
        <v/>
      </c>
      <c r="GV11" s="103" t="str">
        <f t="shared" si="176"/>
        <v/>
      </c>
      <c r="GW11" s="103" t="str">
        <f t="shared" si="177"/>
        <v/>
      </c>
      <c r="GX11" s="103" t="str">
        <f t="shared" si="178"/>
        <v/>
      </c>
      <c r="GY11" s="103" t="str">
        <f t="shared" si="179"/>
        <v/>
      </c>
      <c r="GZ11" s="103" t="str">
        <f t="shared" si="180"/>
        <v/>
      </c>
      <c r="HA11" s="103" t="str">
        <f t="shared" si="181"/>
        <v/>
      </c>
      <c r="HB11" s="103" t="str">
        <f t="shared" si="182"/>
        <v/>
      </c>
      <c r="HC11" s="103" t="str">
        <f t="shared" si="183"/>
        <v/>
      </c>
      <c r="HD11" s="103" t="str">
        <f t="shared" si="184"/>
        <v/>
      </c>
      <c r="HE11" s="103" t="str">
        <f t="shared" si="185"/>
        <v/>
      </c>
      <c r="HF11" s="103" t="str">
        <f t="shared" si="186"/>
        <v/>
      </c>
      <c r="HG11" s="103" t="str">
        <f t="shared" si="187"/>
        <v/>
      </c>
      <c r="HH11" s="103" t="str">
        <f t="shared" si="188"/>
        <v/>
      </c>
      <c r="HI11" s="103" t="str">
        <f t="shared" si="189"/>
        <v/>
      </c>
      <c r="HJ11" s="103" t="str">
        <f t="shared" si="190"/>
        <v/>
      </c>
      <c r="HK11" s="103" t="str">
        <f t="shared" si="191"/>
        <v/>
      </c>
      <c r="HL11" s="103" t="str">
        <f t="shared" si="192"/>
        <v/>
      </c>
      <c r="HM11" s="103" t="str">
        <f t="shared" si="193"/>
        <v/>
      </c>
      <c r="HN11" s="103" t="str">
        <f t="shared" si="194"/>
        <v/>
      </c>
      <c r="HO11" s="103" t="str">
        <f t="shared" si="195"/>
        <v/>
      </c>
      <c r="HP11" s="103" t="str">
        <f t="shared" si="196"/>
        <v/>
      </c>
      <c r="HQ11" s="103" t="str">
        <f t="shared" si="197"/>
        <v/>
      </c>
      <c r="HR11" s="103" t="str">
        <f t="shared" si="198"/>
        <v/>
      </c>
      <c r="HS11" s="103" t="str">
        <f t="shared" si="199"/>
        <v/>
      </c>
      <c r="HT11" s="103" t="str">
        <f t="shared" si="200"/>
        <v/>
      </c>
      <c r="HU11" s="103" t="str">
        <f t="shared" si="201"/>
        <v/>
      </c>
      <c r="HV11" s="103" t="str">
        <f t="shared" si="202"/>
        <v/>
      </c>
      <c r="HW11" s="137" t="str">
        <f t="shared" si="203"/>
        <v/>
      </c>
      <c r="HX11" s="137" t="str">
        <f t="shared" si="204"/>
        <v/>
      </c>
      <c r="HY11" s="137" t="str">
        <f t="shared" si="205"/>
        <v/>
      </c>
      <c r="HZ11" s="137" t="str">
        <f t="shared" si="206"/>
        <v/>
      </c>
      <c r="IA11" s="137" t="str">
        <f t="shared" si="207"/>
        <v/>
      </c>
      <c r="IB11" s="137" t="str">
        <f t="shared" si="208"/>
        <v/>
      </c>
      <c r="IC11" s="137" t="str">
        <f t="shared" si="209"/>
        <v/>
      </c>
      <c r="ID11" s="137" t="str">
        <f t="shared" si="210"/>
        <v/>
      </c>
      <c r="IE11" s="137" t="str">
        <f t="shared" si="211"/>
        <v/>
      </c>
      <c r="IF11" s="137" t="str">
        <f t="shared" si="212"/>
        <v/>
      </c>
      <c r="IG11" s="137" t="str">
        <f t="shared" si="213"/>
        <v/>
      </c>
      <c r="IH11" s="137" t="str">
        <f t="shared" si="214"/>
        <v/>
      </c>
      <c r="II11" s="137" t="str">
        <f t="shared" si="215"/>
        <v/>
      </c>
      <c r="IJ11" s="137" t="str">
        <f t="shared" si="216"/>
        <v/>
      </c>
      <c r="IK11" s="137" t="str">
        <f t="shared" si="217"/>
        <v/>
      </c>
      <c r="IL11" s="137" t="str">
        <f t="shared" si="218"/>
        <v/>
      </c>
      <c r="IM11" s="137" t="str">
        <f t="shared" si="219"/>
        <v/>
      </c>
      <c r="IN11" s="137" t="str">
        <f t="shared" si="220"/>
        <v/>
      </c>
      <c r="IO11" s="137" t="str">
        <f t="shared" si="221"/>
        <v/>
      </c>
      <c r="IP11" s="137" t="str">
        <f t="shared" si="222"/>
        <v/>
      </c>
      <c r="IQ11" s="137" t="str">
        <f t="shared" si="223"/>
        <v/>
      </c>
      <c r="IR11" s="137" t="str">
        <f t="shared" si="224"/>
        <v/>
      </c>
      <c r="IS11" s="137" t="str">
        <f t="shared" si="225"/>
        <v/>
      </c>
      <c r="IT11" s="137" t="str">
        <f t="shared" si="226"/>
        <v/>
      </c>
      <c r="IU11" s="137" t="str">
        <f t="shared" si="227"/>
        <v/>
      </c>
      <c r="IV11" s="137" t="str">
        <f t="shared" si="228"/>
        <v/>
      </c>
      <c r="IW11" s="137" t="str">
        <f t="shared" si="229"/>
        <v/>
      </c>
      <c r="IX11" s="137" t="str">
        <f t="shared" si="230"/>
        <v/>
      </c>
      <c r="IY11" s="137" t="str">
        <f t="shared" si="231"/>
        <v/>
      </c>
      <c r="IZ11" s="137" t="str">
        <f t="shared" si="232"/>
        <v/>
      </c>
      <c r="JA11" s="137" t="str">
        <f t="shared" si="233"/>
        <v/>
      </c>
      <c r="JB11" s="137" t="str">
        <f t="shared" si="234"/>
        <v/>
      </c>
      <c r="JC11" s="137" t="str">
        <f t="shared" si="235"/>
        <v/>
      </c>
      <c r="JD11" s="137" t="str">
        <f t="shared" si="236"/>
        <v/>
      </c>
      <c r="JE11" s="137" t="str">
        <f t="shared" si="237"/>
        <v/>
      </c>
      <c r="JF11" s="137" t="str">
        <f t="shared" si="238"/>
        <v/>
      </c>
      <c r="JG11" s="137" t="str">
        <f t="shared" si="239"/>
        <v/>
      </c>
      <c r="JH11" s="137" t="str">
        <f t="shared" si="240"/>
        <v/>
      </c>
      <c r="JI11" s="137" t="str">
        <f t="shared" si="241"/>
        <v/>
      </c>
      <c r="JJ11" s="137" t="str">
        <f t="shared" si="242"/>
        <v/>
      </c>
      <c r="JK11" s="137" t="str">
        <f t="shared" si="243"/>
        <v/>
      </c>
      <c r="JL11" s="137" t="str">
        <f t="shared" si="244"/>
        <v/>
      </c>
      <c r="JM11" s="137" t="str">
        <f t="shared" si="245"/>
        <v/>
      </c>
      <c r="JN11" s="137" t="str">
        <f t="shared" si="246"/>
        <v/>
      </c>
      <c r="JO11" s="137" t="str">
        <f t="shared" si="247"/>
        <v/>
      </c>
      <c r="JP11" s="137" t="str">
        <f t="shared" si="248"/>
        <v/>
      </c>
      <c r="JQ11" s="137" t="str">
        <f t="shared" si="249"/>
        <v/>
      </c>
      <c r="JR11" s="137" t="str">
        <f t="shared" si="250"/>
        <v/>
      </c>
      <c r="JS11" s="137" t="str">
        <f t="shared" si="251"/>
        <v/>
      </c>
      <c r="JT11" s="137" t="str">
        <f t="shared" si="252"/>
        <v/>
      </c>
      <c r="JU11" s="137" t="str">
        <f t="shared" si="253"/>
        <v/>
      </c>
      <c r="JV11" s="137" t="str">
        <f t="shared" si="254"/>
        <v/>
      </c>
      <c r="JW11" s="137" t="str">
        <f t="shared" si="255"/>
        <v/>
      </c>
      <c r="JX11" s="137" t="str">
        <f t="shared" si="256"/>
        <v/>
      </c>
      <c r="JY11" s="137" t="str">
        <f t="shared" si="257"/>
        <v/>
      </c>
      <c r="JZ11" s="137" t="str">
        <f t="shared" si="258"/>
        <v/>
      </c>
      <c r="KA11" s="137" t="str">
        <f t="shared" si="259"/>
        <v/>
      </c>
      <c r="KB11" s="137" t="str">
        <f t="shared" si="260"/>
        <v/>
      </c>
      <c r="KC11" s="137" t="str">
        <f t="shared" si="261"/>
        <v/>
      </c>
      <c r="KD11" s="137" t="str">
        <f t="shared" si="262"/>
        <v/>
      </c>
      <c r="KE11" s="137" t="str">
        <f t="shared" si="263"/>
        <v/>
      </c>
      <c r="KF11" s="137" t="str">
        <f t="shared" si="264"/>
        <v/>
      </c>
      <c r="KG11" s="137" t="str">
        <f t="shared" si="265"/>
        <v/>
      </c>
      <c r="KH11" s="137" t="str">
        <f t="shared" si="266"/>
        <v/>
      </c>
      <c r="KI11" s="137" t="str">
        <f t="shared" si="267"/>
        <v/>
      </c>
      <c r="KJ11" s="137" t="str">
        <f t="shared" si="268"/>
        <v/>
      </c>
      <c r="KK11" s="137" t="str">
        <f t="shared" si="269"/>
        <v/>
      </c>
      <c r="KL11" s="137" t="str">
        <f t="shared" si="270"/>
        <v/>
      </c>
      <c r="KM11" s="137" t="str">
        <f t="shared" si="271"/>
        <v/>
      </c>
      <c r="KN11" s="137" t="str">
        <f t="shared" si="272"/>
        <v/>
      </c>
      <c r="KO11" s="137" t="str">
        <f t="shared" si="273"/>
        <v/>
      </c>
      <c r="KP11" s="137" t="str">
        <f t="shared" si="274"/>
        <v/>
      </c>
      <c r="KQ11" s="137" t="str">
        <f t="shared" si="275"/>
        <v/>
      </c>
      <c r="KR11" s="137" t="str">
        <f t="shared" si="276"/>
        <v/>
      </c>
      <c r="KS11" s="137" t="str">
        <f t="shared" si="277"/>
        <v/>
      </c>
      <c r="KT11" s="137" t="str">
        <f t="shared" si="278"/>
        <v/>
      </c>
      <c r="KU11" s="137" t="str">
        <f t="shared" si="279"/>
        <v/>
      </c>
      <c r="KV11" s="137" t="str">
        <f t="shared" si="280"/>
        <v/>
      </c>
      <c r="KW11" s="137" t="str">
        <f t="shared" si="281"/>
        <v/>
      </c>
      <c r="KX11" s="137" t="str">
        <f t="shared" si="282"/>
        <v/>
      </c>
      <c r="KY11" s="137" t="str">
        <f t="shared" si="283"/>
        <v/>
      </c>
      <c r="KZ11" s="137" t="str">
        <f t="shared" si="284"/>
        <v/>
      </c>
      <c r="LA11" s="137" t="str">
        <f t="shared" si="285"/>
        <v/>
      </c>
      <c r="LB11" s="137" t="str">
        <f t="shared" si="286"/>
        <v/>
      </c>
      <c r="LC11" s="137" t="str">
        <f t="shared" si="287"/>
        <v/>
      </c>
      <c r="LD11" s="138" t="str">
        <f t="shared" si="288"/>
        <v/>
      </c>
      <c r="LE11" s="138" t="str">
        <f t="shared" si="289"/>
        <v/>
      </c>
      <c r="LF11" s="138" t="str">
        <f t="shared" si="290"/>
        <v/>
      </c>
      <c r="LG11" s="138" t="str">
        <f t="shared" si="291"/>
        <v/>
      </c>
      <c r="LH11" s="138" t="str">
        <f t="shared" si="292"/>
        <v/>
      </c>
      <c r="LI11" s="103" t="str">
        <f t="shared" si="293"/>
        <v/>
      </c>
      <c r="LJ11" s="103" t="str">
        <f t="shared" si="294"/>
        <v/>
      </c>
      <c r="LK11" s="103" t="str">
        <f t="shared" si="295"/>
        <v/>
      </c>
      <c r="LL11" s="103" t="str">
        <f t="shared" si="296"/>
        <v/>
      </c>
      <c r="LM11" s="103" t="str">
        <f t="shared" si="297"/>
        <v/>
      </c>
      <c r="LN11" s="103" t="str">
        <f t="shared" si="298"/>
        <v/>
      </c>
      <c r="LO11" s="103" t="str">
        <f t="shared" si="299"/>
        <v/>
      </c>
      <c r="LP11" s="103" t="str">
        <f t="shared" si="300"/>
        <v/>
      </c>
      <c r="LQ11" s="103" t="str">
        <f t="shared" si="301"/>
        <v/>
      </c>
      <c r="LR11" s="103" t="str">
        <f t="shared" si="302"/>
        <v/>
      </c>
      <c r="LS11" s="103" t="str">
        <f t="shared" si="303"/>
        <v/>
      </c>
      <c r="LT11" s="103" t="str">
        <f t="shared" si="304"/>
        <v/>
      </c>
      <c r="LU11" s="103" t="str">
        <f t="shared" si="305"/>
        <v/>
      </c>
      <c r="LV11" s="103" t="str">
        <f t="shared" si="306"/>
        <v/>
      </c>
      <c r="LW11" s="103" t="str">
        <f t="shared" si="307"/>
        <v/>
      </c>
      <c r="LX11" s="103" t="str">
        <f t="shared" si="308"/>
        <v/>
      </c>
      <c r="LY11" s="103" t="str">
        <f t="shared" si="309"/>
        <v/>
      </c>
      <c r="LZ11" s="103" t="str">
        <f t="shared" si="310"/>
        <v/>
      </c>
      <c r="MA11" s="103" t="str">
        <f t="shared" si="311"/>
        <v/>
      </c>
      <c r="MB11" s="103" t="str">
        <f t="shared" si="312"/>
        <v/>
      </c>
      <c r="MC11" s="119">
        <f t="shared" ref="MC11:MC47" si="323">IF(AND($C11="Efficiency",$E11&gt;0,OR($N11="1-Story",$N11="2-Story",$N11="3+ Story",$N11="2-Story Walkup",$N11="Townhome"),OR($O11="Acquisition/Rehab",$O11="Rehabilitation"),NOT($P11="Yes")),$E11,0)</f>
        <v>0</v>
      </c>
      <c r="MD11" s="119">
        <f t="shared" ref="MD11:MD47" si="324">IF(AND($C11=1,$E11&gt;0,OR($N11="1-Story",$N11="2-Story",$N11="3+ Story",$N11="2-Story Walkup",$N11="Townhome"),OR($O11="Acquisition/Rehab",$O11="Rehabilitation"),NOT($P11="Yes")),$E11,0)</f>
        <v>0</v>
      </c>
      <c r="ME11" s="119">
        <f t="shared" ref="ME11:ME47" si="325">IF(AND($C11=2,$E11&gt;0,OR($N11="1-Story",$N11="2-Story",$N11="3+ Story",$N11="2-Story Walkup",$N11="Townhome"),OR($O11="Acquisition/Rehab",$O11="Rehabilitation"),NOT($P11="Yes")),$E11,0)</f>
        <v>0</v>
      </c>
      <c r="MF11" s="119">
        <f t="shared" ref="MF11:MF47" si="326">IF(AND($C11=3,$E11&gt;0,OR($N11="1-Story",$N11="2-Story",$N11="3+ Story",$N11="2-Story Walkup",$N11="Townhome"),OR($O11="Acquisition/Rehab",$O11="Rehabilitation"),NOT($P11="Yes")),$E11,0)</f>
        <v>0</v>
      </c>
      <c r="MG11" s="119">
        <f t="shared" ref="MG11:MG47" si="327">IF(AND($C11=4,$E11&gt;0,OR($N11="1-Story",$N11="2-Story",$N11="3+ Story",$N11="2-Story Walkup",$N11="Townhome"),OR($O11="Acquisition/Rehab",$O11="Rehabilitation"),NOT($P11="Yes")),$E11,0)</f>
        <v>0</v>
      </c>
      <c r="MH11" s="119">
        <f t="shared" ref="MH11:MH47" si="328">IF(AND($C11="Efficiency",$E11&gt;0,OR($N11="1-Story",$N11="2-Story",$N11="3+ Story",$N11="2-Story Walkup",$N11="Townhome"),$O11="New Construction"),$E11,0)</f>
        <v>0</v>
      </c>
      <c r="MI11" s="119">
        <f t="shared" ref="MI11:MI47" si="329">IF(AND($C11=1,$E11&gt;0,OR($N11="1-Story",$N11="2-Story",$N11="3+ Story",$N11="2-Story Walkup",$N11="Townhome"),$O11="New Construction"),$E11,0)</f>
        <v>0</v>
      </c>
      <c r="MJ11" s="119">
        <f t="shared" ref="MJ11:MJ47" si="330">IF(AND($C11=2,$E11&gt;0,OR($N11="1-Story",$N11="2-Story",$N11="3+ Story",$N11="2-Story Walkup",$N11="Townhome"),$O11="New Construction"),$E11,0)</f>
        <v>0</v>
      </c>
      <c r="MK11" s="119">
        <f t="shared" ref="MK11:MK47" si="331">IF(AND($C11=3,$E11&gt;0,OR($N11="1-Story",$N11="2-Story",$N11="3+ Story",$N11="2-Story Walkup",$N11="Townhome"),$O11="New Construction"),$E11,0)</f>
        <v>0</v>
      </c>
      <c r="ML11" s="119">
        <f t="shared" ref="ML11:ML47" si="332">IF(AND($C11=4,$E11&gt;0,OR($N11="1-Story",$N11="2-Story",$N11="3+ Story",$N11="2-Story Walkup",$N11="Townhome"),$O11="New Construction"),$E11,0)</f>
        <v>0</v>
      </c>
      <c r="MM11" s="119">
        <f t="shared" ref="MM11:MM47" si="333">IF(AND($C11="Efficiency",$E11&gt;0,OR($N11="SF Detached",$N11="Duplex",$N11="Mfd Home"),NOT($P11="Yes")),$E11,0)</f>
        <v>0</v>
      </c>
      <c r="MN11" s="119">
        <f t="shared" ref="MN11:MN47" si="334">IF(AND($C11=1,$E11&gt;0,OR($N11="SF Detached",$N11="Duplex",$N11="Mfd Home"),NOT($P11="Yes")),$E11,0)</f>
        <v>0</v>
      </c>
      <c r="MO11" s="119">
        <f t="shared" ref="MO11:MO47" si="335">IF(AND($C11=2,$E11&gt;0,OR($N11="SF Detached",$N11="Duplex",$N11="Mfd Home"),NOT($P11="Yes")),$E11,0)</f>
        <v>0</v>
      </c>
      <c r="MP11" s="119">
        <f t="shared" ref="MP11:MP47" si="336">IF(AND($C11=3,$E11&gt;0,OR($N11="SF Detached",$N11="Duplex",$N11="Mfd Home"),NOT($P11="Yes")),$E11,0)</f>
        <v>0</v>
      </c>
      <c r="MQ11" s="119">
        <f t="shared" ref="MQ11:MQ47" si="337">IF(AND($C11=4,$E11&gt;0,OR($N11="SF Detached",$N11="Duplex",$N11="Mfd Home"),NOT($P11="Yes")),$E11,0)</f>
        <v>0</v>
      </c>
      <c r="MR11" s="98"/>
      <c r="MS11" s="98"/>
      <c r="MT11" s="103"/>
      <c r="MU11" s="103"/>
      <c r="NK11" s="99"/>
      <c r="NL11" s="99"/>
    </row>
    <row r="12" spans="1:376" ht="12" customHeight="1" x14ac:dyDescent="0.2">
      <c r="A12" s="126" t="str">
        <f t="shared" si="0"/>
        <v/>
      </c>
      <c r="B12" s="139" t="s">
        <v>575</v>
      </c>
      <c r="C12" s="140"/>
      <c r="D12" s="141"/>
      <c r="E12" s="142"/>
      <c r="F12" s="142"/>
      <c r="G12" s="142"/>
      <c r="H12" s="142"/>
      <c r="I12" s="534"/>
      <c r="J12" s="143"/>
      <c r="K12" s="144">
        <f t="shared" si="1"/>
        <v>0</v>
      </c>
      <c r="L12" s="144">
        <f t="shared" si="2"/>
        <v>0</v>
      </c>
      <c r="M12" s="145"/>
      <c r="N12" s="145"/>
      <c r="O12" s="145"/>
      <c r="P12" s="146"/>
      <c r="Q12" s="147"/>
      <c r="R12" s="148"/>
      <c r="S12" s="1245"/>
      <c r="T12" s="1246"/>
      <c r="U12" s="103" t="str">
        <f t="shared" si="3"/>
        <v/>
      </c>
      <c r="V12" s="103" t="str">
        <f t="shared" si="4"/>
        <v/>
      </c>
      <c r="W12" s="103" t="str">
        <f t="shared" si="5"/>
        <v/>
      </c>
      <c r="X12" s="103" t="str">
        <f t="shared" si="6"/>
        <v/>
      </c>
      <c r="Y12" s="103" t="str">
        <f t="shared" si="7"/>
        <v/>
      </c>
      <c r="Z12" s="103" t="str">
        <f t="shared" si="8"/>
        <v/>
      </c>
      <c r="AA12" s="103" t="str">
        <f t="shared" si="9"/>
        <v/>
      </c>
      <c r="AB12" s="103" t="str">
        <f t="shared" si="10"/>
        <v/>
      </c>
      <c r="AC12" s="103" t="str">
        <f t="shared" si="11"/>
        <v/>
      </c>
      <c r="AD12" s="103" t="str">
        <f t="shared" si="12"/>
        <v/>
      </c>
      <c r="AE12" s="103" t="str">
        <f t="shared" si="13"/>
        <v/>
      </c>
      <c r="AF12" s="103" t="str">
        <f t="shared" si="14"/>
        <v/>
      </c>
      <c r="AG12" s="103" t="str">
        <f t="shared" si="15"/>
        <v/>
      </c>
      <c r="AH12" s="103" t="str">
        <f t="shared" si="16"/>
        <v/>
      </c>
      <c r="AI12" s="103" t="str">
        <f t="shared" si="17"/>
        <v/>
      </c>
      <c r="AJ12" s="103" t="str">
        <f t="shared" si="18"/>
        <v/>
      </c>
      <c r="AK12" s="103" t="str">
        <f t="shared" si="19"/>
        <v/>
      </c>
      <c r="AL12" s="103" t="str">
        <f t="shared" si="20"/>
        <v/>
      </c>
      <c r="AM12" s="103" t="str">
        <f t="shared" si="21"/>
        <v/>
      </c>
      <c r="AN12" s="103" t="str">
        <f t="shared" si="22"/>
        <v/>
      </c>
      <c r="AO12" s="103" t="str">
        <f t="shared" si="23"/>
        <v/>
      </c>
      <c r="AP12" s="103" t="str">
        <f t="shared" si="24"/>
        <v/>
      </c>
      <c r="AQ12" s="103" t="str">
        <f t="shared" si="25"/>
        <v/>
      </c>
      <c r="AR12" s="103" t="str">
        <f t="shared" si="26"/>
        <v/>
      </c>
      <c r="AS12" s="103" t="str">
        <f t="shared" si="27"/>
        <v/>
      </c>
      <c r="AT12" s="103" t="str">
        <f t="shared" si="28"/>
        <v/>
      </c>
      <c r="AU12" s="103" t="str">
        <f t="shared" si="29"/>
        <v/>
      </c>
      <c r="AV12" s="103" t="str">
        <f t="shared" si="30"/>
        <v/>
      </c>
      <c r="AW12" s="103" t="str">
        <f t="shared" si="31"/>
        <v/>
      </c>
      <c r="AX12" s="103" t="str">
        <f t="shared" si="32"/>
        <v/>
      </c>
      <c r="AY12" s="103" t="str">
        <f t="shared" si="33"/>
        <v/>
      </c>
      <c r="AZ12" s="103" t="str">
        <f t="shared" si="34"/>
        <v/>
      </c>
      <c r="BA12" s="103" t="str">
        <f t="shared" si="35"/>
        <v/>
      </c>
      <c r="BB12" s="103" t="str">
        <f t="shared" si="36"/>
        <v/>
      </c>
      <c r="BC12" s="103" t="str">
        <f t="shared" si="37"/>
        <v/>
      </c>
      <c r="BD12" s="103" t="str">
        <f t="shared" si="38"/>
        <v/>
      </c>
      <c r="BE12" s="103" t="str">
        <f t="shared" si="39"/>
        <v/>
      </c>
      <c r="BF12" s="103" t="str">
        <f t="shared" si="40"/>
        <v/>
      </c>
      <c r="BG12" s="103" t="str">
        <f t="shared" si="41"/>
        <v/>
      </c>
      <c r="BH12" s="103" t="str">
        <f t="shared" si="42"/>
        <v/>
      </c>
      <c r="BI12" s="103" t="str">
        <f t="shared" si="43"/>
        <v/>
      </c>
      <c r="BJ12" s="103" t="str">
        <f t="shared" si="44"/>
        <v/>
      </c>
      <c r="BK12" s="103" t="str">
        <f t="shared" si="45"/>
        <v/>
      </c>
      <c r="BL12" s="103" t="str">
        <f t="shared" si="46"/>
        <v/>
      </c>
      <c r="BM12" s="103" t="str">
        <f t="shared" si="47"/>
        <v/>
      </c>
      <c r="BN12" s="103" t="str">
        <f t="shared" si="48"/>
        <v/>
      </c>
      <c r="BO12" s="103" t="str">
        <f t="shared" si="49"/>
        <v/>
      </c>
      <c r="BP12" s="103" t="str">
        <f t="shared" si="50"/>
        <v/>
      </c>
      <c r="BQ12" s="103" t="str">
        <f t="shared" si="51"/>
        <v/>
      </c>
      <c r="BR12" s="103" t="str">
        <f t="shared" si="52"/>
        <v/>
      </c>
      <c r="BS12" s="103" t="str">
        <f t="shared" si="53"/>
        <v/>
      </c>
      <c r="BT12" s="103" t="str">
        <f t="shared" si="54"/>
        <v/>
      </c>
      <c r="BU12" s="103" t="str">
        <f t="shared" si="55"/>
        <v/>
      </c>
      <c r="BV12" s="103" t="str">
        <f t="shared" si="56"/>
        <v/>
      </c>
      <c r="BW12" s="103" t="str">
        <f t="shared" si="57"/>
        <v/>
      </c>
      <c r="BX12" s="103" t="str">
        <f t="shared" si="58"/>
        <v/>
      </c>
      <c r="BY12" s="103" t="str">
        <f t="shared" si="59"/>
        <v/>
      </c>
      <c r="BZ12" s="103" t="str">
        <f t="shared" si="60"/>
        <v/>
      </c>
      <c r="CA12" s="103" t="str">
        <f t="shared" si="61"/>
        <v/>
      </c>
      <c r="CB12" s="103" t="str">
        <f t="shared" si="62"/>
        <v/>
      </c>
      <c r="CC12" s="103" t="str">
        <f t="shared" si="63"/>
        <v/>
      </c>
      <c r="CD12" s="103" t="str">
        <f t="shared" si="64"/>
        <v/>
      </c>
      <c r="CE12" s="103" t="str">
        <f t="shared" si="65"/>
        <v/>
      </c>
      <c r="CF12" s="103" t="str">
        <f t="shared" si="66"/>
        <v/>
      </c>
      <c r="CG12" s="103" t="str">
        <f t="shared" si="67"/>
        <v/>
      </c>
      <c r="CH12" s="103" t="str">
        <f t="shared" si="68"/>
        <v/>
      </c>
      <c r="CI12" s="103" t="str">
        <f t="shared" si="69"/>
        <v/>
      </c>
      <c r="CJ12" s="103" t="str">
        <f t="shared" si="70"/>
        <v/>
      </c>
      <c r="CK12" s="103" t="str">
        <f t="shared" si="71"/>
        <v/>
      </c>
      <c r="CL12" s="103" t="str">
        <f t="shared" si="72"/>
        <v/>
      </c>
      <c r="CM12" s="103" t="str">
        <f t="shared" si="73"/>
        <v/>
      </c>
      <c r="CN12" s="103" t="str">
        <f t="shared" si="74"/>
        <v/>
      </c>
      <c r="CO12" s="103" t="str">
        <f t="shared" si="75"/>
        <v/>
      </c>
      <c r="CP12" s="103" t="str">
        <f t="shared" si="76"/>
        <v/>
      </c>
      <c r="CQ12" s="103" t="str">
        <f t="shared" si="77"/>
        <v/>
      </c>
      <c r="CR12" s="103" t="str">
        <f t="shared" si="78"/>
        <v/>
      </c>
      <c r="CS12" s="103" t="str">
        <f t="shared" si="79"/>
        <v/>
      </c>
      <c r="CT12" s="103" t="str">
        <f t="shared" si="80"/>
        <v/>
      </c>
      <c r="CU12" s="103" t="str">
        <f t="shared" si="81"/>
        <v/>
      </c>
      <c r="CV12" s="103" t="str">
        <f t="shared" si="82"/>
        <v/>
      </c>
      <c r="CW12" s="103" t="str">
        <f t="shared" si="83"/>
        <v/>
      </c>
      <c r="CX12" s="103" t="str">
        <f t="shared" si="84"/>
        <v/>
      </c>
      <c r="CY12" s="103" t="str">
        <f t="shared" si="85"/>
        <v/>
      </c>
      <c r="CZ12" s="103" t="str">
        <f t="shared" si="86"/>
        <v/>
      </c>
      <c r="DA12" s="103" t="str">
        <f t="shared" si="87"/>
        <v/>
      </c>
      <c r="DB12" s="103" t="str">
        <f t="shared" si="88"/>
        <v/>
      </c>
      <c r="DC12" s="103" t="str">
        <f t="shared" si="89"/>
        <v/>
      </c>
      <c r="DD12" s="103" t="str">
        <f t="shared" si="90"/>
        <v/>
      </c>
      <c r="DE12" s="103" t="str">
        <f t="shared" si="91"/>
        <v/>
      </c>
      <c r="DF12" s="103" t="str">
        <f t="shared" si="92"/>
        <v/>
      </c>
      <c r="DG12" s="103" t="str">
        <f t="shared" si="93"/>
        <v/>
      </c>
      <c r="DH12" s="103" t="str">
        <f t="shared" si="94"/>
        <v/>
      </c>
      <c r="DI12" s="103" t="str">
        <f t="shared" si="95"/>
        <v/>
      </c>
      <c r="DJ12" s="103" t="str">
        <f t="shared" si="96"/>
        <v/>
      </c>
      <c r="DK12" s="103" t="str">
        <f t="shared" si="97"/>
        <v/>
      </c>
      <c r="DL12" s="103" t="str">
        <f t="shared" si="98"/>
        <v/>
      </c>
      <c r="DM12" s="103" t="str">
        <f t="shared" si="99"/>
        <v/>
      </c>
      <c r="DN12" s="103" t="str">
        <f t="shared" si="100"/>
        <v/>
      </c>
      <c r="DO12" s="103" t="str">
        <f t="shared" si="101"/>
        <v/>
      </c>
      <c r="DP12" s="103" t="str">
        <f t="shared" si="102"/>
        <v/>
      </c>
      <c r="DQ12" s="103" t="str">
        <f t="shared" si="103"/>
        <v/>
      </c>
      <c r="DR12" s="103" t="str">
        <f t="shared" si="104"/>
        <v/>
      </c>
      <c r="DS12" s="103" t="str">
        <f t="shared" si="105"/>
        <v/>
      </c>
      <c r="DT12" s="103" t="str">
        <f t="shared" si="106"/>
        <v/>
      </c>
      <c r="DU12" s="103" t="str">
        <f t="shared" si="107"/>
        <v/>
      </c>
      <c r="DV12" s="103" t="str">
        <f t="shared" si="108"/>
        <v/>
      </c>
      <c r="DW12" s="103" t="str">
        <f t="shared" si="109"/>
        <v/>
      </c>
      <c r="DX12" s="103" t="str">
        <f t="shared" si="110"/>
        <v/>
      </c>
      <c r="DY12" s="103" t="str">
        <f t="shared" si="111"/>
        <v/>
      </c>
      <c r="DZ12" s="103" t="str">
        <f t="shared" si="112"/>
        <v/>
      </c>
      <c r="EA12" s="103" t="str">
        <f t="shared" si="113"/>
        <v/>
      </c>
      <c r="EB12" s="103" t="str">
        <f t="shared" si="114"/>
        <v/>
      </c>
      <c r="EC12" s="103" t="str">
        <f t="shared" si="115"/>
        <v/>
      </c>
      <c r="ED12" s="103" t="str">
        <f t="shared" si="116"/>
        <v/>
      </c>
      <c r="EE12" s="103" t="str">
        <f t="shared" si="117"/>
        <v/>
      </c>
      <c r="EF12" s="103" t="str">
        <f t="shared" si="118"/>
        <v/>
      </c>
      <c r="EG12" s="103" t="str">
        <f t="shared" si="119"/>
        <v/>
      </c>
      <c r="EH12" s="103" t="str">
        <f t="shared" si="120"/>
        <v/>
      </c>
      <c r="EI12" s="103" t="str">
        <f t="shared" si="121"/>
        <v/>
      </c>
      <c r="EJ12" s="103" t="str">
        <f t="shared" si="122"/>
        <v/>
      </c>
      <c r="EK12" s="103" t="str">
        <f t="shared" si="123"/>
        <v/>
      </c>
      <c r="EL12" s="103" t="str">
        <f t="shared" si="124"/>
        <v/>
      </c>
      <c r="EM12" s="103" t="str">
        <f t="shared" si="125"/>
        <v/>
      </c>
      <c r="EN12" s="103" t="str">
        <f t="shared" si="126"/>
        <v/>
      </c>
      <c r="EO12" s="103" t="str">
        <f t="shared" si="127"/>
        <v/>
      </c>
      <c r="EP12" s="103" t="str">
        <f t="shared" si="128"/>
        <v/>
      </c>
      <c r="EQ12" s="103" t="str">
        <f t="shared" si="129"/>
        <v/>
      </c>
      <c r="ER12" s="103" t="str">
        <f t="shared" si="130"/>
        <v/>
      </c>
      <c r="ES12" s="103" t="str">
        <f t="shared" si="131"/>
        <v/>
      </c>
      <c r="ET12" s="103" t="str">
        <f t="shared" si="132"/>
        <v/>
      </c>
      <c r="EU12" s="103" t="str">
        <f t="shared" si="313"/>
        <v/>
      </c>
      <c r="EV12" s="103" t="str">
        <f t="shared" si="314"/>
        <v/>
      </c>
      <c r="EW12" s="103" t="str">
        <f t="shared" si="315"/>
        <v/>
      </c>
      <c r="EX12" s="103" t="str">
        <f t="shared" si="316"/>
        <v/>
      </c>
      <c r="EY12" s="103" t="str">
        <f t="shared" si="317"/>
        <v/>
      </c>
      <c r="EZ12" s="103" t="str">
        <f t="shared" si="133"/>
        <v/>
      </c>
      <c r="FA12" s="103" t="str">
        <f t="shared" si="134"/>
        <v/>
      </c>
      <c r="FB12" s="103" t="str">
        <f t="shared" si="135"/>
        <v/>
      </c>
      <c r="FC12" s="103" t="str">
        <f t="shared" si="136"/>
        <v/>
      </c>
      <c r="FD12" s="103" t="str">
        <f t="shared" si="137"/>
        <v/>
      </c>
      <c r="FE12" s="103" t="str">
        <f t="shared" si="318"/>
        <v/>
      </c>
      <c r="FF12" s="103" t="str">
        <f t="shared" si="319"/>
        <v/>
      </c>
      <c r="FG12" s="103" t="str">
        <f t="shared" si="320"/>
        <v/>
      </c>
      <c r="FH12" s="103" t="str">
        <f t="shared" si="321"/>
        <v/>
      </c>
      <c r="FI12" s="103" t="str">
        <f t="shared" si="322"/>
        <v/>
      </c>
      <c r="FJ12" s="103" t="str">
        <f t="shared" si="138"/>
        <v/>
      </c>
      <c r="FK12" s="103" t="str">
        <f t="shared" si="139"/>
        <v/>
      </c>
      <c r="FL12" s="103" t="str">
        <f t="shared" si="140"/>
        <v/>
      </c>
      <c r="FM12" s="103" t="str">
        <f t="shared" si="141"/>
        <v/>
      </c>
      <c r="FN12" s="103" t="str">
        <f t="shared" si="142"/>
        <v/>
      </c>
      <c r="FO12" s="103" t="str">
        <f t="shared" si="143"/>
        <v/>
      </c>
      <c r="FP12" s="103" t="str">
        <f t="shared" si="144"/>
        <v/>
      </c>
      <c r="FQ12" s="103" t="str">
        <f t="shared" si="145"/>
        <v/>
      </c>
      <c r="FR12" s="103" t="str">
        <f t="shared" si="146"/>
        <v/>
      </c>
      <c r="FS12" s="103" t="str">
        <f t="shared" si="147"/>
        <v/>
      </c>
      <c r="FT12" s="103" t="str">
        <f t="shared" si="148"/>
        <v/>
      </c>
      <c r="FU12" s="103" t="str">
        <f t="shared" si="149"/>
        <v/>
      </c>
      <c r="FV12" s="103" t="str">
        <f t="shared" si="150"/>
        <v/>
      </c>
      <c r="FW12" s="103" t="str">
        <f t="shared" si="151"/>
        <v/>
      </c>
      <c r="FX12" s="103" t="str">
        <f t="shared" si="152"/>
        <v/>
      </c>
      <c r="FY12" s="103" t="str">
        <f t="shared" si="153"/>
        <v/>
      </c>
      <c r="FZ12" s="103" t="str">
        <f t="shared" si="154"/>
        <v/>
      </c>
      <c r="GA12" s="103" t="str">
        <f t="shared" si="155"/>
        <v/>
      </c>
      <c r="GB12" s="103" t="str">
        <f t="shared" si="156"/>
        <v/>
      </c>
      <c r="GC12" s="103" t="str">
        <f t="shared" si="157"/>
        <v/>
      </c>
      <c r="GD12" s="103" t="str">
        <f t="shared" si="158"/>
        <v/>
      </c>
      <c r="GE12" s="103" t="str">
        <f t="shared" si="159"/>
        <v/>
      </c>
      <c r="GF12" s="103" t="str">
        <f t="shared" si="160"/>
        <v/>
      </c>
      <c r="GG12" s="103" t="str">
        <f t="shared" si="161"/>
        <v/>
      </c>
      <c r="GH12" s="103" t="str">
        <f t="shared" si="162"/>
        <v/>
      </c>
      <c r="GI12" s="103" t="str">
        <f t="shared" si="163"/>
        <v/>
      </c>
      <c r="GJ12" s="103" t="str">
        <f t="shared" si="164"/>
        <v/>
      </c>
      <c r="GK12" s="103" t="str">
        <f t="shared" si="165"/>
        <v/>
      </c>
      <c r="GL12" s="103" t="str">
        <f t="shared" si="166"/>
        <v/>
      </c>
      <c r="GM12" s="103" t="str">
        <f t="shared" si="167"/>
        <v/>
      </c>
      <c r="GN12" s="103" t="str">
        <f t="shared" si="168"/>
        <v/>
      </c>
      <c r="GO12" s="103" t="str">
        <f t="shared" si="169"/>
        <v/>
      </c>
      <c r="GP12" s="103" t="str">
        <f t="shared" si="170"/>
        <v/>
      </c>
      <c r="GQ12" s="103" t="str">
        <f t="shared" si="171"/>
        <v/>
      </c>
      <c r="GR12" s="103" t="str">
        <f t="shared" si="172"/>
        <v/>
      </c>
      <c r="GS12" s="103" t="str">
        <f t="shared" si="173"/>
        <v/>
      </c>
      <c r="GT12" s="103" t="str">
        <f t="shared" si="174"/>
        <v/>
      </c>
      <c r="GU12" s="103" t="str">
        <f t="shared" si="175"/>
        <v/>
      </c>
      <c r="GV12" s="103" t="str">
        <f t="shared" si="176"/>
        <v/>
      </c>
      <c r="GW12" s="103" t="str">
        <f t="shared" si="177"/>
        <v/>
      </c>
      <c r="GX12" s="103" t="str">
        <f t="shared" si="178"/>
        <v/>
      </c>
      <c r="GY12" s="103" t="str">
        <f t="shared" si="179"/>
        <v/>
      </c>
      <c r="GZ12" s="103" t="str">
        <f t="shared" si="180"/>
        <v/>
      </c>
      <c r="HA12" s="103" t="str">
        <f t="shared" si="181"/>
        <v/>
      </c>
      <c r="HB12" s="103" t="str">
        <f t="shared" si="182"/>
        <v/>
      </c>
      <c r="HC12" s="103" t="str">
        <f t="shared" si="183"/>
        <v/>
      </c>
      <c r="HD12" s="103" t="str">
        <f t="shared" si="184"/>
        <v/>
      </c>
      <c r="HE12" s="103" t="str">
        <f t="shared" si="185"/>
        <v/>
      </c>
      <c r="HF12" s="103" t="str">
        <f t="shared" si="186"/>
        <v/>
      </c>
      <c r="HG12" s="103" t="str">
        <f t="shared" si="187"/>
        <v/>
      </c>
      <c r="HH12" s="103" t="str">
        <f t="shared" si="188"/>
        <v/>
      </c>
      <c r="HI12" s="103" t="str">
        <f t="shared" si="189"/>
        <v/>
      </c>
      <c r="HJ12" s="103" t="str">
        <f t="shared" si="190"/>
        <v/>
      </c>
      <c r="HK12" s="103" t="str">
        <f t="shared" si="191"/>
        <v/>
      </c>
      <c r="HL12" s="103" t="str">
        <f t="shared" si="192"/>
        <v/>
      </c>
      <c r="HM12" s="103" t="str">
        <f t="shared" si="193"/>
        <v/>
      </c>
      <c r="HN12" s="103" t="str">
        <f t="shared" si="194"/>
        <v/>
      </c>
      <c r="HO12" s="103" t="str">
        <f t="shared" si="195"/>
        <v/>
      </c>
      <c r="HP12" s="103" t="str">
        <f t="shared" si="196"/>
        <v/>
      </c>
      <c r="HQ12" s="103" t="str">
        <f t="shared" si="197"/>
        <v/>
      </c>
      <c r="HR12" s="103" t="str">
        <f t="shared" si="198"/>
        <v/>
      </c>
      <c r="HS12" s="103" t="str">
        <f t="shared" si="199"/>
        <v/>
      </c>
      <c r="HT12" s="103" t="str">
        <f t="shared" si="200"/>
        <v/>
      </c>
      <c r="HU12" s="103" t="str">
        <f t="shared" si="201"/>
        <v/>
      </c>
      <c r="HV12" s="103" t="str">
        <f t="shared" si="202"/>
        <v/>
      </c>
      <c r="HW12" s="137" t="str">
        <f t="shared" si="203"/>
        <v/>
      </c>
      <c r="HX12" s="137" t="str">
        <f t="shared" si="204"/>
        <v/>
      </c>
      <c r="HY12" s="137" t="str">
        <f t="shared" si="205"/>
        <v/>
      </c>
      <c r="HZ12" s="137" t="str">
        <f t="shared" si="206"/>
        <v/>
      </c>
      <c r="IA12" s="137" t="str">
        <f t="shared" si="207"/>
        <v/>
      </c>
      <c r="IB12" s="137" t="str">
        <f t="shared" si="208"/>
        <v/>
      </c>
      <c r="IC12" s="137" t="str">
        <f t="shared" si="209"/>
        <v/>
      </c>
      <c r="ID12" s="137" t="str">
        <f t="shared" si="210"/>
        <v/>
      </c>
      <c r="IE12" s="137" t="str">
        <f t="shared" si="211"/>
        <v/>
      </c>
      <c r="IF12" s="137" t="str">
        <f t="shared" si="212"/>
        <v/>
      </c>
      <c r="IG12" s="137" t="str">
        <f t="shared" si="213"/>
        <v/>
      </c>
      <c r="IH12" s="137" t="str">
        <f t="shared" si="214"/>
        <v/>
      </c>
      <c r="II12" s="137" t="str">
        <f t="shared" si="215"/>
        <v/>
      </c>
      <c r="IJ12" s="137" t="str">
        <f t="shared" si="216"/>
        <v/>
      </c>
      <c r="IK12" s="137" t="str">
        <f t="shared" si="217"/>
        <v/>
      </c>
      <c r="IL12" s="137" t="str">
        <f t="shared" si="218"/>
        <v/>
      </c>
      <c r="IM12" s="137" t="str">
        <f t="shared" si="219"/>
        <v/>
      </c>
      <c r="IN12" s="137" t="str">
        <f t="shared" si="220"/>
        <v/>
      </c>
      <c r="IO12" s="137" t="str">
        <f t="shared" si="221"/>
        <v/>
      </c>
      <c r="IP12" s="137" t="str">
        <f t="shared" si="222"/>
        <v/>
      </c>
      <c r="IQ12" s="137" t="str">
        <f t="shared" si="223"/>
        <v/>
      </c>
      <c r="IR12" s="137" t="str">
        <f t="shared" si="224"/>
        <v/>
      </c>
      <c r="IS12" s="137" t="str">
        <f t="shared" si="225"/>
        <v/>
      </c>
      <c r="IT12" s="137" t="str">
        <f t="shared" si="226"/>
        <v/>
      </c>
      <c r="IU12" s="137" t="str">
        <f t="shared" si="227"/>
        <v/>
      </c>
      <c r="IV12" s="137" t="str">
        <f t="shared" si="228"/>
        <v/>
      </c>
      <c r="IW12" s="137" t="str">
        <f t="shared" si="229"/>
        <v/>
      </c>
      <c r="IX12" s="137" t="str">
        <f t="shared" si="230"/>
        <v/>
      </c>
      <c r="IY12" s="137" t="str">
        <f t="shared" si="231"/>
        <v/>
      </c>
      <c r="IZ12" s="137" t="str">
        <f t="shared" si="232"/>
        <v/>
      </c>
      <c r="JA12" s="137" t="str">
        <f t="shared" si="233"/>
        <v/>
      </c>
      <c r="JB12" s="137" t="str">
        <f t="shared" si="234"/>
        <v/>
      </c>
      <c r="JC12" s="137" t="str">
        <f t="shared" si="235"/>
        <v/>
      </c>
      <c r="JD12" s="137" t="str">
        <f t="shared" si="236"/>
        <v/>
      </c>
      <c r="JE12" s="137" t="str">
        <f t="shared" si="237"/>
        <v/>
      </c>
      <c r="JF12" s="137" t="str">
        <f t="shared" si="238"/>
        <v/>
      </c>
      <c r="JG12" s="137" t="str">
        <f t="shared" si="239"/>
        <v/>
      </c>
      <c r="JH12" s="137" t="str">
        <f t="shared" si="240"/>
        <v/>
      </c>
      <c r="JI12" s="137" t="str">
        <f t="shared" si="241"/>
        <v/>
      </c>
      <c r="JJ12" s="137" t="str">
        <f t="shared" si="242"/>
        <v/>
      </c>
      <c r="JK12" s="137" t="str">
        <f t="shared" si="243"/>
        <v/>
      </c>
      <c r="JL12" s="137" t="str">
        <f t="shared" si="244"/>
        <v/>
      </c>
      <c r="JM12" s="137" t="str">
        <f t="shared" si="245"/>
        <v/>
      </c>
      <c r="JN12" s="137" t="str">
        <f t="shared" si="246"/>
        <v/>
      </c>
      <c r="JO12" s="137" t="str">
        <f t="shared" si="247"/>
        <v/>
      </c>
      <c r="JP12" s="137" t="str">
        <f t="shared" si="248"/>
        <v/>
      </c>
      <c r="JQ12" s="137" t="str">
        <f t="shared" si="249"/>
        <v/>
      </c>
      <c r="JR12" s="137" t="str">
        <f t="shared" si="250"/>
        <v/>
      </c>
      <c r="JS12" s="137" t="str">
        <f t="shared" si="251"/>
        <v/>
      </c>
      <c r="JT12" s="137" t="str">
        <f t="shared" si="252"/>
        <v/>
      </c>
      <c r="JU12" s="137" t="str">
        <f t="shared" si="253"/>
        <v/>
      </c>
      <c r="JV12" s="137" t="str">
        <f t="shared" si="254"/>
        <v/>
      </c>
      <c r="JW12" s="137" t="str">
        <f t="shared" si="255"/>
        <v/>
      </c>
      <c r="JX12" s="137" t="str">
        <f t="shared" si="256"/>
        <v/>
      </c>
      <c r="JY12" s="137" t="str">
        <f t="shared" si="257"/>
        <v/>
      </c>
      <c r="JZ12" s="137" t="str">
        <f t="shared" si="258"/>
        <v/>
      </c>
      <c r="KA12" s="137" t="str">
        <f t="shared" si="259"/>
        <v/>
      </c>
      <c r="KB12" s="137" t="str">
        <f t="shared" si="260"/>
        <v/>
      </c>
      <c r="KC12" s="137" t="str">
        <f t="shared" si="261"/>
        <v/>
      </c>
      <c r="KD12" s="137" t="str">
        <f t="shared" si="262"/>
        <v/>
      </c>
      <c r="KE12" s="137" t="str">
        <f t="shared" si="263"/>
        <v/>
      </c>
      <c r="KF12" s="137" t="str">
        <f t="shared" si="264"/>
        <v/>
      </c>
      <c r="KG12" s="137" t="str">
        <f t="shared" si="265"/>
        <v/>
      </c>
      <c r="KH12" s="137" t="str">
        <f t="shared" si="266"/>
        <v/>
      </c>
      <c r="KI12" s="137" t="str">
        <f t="shared" si="267"/>
        <v/>
      </c>
      <c r="KJ12" s="137" t="str">
        <f t="shared" si="268"/>
        <v/>
      </c>
      <c r="KK12" s="137" t="str">
        <f t="shared" si="269"/>
        <v/>
      </c>
      <c r="KL12" s="137" t="str">
        <f t="shared" si="270"/>
        <v/>
      </c>
      <c r="KM12" s="137" t="str">
        <f t="shared" si="271"/>
        <v/>
      </c>
      <c r="KN12" s="137" t="str">
        <f t="shared" si="272"/>
        <v/>
      </c>
      <c r="KO12" s="137" t="str">
        <f t="shared" si="273"/>
        <v/>
      </c>
      <c r="KP12" s="137" t="str">
        <f t="shared" si="274"/>
        <v/>
      </c>
      <c r="KQ12" s="137" t="str">
        <f t="shared" si="275"/>
        <v/>
      </c>
      <c r="KR12" s="137" t="str">
        <f t="shared" si="276"/>
        <v/>
      </c>
      <c r="KS12" s="137" t="str">
        <f t="shared" si="277"/>
        <v/>
      </c>
      <c r="KT12" s="137" t="str">
        <f t="shared" si="278"/>
        <v/>
      </c>
      <c r="KU12" s="137" t="str">
        <f t="shared" si="279"/>
        <v/>
      </c>
      <c r="KV12" s="137" t="str">
        <f t="shared" si="280"/>
        <v/>
      </c>
      <c r="KW12" s="137" t="str">
        <f t="shared" si="281"/>
        <v/>
      </c>
      <c r="KX12" s="137" t="str">
        <f t="shared" si="282"/>
        <v/>
      </c>
      <c r="KY12" s="137" t="str">
        <f t="shared" si="283"/>
        <v/>
      </c>
      <c r="KZ12" s="137" t="str">
        <f t="shared" si="284"/>
        <v/>
      </c>
      <c r="LA12" s="137" t="str">
        <f t="shared" si="285"/>
        <v/>
      </c>
      <c r="LB12" s="137" t="str">
        <f t="shared" si="286"/>
        <v/>
      </c>
      <c r="LC12" s="137" t="str">
        <f t="shared" si="287"/>
        <v/>
      </c>
      <c r="LD12" s="138" t="str">
        <f t="shared" si="288"/>
        <v/>
      </c>
      <c r="LE12" s="138" t="str">
        <f t="shared" si="289"/>
        <v/>
      </c>
      <c r="LF12" s="138" t="str">
        <f t="shared" si="290"/>
        <v/>
      </c>
      <c r="LG12" s="138" t="str">
        <f t="shared" si="291"/>
        <v/>
      </c>
      <c r="LH12" s="138" t="str">
        <f t="shared" si="292"/>
        <v/>
      </c>
      <c r="LI12" s="103" t="str">
        <f t="shared" si="293"/>
        <v/>
      </c>
      <c r="LJ12" s="103" t="str">
        <f t="shared" si="294"/>
        <v/>
      </c>
      <c r="LK12" s="103" t="str">
        <f t="shared" si="295"/>
        <v/>
      </c>
      <c r="LL12" s="103" t="str">
        <f t="shared" si="296"/>
        <v/>
      </c>
      <c r="LM12" s="103" t="str">
        <f t="shared" si="297"/>
        <v/>
      </c>
      <c r="LN12" s="103" t="str">
        <f t="shared" si="298"/>
        <v/>
      </c>
      <c r="LO12" s="103" t="str">
        <f t="shared" si="299"/>
        <v/>
      </c>
      <c r="LP12" s="103" t="str">
        <f t="shared" si="300"/>
        <v/>
      </c>
      <c r="LQ12" s="103" t="str">
        <f t="shared" si="301"/>
        <v/>
      </c>
      <c r="LR12" s="103" t="str">
        <f t="shared" si="302"/>
        <v/>
      </c>
      <c r="LS12" s="103" t="str">
        <f t="shared" si="303"/>
        <v/>
      </c>
      <c r="LT12" s="103" t="str">
        <f t="shared" si="304"/>
        <v/>
      </c>
      <c r="LU12" s="103" t="str">
        <f t="shared" si="305"/>
        <v/>
      </c>
      <c r="LV12" s="103" t="str">
        <f t="shared" si="306"/>
        <v/>
      </c>
      <c r="LW12" s="103" t="str">
        <f t="shared" si="307"/>
        <v/>
      </c>
      <c r="LX12" s="103" t="str">
        <f t="shared" si="308"/>
        <v/>
      </c>
      <c r="LY12" s="103" t="str">
        <f t="shared" si="309"/>
        <v/>
      </c>
      <c r="LZ12" s="103" t="str">
        <f t="shared" si="310"/>
        <v/>
      </c>
      <c r="MA12" s="103" t="str">
        <f t="shared" si="311"/>
        <v/>
      </c>
      <c r="MB12" s="103" t="str">
        <f t="shared" si="312"/>
        <v/>
      </c>
      <c r="MC12" s="119">
        <f t="shared" si="323"/>
        <v>0</v>
      </c>
      <c r="MD12" s="119">
        <f t="shared" si="324"/>
        <v>0</v>
      </c>
      <c r="ME12" s="119">
        <f t="shared" si="325"/>
        <v>0</v>
      </c>
      <c r="MF12" s="119">
        <f t="shared" si="326"/>
        <v>0</v>
      </c>
      <c r="MG12" s="119">
        <f t="shared" si="327"/>
        <v>0</v>
      </c>
      <c r="MH12" s="119">
        <f t="shared" si="328"/>
        <v>0</v>
      </c>
      <c r="MI12" s="119">
        <f t="shared" si="329"/>
        <v>0</v>
      </c>
      <c r="MJ12" s="119">
        <f t="shared" si="330"/>
        <v>0</v>
      </c>
      <c r="MK12" s="119">
        <f t="shared" si="331"/>
        <v>0</v>
      </c>
      <c r="ML12" s="119">
        <f t="shared" si="332"/>
        <v>0</v>
      </c>
      <c r="MM12" s="119">
        <f t="shared" si="333"/>
        <v>0</v>
      </c>
      <c r="MN12" s="119">
        <f t="shared" si="334"/>
        <v>0</v>
      </c>
      <c r="MO12" s="119">
        <f t="shared" si="335"/>
        <v>0</v>
      </c>
      <c r="MP12" s="119">
        <f t="shared" si="336"/>
        <v>0</v>
      </c>
      <c r="MQ12" s="119">
        <f t="shared" si="337"/>
        <v>0</v>
      </c>
      <c r="MR12" s="98"/>
      <c r="MS12" s="98"/>
      <c r="MT12" s="103"/>
      <c r="MU12" s="103"/>
      <c r="NK12" s="99"/>
      <c r="NL12" s="99"/>
    </row>
    <row r="13" spans="1:376" ht="12" customHeight="1" x14ac:dyDescent="0.2">
      <c r="A13" s="126" t="str">
        <f t="shared" si="0"/>
        <v/>
      </c>
      <c r="B13" s="139" t="s">
        <v>575</v>
      </c>
      <c r="C13" s="140"/>
      <c r="D13" s="141"/>
      <c r="E13" s="142"/>
      <c r="F13" s="142"/>
      <c r="G13" s="142"/>
      <c r="H13" s="142"/>
      <c r="I13" s="534"/>
      <c r="J13" s="143"/>
      <c r="K13" s="144">
        <f t="shared" si="1"/>
        <v>0</v>
      </c>
      <c r="L13" s="144">
        <f t="shared" si="2"/>
        <v>0</v>
      </c>
      <c r="M13" s="145"/>
      <c r="N13" s="145"/>
      <c r="O13" s="145"/>
      <c r="P13" s="146"/>
      <c r="Q13" s="147"/>
      <c r="R13" s="148"/>
      <c r="S13" s="1245"/>
      <c r="T13" s="1246"/>
      <c r="U13" s="103" t="str">
        <f t="shared" si="3"/>
        <v/>
      </c>
      <c r="V13" s="103" t="str">
        <f t="shared" si="4"/>
        <v/>
      </c>
      <c r="W13" s="103" t="str">
        <f t="shared" si="5"/>
        <v/>
      </c>
      <c r="X13" s="103" t="str">
        <f t="shared" si="6"/>
        <v/>
      </c>
      <c r="Y13" s="103" t="str">
        <f t="shared" si="7"/>
        <v/>
      </c>
      <c r="Z13" s="103" t="str">
        <f t="shared" si="8"/>
        <v/>
      </c>
      <c r="AA13" s="103" t="str">
        <f t="shared" si="9"/>
        <v/>
      </c>
      <c r="AB13" s="103" t="str">
        <f t="shared" si="10"/>
        <v/>
      </c>
      <c r="AC13" s="103" t="str">
        <f t="shared" si="11"/>
        <v/>
      </c>
      <c r="AD13" s="103" t="str">
        <f t="shared" si="12"/>
        <v/>
      </c>
      <c r="AE13" s="103" t="str">
        <f t="shared" si="13"/>
        <v/>
      </c>
      <c r="AF13" s="103" t="str">
        <f t="shared" si="14"/>
        <v/>
      </c>
      <c r="AG13" s="103" t="str">
        <f t="shared" si="15"/>
        <v/>
      </c>
      <c r="AH13" s="103" t="str">
        <f t="shared" si="16"/>
        <v/>
      </c>
      <c r="AI13" s="103" t="str">
        <f t="shared" si="17"/>
        <v/>
      </c>
      <c r="AJ13" s="103" t="str">
        <f t="shared" si="18"/>
        <v/>
      </c>
      <c r="AK13" s="103" t="str">
        <f t="shared" si="19"/>
        <v/>
      </c>
      <c r="AL13" s="103" t="str">
        <f t="shared" si="20"/>
        <v/>
      </c>
      <c r="AM13" s="103" t="str">
        <f t="shared" si="21"/>
        <v/>
      </c>
      <c r="AN13" s="103" t="str">
        <f t="shared" si="22"/>
        <v/>
      </c>
      <c r="AO13" s="103" t="str">
        <f t="shared" si="23"/>
        <v/>
      </c>
      <c r="AP13" s="103" t="str">
        <f t="shared" si="24"/>
        <v/>
      </c>
      <c r="AQ13" s="103" t="str">
        <f t="shared" si="25"/>
        <v/>
      </c>
      <c r="AR13" s="103" t="str">
        <f t="shared" si="26"/>
        <v/>
      </c>
      <c r="AS13" s="103" t="str">
        <f t="shared" si="27"/>
        <v/>
      </c>
      <c r="AT13" s="103" t="str">
        <f t="shared" si="28"/>
        <v/>
      </c>
      <c r="AU13" s="103" t="str">
        <f t="shared" si="29"/>
        <v/>
      </c>
      <c r="AV13" s="103" t="str">
        <f t="shared" si="30"/>
        <v/>
      </c>
      <c r="AW13" s="103" t="str">
        <f t="shared" si="31"/>
        <v/>
      </c>
      <c r="AX13" s="103" t="str">
        <f t="shared" si="32"/>
        <v/>
      </c>
      <c r="AY13" s="103" t="str">
        <f t="shared" si="33"/>
        <v/>
      </c>
      <c r="AZ13" s="103" t="str">
        <f t="shared" si="34"/>
        <v/>
      </c>
      <c r="BA13" s="103" t="str">
        <f t="shared" si="35"/>
        <v/>
      </c>
      <c r="BB13" s="103" t="str">
        <f t="shared" si="36"/>
        <v/>
      </c>
      <c r="BC13" s="103" t="str">
        <f t="shared" si="37"/>
        <v/>
      </c>
      <c r="BD13" s="103" t="str">
        <f t="shared" si="38"/>
        <v/>
      </c>
      <c r="BE13" s="103" t="str">
        <f t="shared" si="39"/>
        <v/>
      </c>
      <c r="BF13" s="103" t="str">
        <f t="shared" si="40"/>
        <v/>
      </c>
      <c r="BG13" s="103" t="str">
        <f t="shared" si="41"/>
        <v/>
      </c>
      <c r="BH13" s="103" t="str">
        <f t="shared" si="42"/>
        <v/>
      </c>
      <c r="BI13" s="103" t="str">
        <f t="shared" si="43"/>
        <v/>
      </c>
      <c r="BJ13" s="103" t="str">
        <f t="shared" si="44"/>
        <v/>
      </c>
      <c r="BK13" s="103" t="str">
        <f t="shared" si="45"/>
        <v/>
      </c>
      <c r="BL13" s="103" t="str">
        <f t="shared" si="46"/>
        <v/>
      </c>
      <c r="BM13" s="103" t="str">
        <f t="shared" si="47"/>
        <v/>
      </c>
      <c r="BN13" s="103" t="str">
        <f t="shared" si="48"/>
        <v/>
      </c>
      <c r="BO13" s="103" t="str">
        <f t="shared" si="49"/>
        <v/>
      </c>
      <c r="BP13" s="103" t="str">
        <f t="shared" si="50"/>
        <v/>
      </c>
      <c r="BQ13" s="103" t="str">
        <f t="shared" si="51"/>
        <v/>
      </c>
      <c r="BR13" s="103" t="str">
        <f t="shared" si="52"/>
        <v/>
      </c>
      <c r="BS13" s="103" t="str">
        <f t="shared" si="53"/>
        <v/>
      </c>
      <c r="BT13" s="103" t="str">
        <f t="shared" si="54"/>
        <v/>
      </c>
      <c r="BU13" s="103" t="str">
        <f t="shared" si="55"/>
        <v/>
      </c>
      <c r="BV13" s="103" t="str">
        <f t="shared" si="56"/>
        <v/>
      </c>
      <c r="BW13" s="103" t="str">
        <f t="shared" si="57"/>
        <v/>
      </c>
      <c r="BX13" s="103" t="str">
        <f t="shared" si="58"/>
        <v/>
      </c>
      <c r="BY13" s="103" t="str">
        <f t="shared" si="59"/>
        <v/>
      </c>
      <c r="BZ13" s="103" t="str">
        <f t="shared" si="60"/>
        <v/>
      </c>
      <c r="CA13" s="103" t="str">
        <f t="shared" si="61"/>
        <v/>
      </c>
      <c r="CB13" s="103" t="str">
        <f t="shared" si="62"/>
        <v/>
      </c>
      <c r="CC13" s="103" t="str">
        <f t="shared" si="63"/>
        <v/>
      </c>
      <c r="CD13" s="103" t="str">
        <f t="shared" si="64"/>
        <v/>
      </c>
      <c r="CE13" s="103" t="str">
        <f t="shared" si="65"/>
        <v/>
      </c>
      <c r="CF13" s="103" t="str">
        <f t="shared" si="66"/>
        <v/>
      </c>
      <c r="CG13" s="103" t="str">
        <f t="shared" si="67"/>
        <v/>
      </c>
      <c r="CH13" s="103" t="str">
        <f t="shared" si="68"/>
        <v/>
      </c>
      <c r="CI13" s="103" t="str">
        <f t="shared" si="69"/>
        <v/>
      </c>
      <c r="CJ13" s="103" t="str">
        <f t="shared" si="70"/>
        <v/>
      </c>
      <c r="CK13" s="103" t="str">
        <f t="shared" si="71"/>
        <v/>
      </c>
      <c r="CL13" s="103" t="str">
        <f t="shared" si="72"/>
        <v/>
      </c>
      <c r="CM13" s="103" t="str">
        <f t="shared" si="73"/>
        <v/>
      </c>
      <c r="CN13" s="103" t="str">
        <f t="shared" si="74"/>
        <v/>
      </c>
      <c r="CO13" s="103" t="str">
        <f t="shared" si="75"/>
        <v/>
      </c>
      <c r="CP13" s="103" t="str">
        <f t="shared" si="76"/>
        <v/>
      </c>
      <c r="CQ13" s="103" t="str">
        <f t="shared" si="77"/>
        <v/>
      </c>
      <c r="CR13" s="103" t="str">
        <f t="shared" si="78"/>
        <v/>
      </c>
      <c r="CS13" s="103" t="str">
        <f t="shared" si="79"/>
        <v/>
      </c>
      <c r="CT13" s="103" t="str">
        <f t="shared" si="80"/>
        <v/>
      </c>
      <c r="CU13" s="103" t="str">
        <f t="shared" si="81"/>
        <v/>
      </c>
      <c r="CV13" s="103" t="str">
        <f t="shared" si="82"/>
        <v/>
      </c>
      <c r="CW13" s="103" t="str">
        <f t="shared" si="83"/>
        <v/>
      </c>
      <c r="CX13" s="103" t="str">
        <f t="shared" si="84"/>
        <v/>
      </c>
      <c r="CY13" s="103" t="str">
        <f t="shared" si="85"/>
        <v/>
      </c>
      <c r="CZ13" s="103" t="str">
        <f t="shared" si="86"/>
        <v/>
      </c>
      <c r="DA13" s="103" t="str">
        <f t="shared" si="87"/>
        <v/>
      </c>
      <c r="DB13" s="103" t="str">
        <f t="shared" si="88"/>
        <v/>
      </c>
      <c r="DC13" s="103" t="str">
        <f t="shared" si="89"/>
        <v/>
      </c>
      <c r="DD13" s="103" t="str">
        <f t="shared" si="90"/>
        <v/>
      </c>
      <c r="DE13" s="103" t="str">
        <f t="shared" si="91"/>
        <v/>
      </c>
      <c r="DF13" s="103" t="str">
        <f t="shared" si="92"/>
        <v/>
      </c>
      <c r="DG13" s="103" t="str">
        <f t="shared" si="93"/>
        <v/>
      </c>
      <c r="DH13" s="103" t="str">
        <f t="shared" si="94"/>
        <v/>
      </c>
      <c r="DI13" s="103" t="str">
        <f t="shared" si="95"/>
        <v/>
      </c>
      <c r="DJ13" s="103" t="str">
        <f t="shared" si="96"/>
        <v/>
      </c>
      <c r="DK13" s="103" t="str">
        <f t="shared" si="97"/>
        <v/>
      </c>
      <c r="DL13" s="103" t="str">
        <f t="shared" si="98"/>
        <v/>
      </c>
      <c r="DM13" s="103" t="str">
        <f t="shared" si="99"/>
        <v/>
      </c>
      <c r="DN13" s="103" t="str">
        <f t="shared" si="100"/>
        <v/>
      </c>
      <c r="DO13" s="103" t="str">
        <f t="shared" si="101"/>
        <v/>
      </c>
      <c r="DP13" s="103" t="str">
        <f t="shared" si="102"/>
        <v/>
      </c>
      <c r="DQ13" s="103" t="str">
        <f t="shared" si="103"/>
        <v/>
      </c>
      <c r="DR13" s="103" t="str">
        <f t="shared" si="104"/>
        <v/>
      </c>
      <c r="DS13" s="103" t="str">
        <f t="shared" si="105"/>
        <v/>
      </c>
      <c r="DT13" s="103" t="str">
        <f t="shared" si="106"/>
        <v/>
      </c>
      <c r="DU13" s="103" t="str">
        <f t="shared" si="107"/>
        <v/>
      </c>
      <c r="DV13" s="103" t="str">
        <f t="shared" si="108"/>
        <v/>
      </c>
      <c r="DW13" s="103" t="str">
        <f t="shared" si="109"/>
        <v/>
      </c>
      <c r="DX13" s="103" t="str">
        <f t="shared" si="110"/>
        <v/>
      </c>
      <c r="DY13" s="103" t="str">
        <f t="shared" si="111"/>
        <v/>
      </c>
      <c r="DZ13" s="103" t="str">
        <f t="shared" si="112"/>
        <v/>
      </c>
      <c r="EA13" s="103" t="str">
        <f t="shared" si="113"/>
        <v/>
      </c>
      <c r="EB13" s="103" t="str">
        <f t="shared" si="114"/>
        <v/>
      </c>
      <c r="EC13" s="103" t="str">
        <f t="shared" si="115"/>
        <v/>
      </c>
      <c r="ED13" s="103" t="str">
        <f t="shared" si="116"/>
        <v/>
      </c>
      <c r="EE13" s="103" t="str">
        <f t="shared" si="117"/>
        <v/>
      </c>
      <c r="EF13" s="103" t="str">
        <f t="shared" si="118"/>
        <v/>
      </c>
      <c r="EG13" s="103" t="str">
        <f t="shared" si="119"/>
        <v/>
      </c>
      <c r="EH13" s="103" t="str">
        <f t="shared" si="120"/>
        <v/>
      </c>
      <c r="EI13" s="103" t="str">
        <f t="shared" si="121"/>
        <v/>
      </c>
      <c r="EJ13" s="103" t="str">
        <f t="shared" si="122"/>
        <v/>
      </c>
      <c r="EK13" s="103" t="str">
        <f t="shared" si="123"/>
        <v/>
      </c>
      <c r="EL13" s="103" t="str">
        <f t="shared" si="124"/>
        <v/>
      </c>
      <c r="EM13" s="103" t="str">
        <f t="shared" si="125"/>
        <v/>
      </c>
      <c r="EN13" s="103" t="str">
        <f t="shared" si="126"/>
        <v/>
      </c>
      <c r="EO13" s="103" t="str">
        <f t="shared" si="127"/>
        <v/>
      </c>
      <c r="EP13" s="103" t="str">
        <f t="shared" si="128"/>
        <v/>
      </c>
      <c r="EQ13" s="103" t="str">
        <f t="shared" si="129"/>
        <v/>
      </c>
      <c r="ER13" s="103" t="str">
        <f t="shared" si="130"/>
        <v/>
      </c>
      <c r="ES13" s="103" t="str">
        <f t="shared" si="131"/>
        <v/>
      </c>
      <c r="ET13" s="103" t="str">
        <f t="shared" si="132"/>
        <v/>
      </c>
      <c r="EU13" s="103" t="str">
        <f t="shared" si="313"/>
        <v/>
      </c>
      <c r="EV13" s="103" t="str">
        <f t="shared" si="314"/>
        <v/>
      </c>
      <c r="EW13" s="103" t="str">
        <f t="shared" si="315"/>
        <v/>
      </c>
      <c r="EX13" s="103" t="str">
        <f t="shared" si="316"/>
        <v/>
      </c>
      <c r="EY13" s="103" t="str">
        <f t="shared" si="317"/>
        <v/>
      </c>
      <c r="EZ13" s="103" t="str">
        <f t="shared" si="133"/>
        <v/>
      </c>
      <c r="FA13" s="103" t="str">
        <f t="shared" si="134"/>
        <v/>
      </c>
      <c r="FB13" s="103" t="str">
        <f t="shared" si="135"/>
        <v/>
      </c>
      <c r="FC13" s="103" t="str">
        <f t="shared" si="136"/>
        <v/>
      </c>
      <c r="FD13" s="103" t="str">
        <f t="shared" si="137"/>
        <v/>
      </c>
      <c r="FE13" s="103" t="str">
        <f t="shared" si="318"/>
        <v/>
      </c>
      <c r="FF13" s="103" t="str">
        <f t="shared" si="319"/>
        <v/>
      </c>
      <c r="FG13" s="103" t="str">
        <f t="shared" si="320"/>
        <v/>
      </c>
      <c r="FH13" s="103" t="str">
        <f t="shared" si="321"/>
        <v/>
      </c>
      <c r="FI13" s="103" t="str">
        <f t="shared" si="322"/>
        <v/>
      </c>
      <c r="FJ13" s="103" t="str">
        <f t="shared" si="138"/>
        <v/>
      </c>
      <c r="FK13" s="103" t="str">
        <f t="shared" si="139"/>
        <v/>
      </c>
      <c r="FL13" s="103" t="str">
        <f t="shared" si="140"/>
        <v/>
      </c>
      <c r="FM13" s="103" t="str">
        <f t="shared" si="141"/>
        <v/>
      </c>
      <c r="FN13" s="103" t="str">
        <f t="shared" si="142"/>
        <v/>
      </c>
      <c r="FO13" s="103" t="str">
        <f t="shared" si="143"/>
        <v/>
      </c>
      <c r="FP13" s="103" t="str">
        <f t="shared" si="144"/>
        <v/>
      </c>
      <c r="FQ13" s="103" t="str">
        <f t="shared" si="145"/>
        <v/>
      </c>
      <c r="FR13" s="103" t="str">
        <f t="shared" si="146"/>
        <v/>
      </c>
      <c r="FS13" s="103" t="str">
        <f t="shared" si="147"/>
        <v/>
      </c>
      <c r="FT13" s="103" t="str">
        <f t="shared" si="148"/>
        <v/>
      </c>
      <c r="FU13" s="103" t="str">
        <f t="shared" si="149"/>
        <v/>
      </c>
      <c r="FV13" s="103" t="str">
        <f t="shared" si="150"/>
        <v/>
      </c>
      <c r="FW13" s="103" t="str">
        <f t="shared" si="151"/>
        <v/>
      </c>
      <c r="FX13" s="103" t="str">
        <f t="shared" si="152"/>
        <v/>
      </c>
      <c r="FY13" s="103" t="str">
        <f t="shared" si="153"/>
        <v/>
      </c>
      <c r="FZ13" s="103" t="str">
        <f t="shared" si="154"/>
        <v/>
      </c>
      <c r="GA13" s="103" t="str">
        <f t="shared" si="155"/>
        <v/>
      </c>
      <c r="GB13" s="103" t="str">
        <f t="shared" si="156"/>
        <v/>
      </c>
      <c r="GC13" s="103" t="str">
        <f t="shared" si="157"/>
        <v/>
      </c>
      <c r="GD13" s="103" t="str">
        <f t="shared" si="158"/>
        <v/>
      </c>
      <c r="GE13" s="103" t="str">
        <f t="shared" si="159"/>
        <v/>
      </c>
      <c r="GF13" s="103" t="str">
        <f t="shared" si="160"/>
        <v/>
      </c>
      <c r="GG13" s="103" t="str">
        <f t="shared" si="161"/>
        <v/>
      </c>
      <c r="GH13" s="103" t="str">
        <f t="shared" si="162"/>
        <v/>
      </c>
      <c r="GI13" s="103" t="str">
        <f t="shared" si="163"/>
        <v/>
      </c>
      <c r="GJ13" s="103" t="str">
        <f t="shared" si="164"/>
        <v/>
      </c>
      <c r="GK13" s="103" t="str">
        <f t="shared" si="165"/>
        <v/>
      </c>
      <c r="GL13" s="103" t="str">
        <f t="shared" si="166"/>
        <v/>
      </c>
      <c r="GM13" s="103" t="str">
        <f t="shared" si="167"/>
        <v/>
      </c>
      <c r="GN13" s="103" t="str">
        <f t="shared" si="168"/>
        <v/>
      </c>
      <c r="GO13" s="103" t="str">
        <f t="shared" si="169"/>
        <v/>
      </c>
      <c r="GP13" s="103" t="str">
        <f t="shared" si="170"/>
        <v/>
      </c>
      <c r="GQ13" s="103" t="str">
        <f t="shared" si="171"/>
        <v/>
      </c>
      <c r="GR13" s="103" t="str">
        <f t="shared" si="172"/>
        <v/>
      </c>
      <c r="GS13" s="103" t="str">
        <f t="shared" si="173"/>
        <v/>
      </c>
      <c r="GT13" s="103" t="str">
        <f t="shared" si="174"/>
        <v/>
      </c>
      <c r="GU13" s="103" t="str">
        <f t="shared" si="175"/>
        <v/>
      </c>
      <c r="GV13" s="103" t="str">
        <f t="shared" si="176"/>
        <v/>
      </c>
      <c r="GW13" s="103" t="str">
        <f t="shared" si="177"/>
        <v/>
      </c>
      <c r="GX13" s="103" t="str">
        <f t="shared" si="178"/>
        <v/>
      </c>
      <c r="GY13" s="103" t="str">
        <f t="shared" si="179"/>
        <v/>
      </c>
      <c r="GZ13" s="103" t="str">
        <f t="shared" si="180"/>
        <v/>
      </c>
      <c r="HA13" s="103" t="str">
        <f t="shared" si="181"/>
        <v/>
      </c>
      <c r="HB13" s="103" t="str">
        <f t="shared" si="182"/>
        <v/>
      </c>
      <c r="HC13" s="103" t="str">
        <f t="shared" si="183"/>
        <v/>
      </c>
      <c r="HD13" s="103" t="str">
        <f t="shared" si="184"/>
        <v/>
      </c>
      <c r="HE13" s="103" t="str">
        <f t="shared" si="185"/>
        <v/>
      </c>
      <c r="HF13" s="103" t="str">
        <f t="shared" si="186"/>
        <v/>
      </c>
      <c r="HG13" s="103" t="str">
        <f t="shared" si="187"/>
        <v/>
      </c>
      <c r="HH13" s="103" t="str">
        <f t="shared" si="188"/>
        <v/>
      </c>
      <c r="HI13" s="103" t="str">
        <f t="shared" si="189"/>
        <v/>
      </c>
      <c r="HJ13" s="103" t="str">
        <f t="shared" si="190"/>
        <v/>
      </c>
      <c r="HK13" s="103" t="str">
        <f t="shared" si="191"/>
        <v/>
      </c>
      <c r="HL13" s="103" t="str">
        <f t="shared" si="192"/>
        <v/>
      </c>
      <c r="HM13" s="103" t="str">
        <f t="shared" si="193"/>
        <v/>
      </c>
      <c r="HN13" s="103" t="str">
        <f t="shared" si="194"/>
        <v/>
      </c>
      <c r="HO13" s="103" t="str">
        <f t="shared" si="195"/>
        <v/>
      </c>
      <c r="HP13" s="103" t="str">
        <f t="shared" si="196"/>
        <v/>
      </c>
      <c r="HQ13" s="103" t="str">
        <f t="shared" si="197"/>
        <v/>
      </c>
      <c r="HR13" s="103" t="str">
        <f t="shared" si="198"/>
        <v/>
      </c>
      <c r="HS13" s="103" t="str">
        <f t="shared" si="199"/>
        <v/>
      </c>
      <c r="HT13" s="103" t="str">
        <f t="shared" si="200"/>
        <v/>
      </c>
      <c r="HU13" s="103" t="str">
        <f t="shared" si="201"/>
        <v/>
      </c>
      <c r="HV13" s="103" t="str">
        <f t="shared" si="202"/>
        <v/>
      </c>
      <c r="HW13" s="137" t="str">
        <f t="shared" si="203"/>
        <v/>
      </c>
      <c r="HX13" s="137" t="str">
        <f t="shared" si="204"/>
        <v/>
      </c>
      <c r="HY13" s="137" t="str">
        <f t="shared" si="205"/>
        <v/>
      </c>
      <c r="HZ13" s="137" t="str">
        <f t="shared" si="206"/>
        <v/>
      </c>
      <c r="IA13" s="137" t="str">
        <f t="shared" si="207"/>
        <v/>
      </c>
      <c r="IB13" s="137" t="str">
        <f t="shared" si="208"/>
        <v/>
      </c>
      <c r="IC13" s="137" t="str">
        <f t="shared" si="209"/>
        <v/>
      </c>
      <c r="ID13" s="137" t="str">
        <f t="shared" si="210"/>
        <v/>
      </c>
      <c r="IE13" s="137" t="str">
        <f t="shared" si="211"/>
        <v/>
      </c>
      <c r="IF13" s="137" t="str">
        <f t="shared" si="212"/>
        <v/>
      </c>
      <c r="IG13" s="137" t="str">
        <f t="shared" si="213"/>
        <v/>
      </c>
      <c r="IH13" s="137" t="str">
        <f t="shared" si="214"/>
        <v/>
      </c>
      <c r="II13" s="137" t="str">
        <f t="shared" si="215"/>
        <v/>
      </c>
      <c r="IJ13" s="137" t="str">
        <f t="shared" si="216"/>
        <v/>
      </c>
      <c r="IK13" s="137" t="str">
        <f t="shared" si="217"/>
        <v/>
      </c>
      <c r="IL13" s="137" t="str">
        <f t="shared" si="218"/>
        <v/>
      </c>
      <c r="IM13" s="137" t="str">
        <f t="shared" si="219"/>
        <v/>
      </c>
      <c r="IN13" s="137" t="str">
        <f t="shared" si="220"/>
        <v/>
      </c>
      <c r="IO13" s="137" t="str">
        <f t="shared" si="221"/>
        <v/>
      </c>
      <c r="IP13" s="137" t="str">
        <f t="shared" si="222"/>
        <v/>
      </c>
      <c r="IQ13" s="137" t="str">
        <f t="shared" si="223"/>
        <v/>
      </c>
      <c r="IR13" s="137" t="str">
        <f t="shared" si="224"/>
        <v/>
      </c>
      <c r="IS13" s="137" t="str">
        <f t="shared" si="225"/>
        <v/>
      </c>
      <c r="IT13" s="137" t="str">
        <f t="shared" si="226"/>
        <v/>
      </c>
      <c r="IU13" s="137" t="str">
        <f t="shared" si="227"/>
        <v/>
      </c>
      <c r="IV13" s="137" t="str">
        <f t="shared" si="228"/>
        <v/>
      </c>
      <c r="IW13" s="137" t="str">
        <f t="shared" si="229"/>
        <v/>
      </c>
      <c r="IX13" s="137" t="str">
        <f t="shared" si="230"/>
        <v/>
      </c>
      <c r="IY13" s="137" t="str">
        <f t="shared" si="231"/>
        <v/>
      </c>
      <c r="IZ13" s="137" t="str">
        <f t="shared" si="232"/>
        <v/>
      </c>
      <c r="JA13" s="137" t="str">
        <f t="shared" si="233"/>
        <v/>
      </c>
      <c r="JB13" s="137" t="str">
        <f t="shared" si="234"/>
        <v/>
      </c>
      <c r="JC13" s="137" t="str">
        <f t="shared" si="235"/>
        <v/>
      </c>
      <c r="JD13" s="137" t="str">
        <f t="shared" si="236"/>
        <v/>
      </c>
      <c r="JE13" s="137" t="str">
        <f t="shared" si="237"/>
        <v/>
      </c>
      <c r="JF13" s="137" t="str">
        <f t="shared" si="238"/>
        <v/>
      </c>
      <c r="JG13" s="137" t="str">
        <f t="shared" si="239"/>
        <v/>
      </c>
      <c r="JH13" s="137" t="str">
        <f t="shared" si="240"/>
        <v/>
      </c>
      <c r="JI13" s="137" t="str">
        <f t="shared" si="241"/>
        <v/>
      </c>
      <c r="JJ13" s="137" t="str">
        <f t="shared" si="242"/>
        <v/>
      </c>
      <c r="JK13" s="137" t="str">
        <f t="shared" si="243"/>
        <v/>
      </c>
      <c r="JL13" s="137" t="str">
        <f t="shared" si="244"/>
        <v/>
      </c>
      <c r="JM13" s="137" t="str">
        <f t="shared" si="245"/>
        <v/>
      </c>
      <c r="JN13" s="137" t="str">
        <f t="shared" si="246"/>
        <v/>
      </c>
      <c r="JO13" s="137" t="str">
        <f t="shared" si="247"/>
        <v/>
      </c>
      <c r="JP13" s="137" t="str">
        <f t="shared" si="248"/>
        <v/>
      </c>
      <c r="JQ13" s="137" t="str">
        <f t="shared" si="249"/>
        <v/>
      </c>
      <c r="JR13" s="137" t="str">
        <f t="shared" si="250"/>
        <v/>
      </c>
      <c r="JS13" s="137" t="str">
        <f t="shared" si="251"/>
        <v/>
      </c>
      <c r="JT13" s="137" t="str">
        <f t="shared" si="252"/>
        <v/>
      </c>
      <c r="JU13" s="137" t="str">
        <f t="shared" si="253"/>
        <v/>
      </c>
      <c r="JV13" s="137" t="str">
        <f t="shared" si="254"/>
        <v/>
      </c>
      <c r="JW13" s="137" t="str">
        <f t="shared" si="255"/>
        <v/>
      </c>
      <c r="JX13" s="137" t="str">
        <f t="shared" si="256"/>
        <v/>
      </c>
      <c r="JY13" s="137" t="str">
        <f t="shared" si="257"/>
        <v/>
      </c>
      <c r="JZ13" s="137" t="str">
        <f t="shared" si="258"/>
        <v/>
      </c>
      <c r="KA13" s="137" t="str">
        <f t="shared" si="259"/>
        <v/>
      </c>
      <c r="KB13" s="137" t="str">
        <f t="shared" si="260"/>
        <v/>
      </c>
      <c r="KC13" s="137" t="str">
        <f t="shared" si="261"/>
        <v/>
      </c>
      <c r="KD13" s="137" t="str">
        <f t="shared" si="262"/>
        <v/>
      </c>
      <c r="KE13" s="137" t="str">
        <f t="shared" si="263"/>
        <v/>
      </c>
      <c r="KF13" s="137" t="str">
        <f t="shared" si="264"/>
        <v/>
      </c>
      <c r="KG13" s="137" t="str">
        <f t="shared" si="265"/>
        <v/>
      </c>
      <c r="KH13" s="137" t="str">
        <f t="shared" si="266"/>
        <v/>
      </c>
      <c r="KI13" s="137" t="str">
        <f t="shared" si="267"/>
        <v/>
      </c>
      <c r="KJ13" s="137" t="str">
        <f t="shared" si="268"/>
        <v/>
      </c>
      <c r="KK13" s="137" t="str">
        <f t="shared" si="269"/>
        <v/>
      </c>
      <c r="KL13" s="137" t="str">
        <f t="shared" si="270"/>
        <v/>
      </c>
      <c r="KM13" s="137" t="str">
        <f t="shared" si="271"/>
        <v/>
      </c>
      <c r="KN13" s="137" t="str">
        <f t="shared" si="272"/>
        <v/>
      </c>
      <c r="KO13" s="137" t="str">
        <f t="shared" si="273"/>
        <v/>
      </c>
      <c r="KP13" s="137" t="str">
        <f t="shared" si="274"/>
        <v/>
      </c>
      <c r="KQ13" s="137" t="str">
        <f t="shared" si="275"/>
        <v/>
      </c>
      <c r="KR13" s="137" t="str">
        <f t="shared" si="276"/>
        <v/>
      </c>
      <c r="KS13" s="137" t="str">
        <f t="shared" si="277"/>
        <v/>
      </c>
      <c r="KT13" s="137" t="str">
        <f t="shared" si="278"/>
        <v/>
      </c>
      <c r="KU13" s="137" t="str">
        <f t="shared" si="279"/>
        <v/>
      </c>
      <c r="KV13" s="137" t="str">
        <f t="shared" si="280"/>
        <v/>
      </c>
      <c r="KW13" s="137" t="str">
        <f t="shared" si="281"/>
        <v/>
      </c>
      <c r="KX13" s="137" t="str">
        <f t="shared" si="282"/>
        <v/>
      </c>
      <c r="KY13" s="137" t="str">
        <f t="shared" si="283"/>
        <v/>
      </c>
      <c r="KZ13" s="137" t="str">
        <f t="shared" si="284"/>
        <v/>
      </c>
      <c r="LA13" s="137" t="str">
        <f t="shared" si="285"/>
        <v/>
      </c>
      <c r="LB13" s="137" t="str">
        <f t="shared" si="286"/>
        <v/>
      </c>
      <c r="LC13" s="137" t="str">
        <f t="shared" si="287"/>
        <v/>
      </c>
      <c r="LD13" s="138" t="str">
        <f t="shared" si="288"/>
        <v/>
      </c>
      <c r="LE13" s="138" t="str">
        <f t="shared" si="289"/>
        <v/>
      </c>
      <c r="LF13" s="138" t="str">
        <f t="shared" si="290"/>
        <v/>
      </c>
      <c r="LG13" s="138" t="str">
        <f t="shared" si="291"/>
        <v/>
      </c>
      <c r="LH13" s="138" t="str">
        <f t="shared" si="292"/>
        <v/>
      </c>
      <c r="LI13" s="103" t="str">
        <f t="shared" si="293"/>
        <v/>
      </c>
      <c r="LJ13" s="103" t="str">
        <f t="shared" si="294"/>
        <v/>
      </c>
      <c r="LK13" s="103" t="str">
        <f t="shared" si="295"/>
        <v/>
      </c>
      <c r="LL13" s="103" t="str">
        <f t="shared" si="296"/>
        <v/>
      </c>
      <c r="LM13" s="103" t="str">
        <f t="shared" si="297"/>
        <v/>
      </c>
      <c r="LN13" s="103" t="str">
        <f t="shared" si="298"/>
        <v/>
      </c>
      <c r="LO13" s="103" t="str">
        <f t="shared" si="299"/>
        <v/>
      </c>
      <c r="LP13" s="103" t="str">
        <f t="shared" si="300"/>
        <v/>
      </c>
      <c r="LQ13" s="103" t="str">
        <f t="shared" si="301"/>
        <v/>
      </c>
      <c r="LR13" s="103" t="str">
        <f t="shared" si="302"/>
        <v/>
      </c>
      <c r="LS13" s="103" t="str">
        <f t="shared" si="303"/>
        <v/>
      </c>
      <c r="LT13" s="103" t="str">
        <f t="shared" si="304"/>
        <v/>
      </c>
      <c r="LU13" s="103" t="str">
        <f t="shared" si="305"/>
        <v/>
      </c>
      <c r="LV13" s="103" t="str">
        <f t="shared" si="306"/>
        <v/>
      </c>
      <c r="LW13" s="103" t="str">
        <f t="shared" si="307"/>
        <v/>
      </c>
      <c r="LX13" s="103" t="str">
        <f t="shared" si="308"/>
        <v/>
      </c>
      <c r="LY13" s="103" t="str">
        <f t="shared" si="309"/>
        <v/>
      </c>
      <c r="LZ13" s="103" t="str">
        <f t="shared" si="310"/>
        <v/>
      </c>
      <c r="MA13" s="103" t="str">
        <f t="shared" si="311"/>
        <v/>
      </c>
      <c r="MB13" s="103" t="str">
        <f t="shared" si="312"/>
        <v/>
      </c>
      <c r="MC13" s="119">
        <f t="shared" si="323"/>
        <v>0</v>
      </c>
      <c r="MD13" s="119">
        <f t="shared" si="324"/>
        <v>0</v>
      </c>
      <c r="ME13" s="119">
        <f t="shared" si="325"/>
        <v>0</v>
      </c>
      <c r="MF13" s="119">
        <f t="shared" si="326"/>
        <v>0</v>
      </c>
      <c r="MG13" s="119">
        <f t="shared" si="327"/>
        <v>0</v>
      </c>
      <c r="MH13" s="119">
        <f t="shared" si="328"/>
        <v>0</v>
      </c>
      <c r="MI13" s="119">
        <f t="shared" si="329"/>
        <v>0</v>
      </c>
      <c r="MJ13" s="119">
        <f t="shared" si="330"/>
        <v>0</v>
      </c>
      <c r="MK13" s="119">
        <f t="shared" si="331"/>
        <v>0</v>
      </c>
      <c r="ML13" s="119">
        <f t="shared" si="332"/>
        <v>0</v>
      </c>
      <c r="MM13" s="119">
        <f t="shared" si="333"/>
        <v>0</v>
      </c>
      <c r="MN13" s="119">
        <f t="shared" si="334"/>
        <v>0</v>
      </c>
      <c r="MO13" s="119">
        <f t="shared" si="335"/>
        <v>0</v>
      </c>
      <c r="MP13" s="119">
        <f t="shared" si="336"/>
        <v>0</v>
      </c>
      <c r="MQ13" s="119">
        <f t="shared" si="337"/>
        <v>0</v>
      </c>
      <c r="MR13" s="98"/>
      <c r="MS13" s="98"/>
      <c r="MT13" s="103"/>
      <c r="MU13" s="103"/>
      <c r="NK13" s="99"/>
      <c r="NL13" s="99"/>
    </row>
    <row r="14" spans="1:376" ht="12" customHeight="1" x14ac:dyDescent="0.2">
      <c r="A14" s="126" t="str">
        <f t="shared" si="0"/>
        <v/>
      </c>
      <c r="B14" s="139" t="s">
        <v>575</v>
      </c>
      <c r="C14" s="140"/>
      <c r="D14" s="141"/>
      <c r="E14" s="142"/>
      <c r="F14" s="142"/>
      <c r="G14" s="142"/>
      <c r="H14" s="142"/>
      <c r="I14" s="534"/>
      <c r="J14" s="143"/>
      <c r="K14" s="144">
        <f t="shared" si="1"/>
        <v>0</v>
      </c>
      <c r="L14" s="144">
        <f t="shared" si="2"/>
        <v>0</v>
      </c>
      <c r="M14" s="145"/>
      <c r="N14" s="145"/>
      <c r="O14" s="145"/>
      <c r="P14" s="146"/>
      <c r="Q14" s="147"/>
      <c r="R14" s="148"/>
      <c r="S14" s="1245"/>
      <c r="T14" s="1246"/>
      <c r="U14" s="103" t="str">
        <f t="shared" si="3"/>
        <v/>
      </c>
      <c r="V14" s="103" t="str">
        <f t="shared" si="4"/>
        <v/>
      </c>
      <c r="W14" s="103" t="str">
        <f t="shared" si="5"/>
        <v/>
      </c>
      <c r="X14" s="103" t="str">
        <f t="shared" si="6"/>
        <v/>
      </c>
      <c r="Y14" s="103" t="str">
        <f t="shared" si="7"/>
        <v/>
      </c>
      <c r="Z14" s="103" t="str">
        <f t="shared" si="8"/>
        <v/>
      </c>
      <c r="AA14" s="103" t="str">
        <f t="shared" si="9"/>
        <v/>
      </c>
      <c r="AB14" s="103" t="str">
        <f t="shared" si="10"/>
        <v/>
      </c>
      <c r="AC14" s="103" t="str">
        <f t="shared" si="11"/>
        <v/>
      </c>
      <c r="AD14" s="103" t="str">
        <f t="shared" si="12"/>
        <v/>
      </c>
      <c r="AE14" s="103" t="str">
        <f t="shared" si="13"/>
        <v/>
      </c>
      <c r="AF14" s="103" t="str">
        <f t="shared" si="14"/>
        <v/>
      </c>
      <c r="AG14" s="103" t="str">
        <f t="shared" si="15"/>
        <v/>
      </c>
      <c r="AH14" s="103" t="str">
        <f t="shared" si="16"/>
        <v/>
      </c>
      <c r="AI14" s="103" t="str">
        <f t="shared" si="17"/>
        <v/>
      </c>
      <c r="AJ14" s="103" t="str">
        <f t="shared" si="18"/>
        <v/>
      </c>
      <c r="AK14" s="103" t="str">
        <f t="shared" si="19"/>
        <v/>
      </c>
      <c r="AL14" s="103" t="str">
        <f t="shared" si="20"/>
        <v/>
      </c>
      <c r="AM14" s="103" t="str">
        <f t="shared" si="21"/>
        <v/>
      </c>
      <c r="AN14" s="103" t="str">
        <f t="shared" si="22"/>
        <v/>
      </c>
      <c r="AO14" s="103" t="str">
        <f t="shared" si="23"/>
        <v/>
      </c>
      <c r="AP14" s="103" t="str">
        <f t="shared" si="24"/>
        <v/>
      </c>
      <c r="AQ14" s="103" t="str">
        <f t="shared" si="25"/>
        <v/>
      </c>
      <c r="AR14" s="103" t="str">
        <f t="shared" si="26"/>
        <v/>
      </c>
      <c r="AS14" s="103" t="str">
        <f t="shared" si="27"/>
        <v/>
      </c>
      <c r="AT14" s="103" t="str">
        <f t="shared" si="28"/>
        <v/>
      </c>
      <c r="AU14" s="103" t="str">
        <f t="shared" si="29"/>
        <v/>
      </c>
      <c r="AV14" s="103" t="str">
        <f t="shared" si="30"/>
        <v/>
      </c>
      <c r="AW14" s="103" t="str">
        <f t="shared" si="31"/>
        <v/>
      </c>
      <c r="AX14" s="103" t="str">
        <f t="shared" si="32"/>
        <v/>
      </c>
      <c r="AY14" s="103" t="str">
        <f t="shared" si="33"/>
        <v/>
      </c>
      <c r="AZ14" s="103" t="str">
        <f t="shared" si="34"/>
        <v/>
      </c>
      <c r="BA14" s="103" t="str">
        <f t="shared" si="35"/>
        <v/>
      </c>
      <c r="BB14" s="103" t="str">
        <f t="shared" si="36"/>
        <v/>
      </c>
      <c r="BC14" s="103" t="str">
        <f t="shared" si="37"/>
        <v/>
      </c>
      <c r="BD14" s="103" t="str">
        <f t="shared" si="38"/>
        <v/>
      </c>
      <c r="BE14" s="103" t="str">
        <f t="shared" si="39"/>
        <v/>
      </c>
      <c r="BF14" s="103" t="str">
        <f t="shared" si="40"/>
        <v/>
      </c>
      <c r="BG14" s="103" t="str">
        <f t="shared" si="41"/>
        <v/>
      </c>
      <c r="BH14" s="103" t="str">
        <f t="shared" si="42"/>
        <v/>
      </c>
      <c r="BI14" s="103" t="str">
        <f t="shared" si="43"/>
        <v/>
      </c>
      <c r="BJ14" s="103" t="str">
        <f t="shared" si="44"/>
        <v/>
      </c>
      <c r="BK14" s="103" t="str">
        <f t="shared" si="45"/>
        <v/>
      </c>
      <c r="BL14" s="103" t="str">
        <f t="shared" si="46"/>
        <v/>
      </c>
      <c r="BM14" s="103" t="str">
        <f t="shared" si="47"/>
        <v/>
      </c>
      <c r="BN14" s="103" t="str">
        <f t="shared" si="48"/>
        <v/>
      </c>
      <c r="BO14" s="103" t="str">
        <f t="shared" si="49"/>
        <v/>
      </c>
      <c r="BP14" s="103" t="str">
        <f t="shared" si="50"/>
        <v/>
      </c>
      <c r="BQ14" s="103" t="str">
        <f t="shared" si="51"/>
        <v/>
      </c>
      <c r="BR14" s="103" t="str">
        <f t="shared" si="52"/>
        <v/>
      </c>
      <c r="BS14" s="103" t="str">
        <f t="shared" si="53"/>
        <v/>
      </c>
      <c r="BT14" s="103" t="str">
        <f t="shared" si="54"/>
        <v/>
      </c>
      <c r="BU14" s="103" t="str">
        <f t="shared" si="55"/>
        <v/>
      </c>
      <c r="BV14" s="103" t="str">
        <f t="shared" si="56"/>
        <v/>
      </c>
      <c r="BW14" s="103" t="str">
        <f t="shared" si="57"/>
        <v/>
      </c>
      <c r="BX14" s="103" t="str">
        <f t="shared" si="58"/>
        <v/>
      </c>
      <c r="BY14" s="103" t="str">
        <f t="shared" si="59"/>
        <v/>
      </c>
      <c r="BZ14" s="103" t="str">
        <f t="shared" si="60"/>
        <v/>
      </c>
      <c r="CA14" s="103" t="str">
        <f t="shared" si="61"/>
        <v/>
      </c>
      <c r="CB14" s="103" t="str">
        <f t="shared" si="62"/>
        <v/>
      </c>
      <c r="CC14" s="103" t="str">
        <f t="shared" si="63"/>
        <v/>
      </c>
      <c r="CD14" s="103" t="str">
        <f t="shared" si="64"/>
        <v/>
      </c>
      <c r="CE14" s="103" t="str">
        <f t="shared" si="65"/>
        <v/>
      </c>
      <c r="CF14" s="103" t="str">
        <f t="shared" si="66"/>
        <v/>
      </c>
      <c r="CG14" s="103" t="str">
        <f t="shared" si="67"/>
        <v/>
      </c>
      <c r="CH14" s="103" t="str">
        <f t="shared" si="68"/>
        <v/>
      </c>
      <c r="CI14" s="103" t="str">
        <f t="shared" si="69"/>
        <v/>
      </c>
      <c r="CJ14" s="103" t="str">
        <f t="shared" si="70"/>
        <v/>
      </c>
      <c r="CK14" s="103" t="str">
        <f t="shared" si="71"/>
        <v/>
      </c>
      <c r="CL14" s="103" t="str">
        <f t="shared" si="72"/>
        <v/>
      </c>
      <c r="CM14" s="103" t="str">
        <f t="shared" si="73"/>
        <v/>
      </c>
      <c r="CN14" s="103" t="str">
        <f t="shared" si="74"/>
        <v/>
      </c>
      <c r="CO14" s="103" t="str">
        <f t="shared" si="75"/>
        <v/>
      </c>
      <c r="CP14" s="103" t="str">
        <f t="shared" si="76"/>
        <v/>
      </c>
      <c r="CQ14" s="103" t="str">
        <f t="shared" si="77"/>
        <v/>
      </c>
      <c r="CR14" s="103" t="str">
        <f t="shared" si="78"/>
        <v/>
      </c>
      <c r="CS14" s="103" t="str">
        <f t="shared" si="79"/>
        <v/>
      </c>
      <c r="CT14" s="103" t="str">
        <f t="shared" si="80"/>
        <v/>
      </c>
      <c r="CU14" s="103" t="str">
        <f t="shared" si="81"/>
        <v/>
      </c>
      <c r="CV14" s="103" t="str">
        <f t="shared" si="82"/>
        <v/>
      </c>
      <c r="CW14" s="103" t="str">
        <f t="shared" si="83"/>
        <v/>
      </c>
      <c r="CX14" s="103" t="str">
        <f t="shared" si="84"/>
        <v/>
      </c>
      <c r="CY14" s="103" t="str">
        <f t="shared" si="85"/>
        <v/>
      </c>
      <c r="CZ14" s="103" t="str">
        <f t="shared" si="86"/>
        <v/>
      </c>
      <c r="DA14" s="103" t="str">
        <f t="shared" si="87"/>
        <v/>
      </c>
      <c r="DB14" s="103" t="str">
        <f t="shared" si="88"/>
        <v/>
      </c>
      <c r="DC14" s="103" t="str">
        <f t="shared" si="89"/>
        <v/>
      </c>
      <c r="DD14" s="103" t="str">
        <f t="shared" si="90"/>
        <v/>
      </c>
      <c r="DE14" s="103" t="str">
        <f t="shared" si="91"/>
        <v/>
      </c>
      <c r="DF14" s="103" t="str">
        <f t="shared" si="92"/>
        <v/>
      </c>
      <c r="DG14" s="103" t="str">
        <f t="shared" si="93"/>
        <v/>
      </c>
      <c r="DH14" s="103" t="str">
        <f t="shared" si="94"/>
        <v/>
      </c>
      <c r="DI14" s="103" t="str">
        <f t="shared" si="95"/>
        <v/>
      </c>
      <c r="DJ14" s="103" t="str">
        <f t="shared" si="96"/>
        <v/>
      </c>
      <c r="DK14" s="103" t="str">
        <f t="shared" si="97"/>
        <v/>
      </c>
      <c r="DL14" s="103" t="str">
        <f t="shared" si="98"/>
        <v/>
      </c>
      <c r="DM14" s="103" t="str">
        <f t="shared" si="99"/>
        <v/>
      </c>
      <c r="DN14" s="103" t="str">
        <f t="shared" si="100"/>
        <v/>
      </c>
      <c r="DO14" s="103" t="str">
        <f t="shared" si="101"/>
        <v/>
      </c>
      <c r="DP14" s="103" t="str">
        <f t="shared" si="102"/>
        <v/>
      </c>
      <c r="DQ14" s="103" t="str">
        <f t="shared" si="103"/>
        <v/>
      </c>
      <c r="DR14" s="103" t="str">
        <f t="shared" si="104"/>
        <v/>
      </c>
      <c r="DS14" s="103" t="str">
        <f t="shared" si="105"/>
        <v/>
      </c>
      <c r="DT14" s="103" t="str">
        <f t="shared" si="106"/>
        <v/>
      </c>
      <c r="DU14" s="103" t="str">
        <f t="shared" si="107"/>
        <v/>
      </c>
      <c r="DV14" s="103" t="str">
        <f t="shared" si="108"/>
        <v/>
      </c>
      <c r="DW14" s="103" t="str">
        <f t="shared" si="109"/>
        <v/>
      </c>
      <c r="DX14" s="103" t="str">
        <f t="shared" si="110"/>
        <v/>
      </c>
      <c r="DY14" s="103" t="str">
        <f t="shared" si="111"/>
        <v/>
      </c>
      <c r="DZ14" s="103" t="str">
        <f t="shared" si="112"/>
        <v/>
      </c>
      <c r="EA14" s="103" t="str">
        <f t="shared" si="113"/>
        <v/>
      </c>
      <c r="EB14" s="103" t="str">
        <f t="shared" si="114"/>
        <v/>
      </c>
      <c r="EC14" s="103" t="str">
        <f t="shared" si="115"/>
        <v/>
      </c>
      <c r="ED14" s="103" t="str">
        <f t="shared" si="116"/>
        <v/>
      </c>
      <c r="EE14" s="103" t="str">
        <f t="shared" si="117"/>
        <v/>
      </c>
      <c r="EF14" s="103" t="str">
        <f t="shared" si="118"/>
        <v/>
      </c>
      <c r="EG14" s="103" t="str">
        <f t="shared" si="119"/>
        <v/>
      </c>
      <c r="EH14" s="103" t="str">
        <f t="shared" si="120"/>
        <v/>
      </c>
      <c r="EI14" s="103" t="str">
        <f t="shared" si="121"/>
        <v/>
      </c>
      <c r="EJ14" s="103" t="str">
        <f t="shared" si="122"/>
        <v/>
      </c>
      <c r="EK14" s="103" t="str">
        <f t="shared" si="123"/>
        <v/>
      </c>
      <c r="EL14" s="103" t="str">
        <f t="shared" si="124"/>
        <v/>
      </c>
      <c r="EM14" s="103" t="str">
        <f t="shared" si="125"/>
        <v/>
      </c>
      <c r="EN14" s="103" t="str">
        <f t="shared" si="126"/>
        <v/>
      </c>
      <c r="EO14" s="103" t="str">
        <f t="shared" si="127"/>
        <v/>
      </c>
      <c r="EP14" s="103" t="str">
        <f t="shared" si="128"/>
        <v/>
      </c>
      <c r="EQ14" s="103" t="str">
        <f t="shared" si="129"/>
        <v/>
      </c>
      <c r="ER14" s="103" t="str">
        <f t="shared" si="130"/>
        <v/>
      </c>
      <c r="ES14" s="103" t="str">
        <f t="shared" si="131"/>
        <v/>
      </c>
      <c r="ET14" s="103" t="str">
        <f t="shared" si="132"/>
        <v/>
      </c>
      <c r="EU14" s="103" t="str">
        <f t="shared" si="313"/>
        <v/>
      </c>
      <c r="EV14" s="103" t="str">
        <f t="shared" si="314"/>
        <v/>
      </c>
      <c r="EW14" s="103" t="str">
        <f t="shared" si="315"/>
        <v/>
      </c>
      <c r="EX14" s="103" t="str">
        <f t="shared" si="316"/>
        <v/>
      </c>
      <c r="EY14" s="103" t="str">
        <f t="shared" si="317"/>
        <v/>
      </c>
      <c r="EZ14" s="103" t="str">
        <f t="shared" si="133"/>
        <v/>
      </c>
      <c r="FA14" s="103" t="str">
        <f t="shared" si="134"/>
        <v/>
      </c>
      <c r="FB14" s="103" t="str">
        <f t="shared" si="135"/>
        <v/>
      </c>
      <c r="FC14" s="103" t="str">
        <f t="shared" si="136"/>
        <v/>
      </c>
      <c r="FD14" s="103" t="str">
        <f t="shared" si="137"/>
        <v/>
      </c>
      <c r="FE14" s="103" t="str">
        <f t="shared" si="318"/>
        <v/>
      </c>
      <c r="FF14" s="103" t="str">
        <f t="shared" si="319"/>
        <v/>
      </c>
      <c r="FG14" s="103" t="str">
        <f t="shared" si="320"/>
        <v/>
      </c>
      <c r="FH14" s="103" t="str">
        <f t="shared" si="321"/>
        <v/>
      </c>
      <c r="FI14" s="103" t="str">
        <f t="shared" si="322"/>
        <v/>
      </c>
      <c r="FJ14" s="103" t="str">
        <f t="shared" si="138"/>
        <v/>
      </c>
      <c r="FK14" s="103" t="str">
        <f t="shared" si="139"/>
        <v/>
      </c>
      <c r="FL14" s="103" t="str">
        <f t="shared" si="140"/>
        <v/>
      </c>
      <c r="FM14" s="103" t="str">
        <f t="shared" si="141"/>
        <v/>
      </c>
      <c r="FN14" s="103" t="str">
        <f t="shared" si="142"/>
        <v/>
      </c>
      <c r="FO14" s="103" t="str">
        <f t="shared" si="143"/>
        <v/>
      </c>
      <c r="FP14" s="103" t="str">
        <f t="shared" si="144"/>
        <v/>
      </c>
      <c r="FQ14" s="103" t="str">
        <f t="shared" si="145"/>
        <v/>
      </c>
      <c r="FR14" s="103" t="str">
        <f t="shared" si="146"/>
        <v/>
      </c>
      <c r="FS14" s="103" t="str">
        <f t="shared" si="147"/>
        <v/>
      </c>
      <c r="FT14" s="103" t="str">
        <f t="shared" si="148"/>
        <v/>
      </c>
      <c r="FU14" s="103" t="str">
        <f t="shared" si="149"/>
        <v/>
      </c>
      <c r="FV14" s="103" t="str">
        <f t="shared" si="150"/>
        <v/>
      </c>
      <c r="FW14" s="103" t="str">
        <f t="shared" si="151"/>
        <v/>
      </c>
      <c r="FX14" s="103" t="str">
        <f t="shared" si="152"/>
        <v/>
      </c>
      <c r="FY14" s="103" t="str">
        <f t="shared" si="153"/>
        <v/>
      </c>
      <c r="FZ14" s="103" t="str">
        <f t="shared" si="154"/>
        <v/>
      </c>
      <c r="GA14" s="103" t="str">
        <f t="shared" si="155"/>
        <v/>
      </c>
      <c r="GB14" s="103" t="str">
        <f t="shared" si="156"/>
        <v/>
      </c>
      <c r="GC14" s="103" t="str">
        <f t="shared" si="157"/>
        <v/>
      </c>
      <c r="GD14" s="103" t="str">
        <f t="shared" si="158"/>
        <v/>
      </c>
      <c r="GE14" s="103" t="str">
        <f t="shared" si="159"/>
        <v/>
      </c>
      <c r="GF14" s="103" t="str">
        <f t="shared" si="160"/>
        <v/>
      </c>
      <c r="GG14" s="103" t="str">
        <f t="shared" si="161"/>
        <v/>
      </c>
      <c r="GH14" s="103" t="str">
        <f t="shared" si="162"/>
        <v/>
      </c>
      <c r="GI14" s="103" t="str">
        <f t="shared" si="163"/>
        <v/>
      </c>
      <c r="GJ14" s="103" t="str">
        <f t="shared" si="164"/>
        <v/>
      </c>
      <c r="GK14" s="103" t="str">
        <f t="shared" si="165"/>
        <v/>
      </c>
      <c r="GL14" s="103" t="str">
        <f t="shared" si="166"/>
        <v/>
      </c>
      <c r="GM14" s="103" t="str">
        <f t="shared" si="167"/>
        <v/>
      </c>
      <c r="GN14" s="103" t="str">
        <f t="shared" si="168"/>
        <v/>
      </c>
      <c r="GO14" s="103" t="str">
        <f t="shared" si="169"/>
        <v/>
      </c>
      <c r="GP14" s="103" t="str">
        <f t="shared" si="170"/>
        <v/>
      </c>
      <c r="GQ14" s="103" t="str">
        <f t="shared" si="171"/>
        <v/>
      </c>
      <c r="GR14" s="103" t="str">
        <f t="shared" si="172"/>
        <v/>
      </c>
      <c r="GS14" s="103" t="str">
        <f t="shared" si="173"/>
        <v/>
      </c>
      <c r="GT14" s="103" t="str">
        <f t="shared" si="174"/>
        <v/>
      </c>
      <c r="GU14" s="103" t="str">
        <f t="shared" si="175"/>
        <v/>
      </c>
      <c r="GV14" s="103" t="str">
        <f t="shared" si="176"/>
        <v/>
      </c>
      <c r="GW14" s="103" t="str">
        <f t="shared" si="177"/>
        <v/>
      </c>
      <c r="GX14" s="103" t="str">
        <f t="shared" si="178"/>
        <v/>
      </c>
      <c r="GY14" s="103" t="str">
        <f t="shared" si="179"/>
        <v/>
      </c>
      <c r="GZ14" s="103" t="str">
        <f t="shared" si="180"/>
        <v/>
      </c>
      <c r="HA14" s="103" t="str">
        <f t="shared" si="181"/>
        <v/>
      </c>
      <c r="HB14" s="103" t="str">
        <f t="shared" si="182"/>
        <v/>
      </c>
      <c r="HC14" s="103" t="str">
        <f t="shared" si="183"/>
        <v/>
      </c>
      <c r="HD14" s="103" t="str">
        <f t="shared" si="184"/>
        <v/>
      </c>
      <c r="HE14" s="103" t="str">
        <f t="shared" si="185"/>
        <v/>
      </c>
      <c r="HF14" s="103" t="str">
        <f t="shared" si="186"/>
        <v/>
      </c>
      <c r="HG14" s="103" t="str">
        <f t="shared" si="187"/>
        <v/>
      </c>
      <c r="HH14" s="103" t="str">
        <f t="shared" si="188"/>
        <v/>
      </c>
      <c r="HI14" s="103" t="str">
        <f t="shared" si="189"/>
        <v/>
      </c>
      <c r="HJ14" s="103" t="str">
        <f t="shared" si="190"/>
        <v/>
      </c>
      <c r="HK14" s="103" t="str">
        <f t="shared" si="191"/>
        <v/>
      </c>
      <c r="HL14" s="103" t="str">
        <f t="shared" si="192"/>
        <v/>
      </c>
      <c r="HM14" s="103" t="str">
        <f t="shared" si="193"/>
        <v/>
      </c>
      <c r="HN14" s="103" t="str">
        <f t="shared" si="194"/>
        <v/>
      </c>
      <c r="HO14" s="103" t="str">
        <f t="shared" si="195"/>
        <v/>
      </c>
      <c r="HP14" s="103" t="str">
        <f t="shared" si="196"/>
        <v/>
      </c>
      <c r="HQ14" s="103" t="str">
        <f t="shared" si="197"/>
        <v/>
      </c>
      <c r="HR14" s="103" t="str">
        <f t="shared" si="198"/>
        <v/>
      </c>
      <c r="HS14" s="103" t="str">
        <f t="shared" si="199"/>
        <v/>
      </c>
      <c r="HT14" s="103" t="str">
        <f t="shared" si="200"/>
        <v/>
      </c>
      <c r="HU14" s="103" t="str">
        <f t="shared" si="201"/>
        <v/>
      </c>
      <c r="HV14" s="103" t="str">
        <f t="shared" si="202"/>
        <v/>
      </c>
      <c r="HW14" s="137" t="str">
        <f t="shared" si="203"/>
        <v/>
      </c>
      <c r="HX14" s="137" t="str">
        <f t="shared" si="204"/>
        <v/>
      </c>
      <c r="HY14" s="137" t="str">
        <f t="shared" si="205"/>
        <v/>
      </c>
      <c r="HZ14" s="137" t="str">
        <f t="shared" si="206"/>
        <v/>
      </c>
      <c r="IA14" s="137" t="str">
        <f t="shared" si="207"/>
        <v/>
      </c>
      <c r="IB14" s="137" t="str">
        <f t="shared" si="208"/>
        <v/>
      </c>
      <c r="IC14" s="137" t="str">
        <f t="shared" si="209"/>
        <v/>
      </c>
      <c r="ID14" s="137" t="str">
        <f t="shared" si="210"/>
        <v/>
      </c>
      <c r="IE14" s="137" t="str">
        <f t="shared" si="211"/>
        <v/>
      </c>
      <c r="IF14" s="137" t="str">
        <f t="shared" si="212"/>
        <v/>
      </c>
      <c r="IG14" s="137" t="str">
        <f t="shared" si="213"/>
        <v/>
      </c>
      <c r="IH14" s="137" t="str">
        <f t="shared" si="214"/>
        <v/>
      </c>
      <c r="II14" s="137" t="str">
        <f t="shared" si="215"/>
        <v/>
      </c>
      <c r="IJ14" s="137" t="str">
        <f t="shared" si="216"/>
        <v/>
      </c>
      <c r="IK14" s="137" t="str">
        <f t="shared" si="217"/>
        <v/>
      </c>
      <c r="IL14" s="137" t="str">
        <f t="shared" si="218"/>
        <v/>
      </c>
      <c r="IM14" s="137" t="str">
        <f t="shared" si="219"/>
        <v/>
      </c>
      <c r="IN14" s="137" t="str">
        <f t="shared" si="220"/>
        <v/>
      </c>
      <c r="IO14" s="137" t="str">
        <f t="shared" si="221"/>
        <v/>
      </c>
      <c r="IP14" s="137" t="str">
        <f t="shared" si="222"/>
        <v/>
      </c>
      <c r="IQ14" s="137" t="str">
        <f t="shared" si="223"/>
        <v/>
      </c>
      <c r="IR14" s="137" t="str">
        <f t="shared" si="224"/>
        <v/>
      </c>
      <c r="IS14" s="137" t="str">
        <f t="shared" si="225"/>
        <v/>
      </c>
      <c r="IT14" s="137" t="str">
        <f t="shared" si="226"/>
        <v/>
      </c>
      <c r="IU14" s="137" t="str">
        <f t="shared" si="227"/>
        <v/>
      </c>
      <c r="IV14" s="137" t="str">
        <f t="shared" si="228"/>
        <v/>
      </c>
      <c r="IW14" s="137" t="str">
        <f t="shared" si="229"/>
        <v/>
      </c>
      <c r="IX14" s="137" t="str">
        <f t="shared" si="230"/>
        <v/>
      </c>
      <c r="IY14" s="137" t="str">
        <f t="shared" si="231"/>
        <v/>
      </c>
      <c r="IZ14" s="137" t="str">
        <f t="shared" si="232"/>
        <v/>
      </c>
      <c r="JA14" s="137" t="str">
        <f t="shared" si="233"/>
        <v/>
      </c>
      <c r="JB14" s="137" t="str">
        <f t="shared" si="234"/>
        <v/>
      </c>
      <c r="JC14" s="137" t="str">
        <f t="shared" si="235"/>
        <v/>
      </c>
      <c r="JD14" s="137" t="str">
        <f t="shared" si="236"/>
        <v/>
      </c>
      <c r="JE14" s="137" t="str">
        <f t="shared" si="237"/>
        <v/>
      </c>
      <c r="JF14" s="137" t="str">
        <f t="shared" si="238"/>
        <v/>
      </c>
      <c r="JG14" s="137" t="str">
        <f t="shared" si="239"/>
        <v/>
      </c>
      <c r="JH14" s="137" t="str">
        <f t="shared" si="240"/>
        <v/>
      </c>
      <c r="JI14" s="137" t="str">
        <f t="shared" si="241"/>
        <v/>
      </c>
      <c r="JJ14" s="137" t="str">
        <f t="shared" si="242"/>
        <v/>
      </c>
      <c r="JK14" s="137" t="str">
        <f t="shared" si="243"/>
        <v/>
      </c>
      <c r="JL14" s="137" t="str">
        <f t="shared" si="244"/>
        <v/>
      </c>
      <c r="JM14" s="137" t="str">
        <f t="shared" si="245"/>
        <v/>
      </c>
      <c r="JN14" s="137" t="str">
        <f t="shared" si="246"/>
        <v/>
      </c>
      <c r="JO14" s="137" t="str">
        <f t="shared" si="247"/>
        <v/>
      </c>
      <c r="JP14" s="137" t="str">
        <f t="shared" si="248"/>
        <v/>
      </c>
      <c r="JQ14" s="137" t="str">
        <f t="shared" si="249"/>
        <v/>
      </c>
      <c r="JR14" s="137" t="str">
        <f t="shared" si="250"/>
        <v/>
      </c>
      <c r="JS14" s="137" t="str">
        <f t="shared" si="251"/>
        <v/>
      </c>
      <c r="JT14" s="137" t="str">
        <f t="shared" si="252"/>
        <v/>
      </c>
      <c r="JU14" s="137" t="str">
        <f t="shared" si="253"/>
        <v/>
      </c>
      <c r="JV14" s="137" t="str">
        <f t="shared" si="254"/>
        <v/>
      </c>
      <c r="JW14" s="137" t="str">
        <f t="shared" si="255"/>
        <v/>
      </c>
      <c r="JX14" s="137" t="str">
        <f t="shared" si="256"/>
        <v/>
      </c>
      <c r="JY14" s="137" t="str">
        <f t="shared" si="257"/>
        <v/>
      </c>
      <c r="JZ14" s="137" t="str">
        <f t="shared" si="258"/>
        <v/>
      </c>
      <c r="KA14" s="137" t="str">
        <f t="shared" si="259"/>
        <v/>
      </c>
      <c r="KB14" s="137" t="str">
        <f t="shared" si="260"/>
        <v/>
      </c>
      <c r="KC14" s="137" t="str">
        <f t="shared" si="261"/>
        <v/>
      </c>
      <c r="KD14" s="137" t="str">
        <f t="shared" si="262"/>
        <v/>
      </c>
      <c r="KE14" s="137" t="str">
        <f t="shared" si="263"/>
        <v/>
      </c>
      <c r="KF14" s="137" t="str">
        <f t="shared" si="264"/>
        <v/>
      </c>
      <c r="KG14" s="137" t="str">
        <f t="shared" si="265"/>
        <v/>
      </c>
      <c r="KH14" s="137" t="str">
        <f t="shared" si="266"/>
        <v/>
      </c>
      <c r="KI14" s="137" t="str">
        <f t="shared" si="267"/>
        <v/>
      </c>
      <c r="KJ14" s="137" t="str">
        <f t="shared" si="268"/>
        <v/>
      </c>
      <c r="KK14" s="137" t="str">
        <f t="shared" si="269"/>
        <v/>
      </c>
      <c r="KL14" s="137" t="str">
        <f t="shared" si="270"/>
        <v/>
      </c>
      <c r="KM14" s="137" t="str">
        <f t="shared" si="271"/>
        <v/>
      </c>
      <c r="KN14" s="137" t="str">
        <f t="shared" si="272"/>
        <v/>
      </c>
      <c r="KO14" s="137" t="str">
        <f t="shared" si="273"/>
        <v/>
      </c>
      <c r="KP14" s="137" t="str">
        <f t="shared" si="274"/>
        <v/>
      </c>
      <c r="KQ14" s="137" t="str">
        <f t="shared" si="275"/>
        <v/>
      </c>
      <c r="KR14" s="137" t="str">
        <f t="shared" si="276"/>
        <v/>
      </c>
      <c r="KS14" s="137" t="str">
        <f t="shared" si="277"/>
        <v/>
      </c>
      <c r="KT14" s="137" t="str">
        <f t="shared" si="278"/>
        <v/>
      </c>
      <c r="KU14" s="137" t="str">
        <f t="shared" si="279"/>
        <v/>
      </c>
      <c r="KV14" s="137" t="str">
        <f t="shared" si="280"/>
        <v/>
      </c>
      <c r="KW14" s="137" t="str">
        <f t="shared" si="281"/>
        <v/>
      </c>
      <c r="KX14" s="137" t="str">
        <f t="shared" si="282"/>
        <v/>
      </c>
      <c r="KY14" s="137" t="str">
        <f t="shared" si="283"/>
        <v/>
      </c>
      <c r="KZ14" s="137" t="str">
        <f t="shared" si="284"/>
        <v/>
      </c>
      <c r="LA14" s="137" t="str">
        <f t="shared" si="285"/>
        <v/>
      </c>
      <c r="LB14" s="137" t="str">
        <f t="shared" si="286"/>
        <v/>
      </c>
      <c r="LC14" s="137" t="str">
        <f t="shared" si="287"/>
        <v/>
      </c>
      <c r="LD14" s="138" t="str">
        <f t="shared" si="288"/>
        <v/>
      </c>
      <c r="LE14" s="138" t="str">
        <f t="shared" si="289"/>
        <v/>
      </c>
      <c r="LF14" s="138" t="str">
        <f t="shared" si="290"/>
        <v/>
      </c>
      <c r="LG14" s="138" t="str">
        <f t="shared" si="291"/>
        <v/>
      </c>
      <c r="LH14" s="138" t="str">
        <f t="shared" si="292"/>
        <v/>
      </c>
      <c r="LI14" s="103" t="str">
        <f t="shared" si="293"/>
        <v/>
      </c>
      <c r="LJ14" s="103" t="str">
        <f t="shared" si="294"/>
        <v/>
      </c>
      <c r="LK14" s="103" t="str">
        <f t="shared" si="295"/>
        <v/>
      </c>
      <c r="LL14" s="103" t="str">
        <f t="shared" si="296"/>
        <v/>
      </c>
      <c r="LM14" s="103" t="str">
        <f t="shared" si="297"/>
        <v/>
      </c>
      <c r="LN14" s="103" t="str">
        <f t="shared" si="298"/>
        <v/>
      </c>
      <c r="LO14" s="103" t="str">
        <f t="shared" si="299"/>
        <v/>
      </c>
      <c r="LP14" s="103" t="str">
        <f t="shared" si="300"/>
        <v/>
      </c>
      <c r="LQ14" s="103" t="str">
        <f t="shared" si="301"/>
        <v/>
      </c>
      <c r="LR14" s="103" t="str">
        <f t="shared" si="302"/>
        <v/>
      </c>
      <c r="LS14" s="103" t="str">
        <f t="shared" si="303"/>
        <v/>
      </c>
      <c r="LT14" s="103" t="str">
        <f t="shared" si="304"/>
        <v/>
      </c>
      <c r="LU14" s="103" t="str">
        <f t="shared" si="305"/>
        <v/>
      </c>
      <c r="LV14" s="103" t="str">
        <f t="shared" si="306"/>
        <v/>
      </c>
      <c r="LW14" s="103" t="str">
        <f t="shared" si="307"/>
        <v/>
      </c>
      <c r="LX14" s="103" t="str">
        <f t="shared" si="308"/>
        <v/>
      </c>
      <c r="LY14" s="103" t="str">
        <f t="shared" si="309"/>
        <v/>
      </c>
      <c r="LZ14" s="103" t="str">
        <f t="shared" si="310"/>
        <v/>
      </c>
      <c r="MA14" s="103" t="str">
        <f t="shared" si="311"/>
        <v/>
      </c>
      <c r="MB14" s="103" t="str">
        <f t="shared" si="312"/>
        <v/>
      </c>
      <c r="MC14" s="119">
        <f t="shared" si="323"/>
        <v>0</v>
      </c>
      <c r="MD14" s="119">
        <f t="shared" si="324"/>
        <v>0</v>
      </c>
      <c r="ME14" s="119">
        <f t="shared" si="325"/>
        <v>0</v>
      </c>
      <c r="MF14" s="119">
        <f t="shared" si="326"/>
        <v>0</v>
      </c>
      <c r="MG14" s="119">
        <f t="shared" si="327"/>
        <v>0</v>
      </c>
      <c r="MH14" s="119">
        <f t="shared" si="328"/>
        <v>0</v>
      </c>
      <c r="MI14" s="119">
        <f t="shared" si="329"/>
        <v>0</v>
      </c>
      <c r="MJ14" s="119">
        <f t="shared" si="330"/>
        <v>0</v>
      </c>
      <c r="MK14" s="119">
        <f t="shared" si="331"/>
        <v>0</v>
      </c>
      <c r="ML14" s="119">
        <f t="shared" si="332"/>
        <v>0</v>
      </c>
      <c r="MM14" s="119">
        <f t="shared" si="333"/>
        <v>0</v>
      </c>
      <c r="MN14" s="119">
        <f t="shared" si="334"/>
        <v>0</v>
      </c>
      <c r="MO14" s="119">
        <f t="shared" si="335"/>
        <v>0</v>
      </c>
      <c r="MP14" s="119">
        <f t="shared" si="336"/>
        <v>0</v>
      </c>
      <c r="MQ14" s="119">
        <f t="shared" si="337"/>
        <v>0</v>
      </c>
      <c r="MR14" s="98"/>
      <c r="MS14" s="98"/>
      <c r="MT14" s="103"/>
      <c r="MU14" s="103"/>
      <c r="NK14" s="99"/>
      <c r="NL14" s="99"/>
    </row>
    <row r="15" spans="1:376" ht="12" customHeight="1" x14ac:dyDescent="0.2">
      <c r="A15" s="126" t="str">
        <f t="shared" si="0"/>
        <v/>
      </c>
      <c r="B15" s="139" t="s">
        <v>575</v>
      </c>
      <c r="C15" s="140"/>
      <c r="D15" s="141"/>
      <c r="E15" s="142"/>
      <c r="F15" s="142"/>
      <c r="G15" s="142"/>
      <c r="H15" s="142"/>
      <c r="I15" s="534"/>
      <c r="J15" s="143"/>
      <c r="K15" s="144">
        <f t="shared" si="1"/>
        <v>0</v>
      </c>
      <c r="L15" s="144">
        <f t="shared" si="2"/>
        <v>0</v>
      </c>
      <c r="M15" s="145"/>
      <c r="N15" s="145"/>
      <c r="O15" s="145"/>
      <c r="P15" s="146"/>
      <c r="Q15" s="147"/>
      <c r="R15" s="148"/>
      <c r="S15" s="1245"/>
      <c r="T15" s="1246"/>
      <c r="U15" s="103" t="str">
        <f t="shared" si="3"/>
        <v/>
      </c>
      <c r="V15" s="103" t="str">
        <f t="shared" si="4"/>
        <v/>
      </c>
      <c r="W15" s="103" t="str">
        <f t="shared" si="5"/>
        <v/>
      </c>
      <c r="X15" s="103" t="str">
        <f t="shared" si="6"/>
        <v/>
      </c>
      <c r="Y15" s="103" t="str">
        <f t="shared" si="7"/>
        <v/>
      </c>
      <c r="Z15" s="103" t="str">
        <f t="shared" si="8"/>
        <v/>
      </c>
      <c r="AA15" s="103" t="str">
        <f t="shared" si="9"/>
        <v/>
      </c>
      <c r="AB15" s="103" t="str">
        <f t="shared" si="10"/>
        <v/>
      </c>
      <c r="AC15" s="103" t="str">
        <f t="shared" si="11"/>
        <v/>
      </c>
      <c r="AD15" s="103" t="str">
        <f t="shared" si="12"/>
        <v/>
      </c>
      <c r="AE15" s="103" t="str">
        <f t="shared" si="13"/>
        <v/>
      </c>
      <c r="AF15" s="103" t="str">
        <f t="shared" si="14"/>
        <v/>
      </c>
      <c r="AG15" s="103" t="str">
        <f t="shared" si="15"/>
        <v/>
      </c>
      <c r="AH15" s="103" t="str">
        <f t="shared" si="16"/>
        <v/>
      </c>
      <c r="AI15" s="103" t="str">
        <f t="shared" si="17"/>
        <v/>
      </c>
      <c r="AJ15" s="103" t="str">
        <f t="shared" si="18"/>
        <v/>
      </c>
      <c r="AK15" s="103" t="str">
        <f t="shared" si="19"/>
        <v/>
      </c>
      <c r="AL15" s="103" t="str">
        <f t="shared" si="20"/>
        <v/>
      </c>
      <c r="AM15" s="103" t="str">
        <f t="shared" si="21"/>
        <v/>
      </c>
      <c r="AN15" s="103" t="str">
        <f t="shared" si="22"/>
        <v/>
      </c>
      <c r="AO15" s="103" t="str">
        <f t="shared" si="23"/>
        <v/>
      </c>
      <c r="AP15" s="103" t="str">
        <f t="shared" si="24"/>
        <v/>
      </c>
      <c r="AQ15" s="103" t="str">
        <f t="shared" si="25"/>
        <v/>
      </c>
      <c r="AR15" s="103" t="str">
        <f t="shared" si="26"/>
        <v/>
      </c>
      <c r="AS15" s="103" t="str">
        <f t="shared" si="27"/>
        <v/>
      </c>
      <c r="AT15" s="103" t="str">
        <f t="shared" si="28"/>
        <v/>
      </c>
      <c r="AU15" s="103" t="str">
        <f t="shared" si="29"/>
        <v/>
      </c>
      <c r="AV15" s="103" t="str">
        <f t="shared" si="30"/>
        <v/>
      </c>
      <c r="AW15" s="103" t="str">
        <f t="shared" si="31"/>
        <v/>
      </c>
      <c r="AX15" s="103" t="str">
        <f t="shared" si="32"/>
        <v/>
      </c>
      <c r="AY15" s="103" t="str">
        <f t="shared" si="33"/>
        <v/>
      </c>
      <c r="AZ15" s="103" t="str">
        <f t="shared" si="34"/>
        <v/>
      </c>
      <c r="BA15" s="103" t="str">
        <f t="shared" si="35"/>
        <v/>
      </c>
      <c r="BB15" s="103" t="str">
        <f t="shared" si="36"/>
        <v/>
      </c>
      <c r="BC15" s="103" t="str">
        <f t="shared" si="37"/>
        <v/>
      </c>
      <c r="BD15" s="103" t="str">
        <f t="shared" si="38"/>
        <v/>
      </c>
      <c r="BE15" s="103" t="str">
        <f t="shared" si="39"/>
        <v/>
      </c>
      <c r="BF15" s="103" t="str">
        <f t="shared" si="40"/>
        <v/>
      </c>
      <c r="BG15" s="103" t="str">
        <f t="shared" si="41"/>
        <v/>
      </c>
      <c r="BH15" s="103" t="str">
        <f t="shared" si="42"/>
        <v/>
      </c>
      <c r="BI15" s="103" t="str">
        <f t="shared" si="43"/>
        <v/>
      </c>
      <c r="BJ15" s="103" t="str">
        <f t="shared" si="44"/>
        <v/>
      </c>
      <c r="BK15" s="103" t="str">
        <f t="shared" si="45"/>
        <v/>
      </c>
      <c r="BL15" s="103" t="str">
        <f t="shared" si="46"/>
        <v/>
      </c>
      <c r="BM15" s="103" t="str">
        <f t="shared" si="47"/>
        <v/>
      </c>
      <c r="BN15" s="103" t="str">
        <f t="shared" si="48"/>
        <v/>
      </c>
      <c r="BO15" s="103" t="str">
        <f t="shared" si="49"/>
        <v/>
      </c>
      <c r="BP15" s="103" t="str">
        <f t="shared" si="50"/>
        <v/>
      </c>
      <c r="BQ15" s="103" t="str">
        <f t="shared" si="51"/>
        <v/>
      </c>
      <c r="BR15" s="103" t="str">
        <f t="shared" si="52"/>
        <v/>
      </c>
      <c r="BS15" s="103" t="str">
        <f t="shared" si="53"/>
        <v/>
      </c>
      <c r="BT15" s="103" t="str">
        <f t="shared" si="54"/>
        <v/>
      </c>
      <c r="BU15" s="103" t="str">
        <f t="shared" si="55"/>
        <v/>
      </c>
      <c r="BV15" s="103" t="str">
        <f t="shared" si="56"/>
        <v/>
      </c>
      <c r="BW15" s="103" t="str">
        <f t="shared" si="57"/>
        <v/>
      </c>
      <c r="BX15" s="103" t="str">
        <f t="shared" si="58"/>
        <v/>
      </c>
      <c r="BY15" s="103" t="str">
        <f t="shared" si="59"/>
        <v/>
      </c>
      <c r="BZ15" s="103" t="str">
        <f t="shared" si="60"/>
        <v/>
      </c>
      <c r="CA15" s="103" t="str">
        <f t="shared" si="61"/>
        <v/>
      </c>
      <c r="CB15" s="103" t="str">
        <f t="shared" si="62"/>
        <v/>
      </c>
      <c r="CC15" s="103" t="str">
        <f t="shared" si="63"/>
        <v/>
      </c>
      <c r="CD15" s="103" t="str">
        <f t="shared" si="64"/>
        <v/>
      </c>
      <c r="CE15" s="103" t="str">
        <f t="shared" si="65"/>
        <v/>
      </c>
      <c r="CF15" s="103" t="str">
        <f t="shared" si="66"/>
        <v/>
      </c>
      <c r="CG15" s="103" t="str">
        <f t="shared" si="67"/>
        <v/>
      </c>
      <c r="CH15" s="103" t="str">
        <f t="shared" si="68"/>
        <v/>
      </c>
      <c r="CI15" s="103" t="str">
        <f t="shared" si="69"/>
        <v/>
      </c>
      <c r="CJ15" s="103" t="str">
        <f t="shared" si="70"/>
        <v/>
      </c>
      <c r="CK15" s="103" t="str">
        <f t="shared" si="71"/>
        <v/>
      </c>
      <c r="CL15" s="103" t="str">
        <f t="shared" si="72"/>
        <v/>
      </c>
      <c r="CM15" s="103" t="str">
        <f t="shared" si="73"/>
        <v/>
      </c>
      <c r="CN15" s="103" t="str">
        <f t="shared" si="74"/>
        <v/>
      </c>
      <c r="CO15" s="103" t="str">
        <f t="shared" si="75"/>
        <v/>
      </c>
      <c r="CP15" s="103" t="str">
        <f t="shared" si="76"/>
        <v/>
      </c>
      <c r="CQ15" s="103" t="str">
        <f t="shared" si="77"/>
        <v/>
      </c>
      <c r="CR15" s="103" t="str">
        <f t="shared" si="78"/>
        <v/>
      </c>
      <c r="CS15" s="103" t="str">
        <f t="shared" si="79"/>
        <v/>
      </c>
      <c r="CT15" s="103" t="str">
        <f t="shared" si="80"/>
        <v/>
      </c>
      <c r="CU15" s="103" t="str">
        <f t="shared" si="81"/>
        <v/>
      </c>
      <c r="CV15" s="103" t="str">
        <f t="shared" si="82"/>
        <v/>
      </c>
      <c r="CW15" s="103" t="str">
        <f t="shared" si="83"/>
        <v/>
      </c>
      <c r="CX15" s="103" t="str">
        <f t="shared" si="84"/>
        <v/>
      </c>
      <c r="CY15" s="103" t="str">
        <f t="shared" si="85"/>
        <v/>
      </c>
      <c r="CZ15" s="103" t="str">
        <f t="shared" si="86"/>
        <v/>
      </c>
      <c r="DA15" s="103" t="str">
        <f t="shared" si="87"/>
        <v/>
      </c>
      <c r="DB15" s="103" t="str">
        <f t="shared" si="88"/>
        <v/>
      </c>
      <c r="DC15" s="103" t="str">
        <f t="shared" si="89"/>
        <v/>
      </c>
      <c r="DD15" s="103" t="str">
        <f t="shared" si="90"/>
        <v/>
      </c>
      <c r="DE15" s="103" t="str">
        <f t="shared" si="91"/>
        <v/>
      </c>
      <c r="DF15" s="103" t="str">
        <f t="shared" si="92"/>
        <v/>
      </c>
      <c r="DG15" s="103" t="str">
        <f t="shared" si="93"/>
        <v/>
      </c>
      <c r="DH15" s="103" t="str">
        <f t="shared" si="94"/>
        <v/>
      </c>
      <c r="DI15" s="103" t="str">
        <f t="shared" si="95"/>
        <v/>
      </c>
      <c r="DJ15" s="103" t="str">
        <f t="shared" si="96"/>
        <v/>
      </c>
      <c r="DK15" s="103" t="str">
        <f t="shared" si="97"/>
        <v/>
      </c>
      <c r="DL15" s="103" t="str">
        <f t="shared" si="98"/>
        <v/>
      </c>
      <c r="DM15" s="103" t="str">
        <f t="shared" si="99"/>
        <v/>
      </c>
      <c r="DN15" s="103" t="str">
        <f t="shared" si="100"/>
        <v/>
      </c>
      <c r="DO15" s="103" t="str">
        <f t="shared" si="101"/>
        <v/>
      </c>
      <c r="DP15" s="103" t="str">
        <f t="shared" si="102"/>
        <v/>
      </c>
      <c r="DQ15" s="103" t="str">
        <f t="shared" si="103"/>
        <v/>
      </c>
      <c r="DR15" s="103" t="str">
        <f t="shared" si="104"/>
        <v/>
      </c>
      <c r="DS15" s="103" t="str">
        <f t="shared" si="105"/>
        <v/>
      </c>
      <c r="DT15" s="103" t="str">
        <f t="shared" si="106"/>
        <v/>
      </c>
      <c r="DU15" s="103" t="str">
        <f t="shared" si="107"/>
        <v/>
      </c>
      <c r="DV15" s="103" t="str">
        <f t="shared" si="108"/>
        <v/>
      </c>
      <c r="DW15" s="103" t="str">
        <f t="shared" si="109"/>
        <v/>
      </c>
      <c r="DX15" s="103" t="str">
        <f t="shared" si="110"/>
        <v/>
      </c>
      <c r="DY15" s="103" t="str">
        <f t="shared" si="111"/>
        <v/>
      </c>
      <c r="DZ15" s="103" t="str">
        <f t="shared" si="112"/>
        <v/>
      </c>
      <c r="EA15" s="103" t="str">
        <f t="shared" si="113"/>
        <v/>
      </c>
      <c r="EB15" s="103" t="str">
        <f t="shared" si="114"/>
        <v/>
      </c>
      <c r="EC15" s="103" t="str">
        <f t="shared" si="115"/>
        <v/>
      </c>
      <c r="ED15" s="103" t="str">
        <f t="shared" si="116"/>
        <v/>
      </c>
      <c r="EE15" s="103" t="str">
        <f t="shared" si="117"/>
        <v/>
      </c>
      <c r="EF15" s="103" t="str">
        <f t="shared" si="118"/>
        <v/>
      </c>
      <c r="EG15" s="103" t="str">
        <f t="shared" si="119"/>
        <v/>
      </c>
      <c r="EH15" s="103" t="str">
        <f t="shared" si="120"/>
        <v/>
      </c>
      <c r="EI15" s="103" t="str">
        <f t="shared" si="121"/>
        <v/>
      </c>
      <c r="EJ15" s="103" t="str">
        <f t="shared" si="122"/>
        <v/>
      </c>
      <c r="EK15" s="103" t="str">
        <f t="shared" si="123"/>
        <v/>
      </c>
      <c r="EL15" s="103" t="str">
        <f t="shared" si="124"/>
        <v/>
      </c>
      <c r="EM15" s="103" t="str">
        <f t="shared" si="125"/>
        <v/>
      </c>
      <c r="EN15" s="103" t="str">
        <f t="shared" si="126"/>
        <v/>
      </c>
      <c r="EO15" s="103" t="str">
        <f t="shared" si="127"/>
        <v/>
      </c>
      <c r="EP15" s="103" t="str">
        <f t="shared" si="128"/>
        <v/>
      </c>
      <c r="EQ15" s="103" t="str">
        <f t="shared" si="129"/>
        <v/>
      </c>
      <c r="ER15" s="103" t="str">
        <f t="shared" si="130"/>
        <v/>
      </c>
      <c r="ES15" s="103" t="str">
        <f t="shared" si="131"/>
        <v/>
      </c>
      <c r="ET15" s="103" t="str">
        <f t="shared" si="132"/>
        <v/>
      </c>
      <c r="EU15" s="103" t="str">
        <f t="shared" si="313"/>
        <v/>
      </c>
      <c r="EV15" s="103" t="str">
        <f t="shared" si="314"/>
        <v/>
      </c>
      <c r="EW15" s="103" t="str">
        <f t="shared" si="315"/>
        <v/>
      </c>
      <c r="EX15" s="103" t="str">
        <f t="shared" si="316"/>
        <v/>
      </c>
      <c r="EY15" s="103" t="str">
        <f t="shared" si="317"/>
        <v/>
      </c>
      <c r="EZ15" s="103" t="str">
        <f t="shared" si="133"/>
        <v/>
      </c>
      <c r="FA15" s="103" t="str">
        <f t="shared" si="134"/>
        <v/>
      </c>
      <c r="FB15" s="103" t="str">
        <f t="shared" si="135"/>
        <v/>
      </c>
      <c r="FC15" s="103" t="str">
        <f t="shared" si="136"/>
        <v/>
      </c>
      <c r="FD15" s="103" t="str">
        <f t="shared" si="137"/>
        <v/>
      </c>
      <c r="FE15" s="103" t="str">
        <f t="shared" si="318"/>
        <v/>
      </c>
      <c r="FF15" s="103" t="str">
        <f t="shared" si="319"/>
        <v/>
      </c>
      <c r="FG15" s="103" t="str">
        <f t="shared" si="320"/>
        <v/>
      </c>
      <c r="FH15" s="103" t="str">
        <f t="shared" si="321"/>
        <v/>
      </c>
      <c r="FI15" s="103" t="str">
        <f t="shared" si="322"/>
        <v/>
      </c>
      <c r="FJ15" s="103" t="str">
        <f t="shared" si="138"/>
        <v/>
      </c>
      <c r="FK15" s="103" t="str">
        <f t="shared" si="139"/>
        <v/>
      </c>
      <c r="FL15" s="103" t="str">
        <f t="shared" si="140"/>
        <v/>
      </c>
      <c r="FM15" s="103" t="str">
        <f t="shared" si="141"/>
        <v/>
      </c>
      <c r="FN15" s="103" t="str">
        <f t="shared" si="142"/>
        <v/>
      </c>
      <c r="FO15" s="103" t="str">
        <f t="shared" si="143"/>
        <v/>
      </c>
      <c r="FP15" s="103" t="str">
        <f t="shared" si="144"/>
        <v/>
      </c>
      <c r="FQ15" s="103" t="str">
        <f t="shared" si="145"/>
        <v/>
      </c>
      <c r="FR15" s="103" t="str">
        <f t="shared" si="146"/>
        <v/>
      </c>
      <c r="FS15" s="103" t="str">
        <f t="shared" si="147"/>
        <v/>
      </c>
      <c r="FT15" s="103" t="str">
        <f t="shared" si="148"/>
        <v/>
      </c>
      <c r="FU15" s="103" t="str">
        <f t="shared" si="149"/>
        <v/>
      </c>
      <c r="FV15" s="103" t="str">
        <f t="shared" si="150"/>
        <v/>
      </c>
      <c r="FW15" s="103" t="str">
        <f t="shared" si="151"/>
        <v/>
      </c>
      <c r="FX15" s="103" t="str">
        <f t="shared" si="152"/>
        <v/>
      </c>
      <c r="FY15" s="103" t="str">
        <f t="shared" si="153"/>
        <v/>
      </c>
      <c r="FZ15" s="103" t="str">
        <f t="shared" si="154"/>
        <v/>
      </c>
      <c r="GA15" s="103" t="str">
        <f t="shared" si="155"/>
        <v/>
      </c>
      <c r="GB15" s="103" t="str">
        <f t="shared" si="156"/>
        <v/>
      </c>
      <c r="GC15" s="103" t="str">
        <f t="shared" si="157"/>
        <v/>
      </c>
      <c r="GD15" s="103" t="str">
        <f t="shared" si="158"/>
        <v/>
      </c>
      <c r="GE15" s="103" t="str">
        <f t="shared" si="159"/>
        <v/>
      </c>
      <c r="GF15" s="103" t="str">
        <f t="shared" si="160"/>
        <v/>
      </c>
      <c r="GG15" s="103" t="str">
        <f t="shared" si="161"/>
        <v/>
      </c>
      <c r="GH15" s="103" t="str">
        <f t="shared" si="162"/>
        <v/>
      </c>
      <c r="GI15" s="103" t="str">
        <f t="shared" si="163"/>
        <v/>
      </c>
      <c r="GJ15" s="103" t="str">
        <f t="shared" si="164"/>
        <v/>
      </c>
      <c r="GK15" s="103" t="str">
        <f t="shared" si="165"/>
        <v/>
      </c>
      <c r="GL15" s="103" t="str">
        <f t="shared" si="166"/>
        <v/>
      </c>
      <c r="GM15" s="103" t="str">
        <f t="shared" si="167"/>
        <v/>
      </c>
      <c r="GN15" s="103" t="str">
        <f t="shared" si="168"/>
        <v/>
      </c>
      <c r="GO15" s="103" t="str">
        <f t="shared" si="169"/>
        <v/>
      </c>
      <c r="GP15" s="103" t="str">
        <f t="shared" si="170"/>
        <v/>
      </c>
      <c r="GQ15" s="103" t="str">
        <f t="shared" si="171"/>
        <v/>
      </c>
      <c r="GR15" s="103" t="str">
        <f t="shared" si="172"/>
        <v/>
      </c>
      <c r="GS15" s="103" t="str">
        <f t="shared" si="173"/>
        <v/>
      </c>
      <c r="GT15" s="103" t="str">
        <f t="shared" si="174"/>
        <v/>
      </c>
      <c r="GU15" s="103" t="str">
        <f t="shared" si="175"/>
        <v/>
      </c>
      <c r="GV15" s="103" t="str">
        <f t="shared" si="176"/>
        <v/>
      </c>
      <c r="GW15" s="103" t="str">
        <f t="shared" si="177"/>
        <v/>
      </c>
      <c r="GX15" s="103" t="str">
        <f t="shared" si="178"/>
        <v/>
      </c>
      <c r="GY15" s="103" t="str">
        <f t="shared" si="179"/>
        <v/>
      </c>
      <c r="GZ15" s="103" t="str">
        <f t="shared" si="180"/>
        <v/>
      </c>
      <c r="HA15" s="103" t="str">
        <f t="shared" si="181"/>
        <v/>
      </c>
      <c r="HB15" s="103" t="str">
        <f t="shared" si="182"/>
        <v/>
      </c>
      <c r="HC15" s="103" t="str">
        <f t="shared" si="183"/>
        <v/>
      </c>
      <c r="HD15" s="103" t="str">
        <f t="shared" si="184"/>
        <v/>
      </c>
      <c r="HE15" s="103" t="str">
        <f t="shared" si="185"/>
        <v/>
      </c>
      <c r="HF15" s="103" t="str">
        <f t="shared" si="186"/>
        <v/>
      </c>
      <c r="HG15" s="103" t="str">
        <f t="shared" si="187"/>
        <v/>
      </c>
      <c r="HH15" s="103" t="str">
        <f t="shared" si="188"/>
        <v/>
      </c>
      <c r="HI15" s="103" t="str">
        <f t="shared" si="189"/>
        <v/>
      </c>
      <c r="HJ15" s="103" t="str">
        <f t="shared" si="190"/>
        <v/>
      </c>
      <c r="HK15" s="103" t="str">
        <f t="shared" si="191"/>
        <v/>
      </c>
      <c r="HL15" s="103" t="str">
        <f t="shared" si="192"/>
        <v/>
      </c>
      <c r="HM15" s="103" t="str">
        <f t="shared" si="193"/>
        <v/>
      </c>
      <c r="HN15" s="103" t="str">
        <f t="shared" si="194"/>
        <v/>
      </c>
      <c r="HO15" s="103" t="str">
        <f t="shared" si="195"/>
        <v/>
      </c>
      <c r="HP15" s="103" t="str">
        <f t="shared" si="196"/>
        <v/>
      </c>
      <c r="HQ15" s="103" t="str">
        <f t="shared" si="197"/>
        <v/>
      </c>
      <c r="HR15" s="103" t="str">
        <f t="shared" si="198"/>
        <v/>
      </c>
      <c r="HS15" s="103" t="str">
        <f t="shared" si="199"/>
        <v/>
      </c>
      <c r="HT15" s="103" t="str">
        <f t="shared" si="200"/>
        <v/>
      </c>
      <c r="HU15" s="103" t="str">
        <f t="shared" si="201"/>
        <v/>
      </c>
      <c r="HV15" s="103" t="str">
        <f t="shared" si="202"/>
        <v/>
      </c>
      <c r="HW15" s="137" t="str">
        <f t="shared" si="203"/>
        <v/>
      </c>
      <c r="HX15" s="137" t="str">
        <f t="shared" si="204"/>
        <v/>
      </c>
      <c r="HY15" s="137" t="str">
        <f t="shared" si="205"/>
        <v/>
      </c>
      <c r="HZ15" s="137" t="str">
        <f t="shared" si="206"/>
        <v/>
      </c>
      <c r="IA15" s="137" t="str">
        <f t="shared" si="207"/>
        <v/>
      </c>
      <c r="IB15" s="137" t="str">
        <f t="shared" si="208"/>
        <v/>
      </c>
      <c r="IC15" s="137" t="str">
        <f t="shared" si="209"/>
        <v/>
      </c>
      <c r="ID15" s="137" t="str">
        <f t="shared" si="210"/>
        <v/>
      </c>
      <c r="IE15" s="137" t="str">
        <f t="shared" si="211"/>
        <v/>
      </c>
      <c r="IF15" s="137" t="str">
        <f t="shared" si="212"/>
        <v/>
      </c>
      <c r="IG15" s="137" t="str">
        <f t="shared" si="213"/>
        <v/>
      </c>
      <c r="IH15" s="137" t="str">
        <f t="shared" si="214"/>
        <v/>
      </c>
      <c r="II15" s="137" t="str">
        <f t="shared" si="215"/>
        <v/>
      </c>
      <c r="IJ15" s="137" t="str">
        <f t="shared" si="216"/>
        <v/>
      </c>
      <c r="IK15" s="137" t="str">
        <f t="shared" si="217"/>
        <v/>
      </c>
      <c r="IL15" s="137" t="str">
        <f t="shared" si="218"/>
        <v/>
      </c>
      <c r="IM15" s="137" t="str">
        <f t="shared" si="219"/>
        <v/>
      </c>
      <c r="IN15" s="137" t="str">
        <f t="shared" si="220"/>
        <v/>
      </c>
      <c r="IO15" s="137" t="str">
        <f t="shared" si="221"/>
        <v/>
      </c>
      <c r="IP15" s="137" t="str">
        <f t="shared" si="222"/>
        <v/>
      </c>
      <c r="IQ15" s="137" t="str">
        <f t="shared" si="223"/>
        <v/>
      </c>
      <c r="IR15" s="137" t="str">
        <f t="shared" si="224"/>
        <v/>
      </c>
      <c r="IS15" s="137" t="str">
        <f t="shared" si="225"/>
        <v/>
      </c>
      <c r="IT15" s="137" t="str">
        <f t="shared" si="226"/>
        <v/>
      </c>
      <c r="IU15" s="137" t="str">
        <f t="shared" si="227"/>
        <v/>
      </c>
      <c r="IV15" s="137" t="str">
        <f t="shared" si="228"/>
        <v/>
      </c>
      <c r="IW15" s="137" t="str">
        <f t="shared" si="229"/>
        <v/>
      </c>
      <c r="IX15" s="137" t="str">
        <f t="shared" si="230"/>
        <v/>
      </c>
      <c r="IY15" s="137" t="str">
        <f t="shared" si="231"/>
        <v/>
      </c>
      <c r="IZ15" s="137" t="str">
        <f t="shared" si="232"/>
        <v/>
      </c>
      <c r="JA15" s="137" t="str">
        <f t="shared" si="233"/>
        <v/>
      </c>
      <c r="JB15" s="137" t="str">
        <f t="shared" si="234"/>
        <v/>
      </c>
      <c r="JC15" s="137" t="str">
        <f t="shared" si="235"/>
        <v/>
      </c>
      <c r="JD15" s="137" t="str">
        <f t="shared" si="236"/>
        <v/>
      </c>
      <c r="JE15" s="137" t="str">
        <f t="shared" si="237"/>
        <v/>
      </c>
      <c r="JF15" s="137" t="str">
        <f t="shared" si="238"/>
        <v/>
      </c>
      <c r="JG15" s="137" t="str">
        <f t="shared" si="239"/>
        <v/>
      </c>
      <c r="JH15" s="137" t="str">
        <f t="shared" si="240"/>
        <v/>
      </c>
      <c r="JI15" s="137" t="str">
        <f t="shared" si="241"/>
        <v/>
      </c>
      <c r="JJ15" s="137" t="str">
        <f t="shared" si="242"/>
        <v/>
      </c>
      <c r="JK15" s="137" t="str">
        <f t="shared" si="243"/>
        <v/>
      </c>
      <c r="JL15" s="137" t="str">
        <f t="shared" si="244"/>
        <v/>
      </c>
      <c r="JM15" s="137" t="str">
        <f t="shared" si="245"/>
        <v/>
      </c>
      <c r="JN15" s="137" t="str">
        <f t="shared" si="246"/>
        <v/>
      </c>
      <c r="JO15" s="137" t="str">
        <f t="shared" si="247"/>
        <v/>
      </c>
      <c r="JP15" s="137" t="str">
        <f t="shared" si="248"/>
        <v/>
      </c>
      <c r="JQ15" s="137" t="str">
        <f t="shared" si="249"/>
        <v/>
      </c>
      <c r="JR15" s="137" t="str">
        <f t="shared" si="250"/>
        <v/>
      </c>
      <c r="JS15" s="137" t="str">
        <f t="shared" si="251"/>
        <v/>
      </c>
      <c r="JT15" s="137" t="str">
        <f t="shared" si="252"/>
        <v/>
      </c>
      <c r="JU15" s="137" t="str">
        <f t="shared" si="253"/>
        <v/>
      </c>
      <c r="JV15" s="137" t="str">
        <f t="shared" si="254"/>
        <v/>
      </c>
      <c r="JW15" s="137" t="str">
        <f t="shared" si="255"/>
        <v/>
      </c>
      <c r="JX15" s="137" t="str">
        <f t="shared" si="256"/>
        <v/>
      </c>
      <c r="JY15" s="137" t="str">
        <f t="shared" si="257"/>
        <v/>
      </c>
      <c r="JZ15" s="137" t="str">
        <f t="shared" si="258"/>
        <v/>
      </c>
      <c r="KA15" s="137" t="str">
        <f t="shared" si="259"/>
        <v/>
      </c>
      <c r="KB15" s="137" t="str">
        <f t="shared" si="260"/>
        <v/>
      </c>
      <c r="KC15" s="137" t="str">
        <f t="shared" si="261"/>
        <v/>
      </c>
      <c r="KD15" s="137" t="str">
        <f t="shared" si="262"/>
        <v/>
      </c>
      <c r="KE15" s="137" t="str">
        <f t="shared" si="263"/>
        <v/>
      </c>
      <c r="KF15" s="137" t="str">
        <f t="shared" si="264"/>
        <v/>
      </c>
      <c r="KG15" s="137" t="str">
        <f t="shared" si="265"/>
        <v/>
      </c>
      <c r="KH15" s="137" t="str">
        <f t="shared" si="266"/>
        <v/>
      </c>
      <c r="KI15" s="137" t="str">
        <f t="shared" si="267"/>
        <v/>
      </c>
      <c r="KJ15" s="137" t="str">
        <f t="shared" si="268"/>
        <v/>
      </c>
      <c r="KK15" s="137" t="str">
        <f t="shared" si="269"/>
        <v/>
      </c>
      <c r="KL15" s="137" t="str">
        <f t="shared" si="270"/>
        <v/>
      </c>
      <c r="KM15" s="137" t="str">
        <f t="shared" si="271"/>
        <v/>
      </c>
      <c r="KN15" s="137" t="str">
        <f t="shared" si="272"/>
        <v/>
      </c>
      <c r="KO15" s="137" t="str">
        <f t="shared" si="273"/>
        <v/>
      </c>
      <c r="KP15" s="137" t="str">
        <f t="shared" si="274"/>
        <v/>
      </c>
      <c r="KQ15" s="137" t="str">
        <f t="shared" si="275"/>
        <v/>
      </c>
      <c r="KR15" s="137" t="str">
        <f t="shared" si="276"/>
        <v/>
      </c>
      <c r="KS15" s="137" t="str">
        <f t="shared" si="277"/>
        <v/>
      </c>
      <c r="KT15" s="137" t="str">
        <f t="shared" si="278"/>
        <v/>
      </c>
      <c r="KU15" s="137" t="str">
        <f t="shared" si="279"/>
        <v/>
      </c>
      <c r="KV15" s="137" t="str">
        <f t="shared" si="280"/>
        <v/>
      </c>
      <c r="KW15" s="137" t="str">
        <f t="shared" si="281"/>
        <v/>
      </c>
      <c r="KX15" s="137" t="str">
        <f t="shared" si="282"/>
        <v/>
      </c>
      <c r="KY15" s="137" t="str">
        <f t="shared" si="283"/>
        <v/>
      </c>
      <c r="KZ15" s="137" t="str">
        <f t="shared" si="284"/>
        <v/>
      </c>
      <c r="LA15" s="137" t="str">
        <f t="shared" si="285"/>
        <v/>
      </c>
      <c r="LB15" s="137" t="str">
        <f t="shared" si="286"/>
        <v/>
      </c>
      <c r="LC15" s="137" t="str">
        <f t="shared" si="287"/>
        <v/>
      </c>
      <c r="LD15" s="138" t="str">
        <f t="shared" si="288"/>
        <v/>
      </c>
      <c r="LE15" s="138" t="str">
        <f t="shared" si="289"/>
        <v/>
      </c>
      <c r="LF15" s="138" t="str">
        <f t="shared" si="290"/>
        <v/>
      </c>
      <c r="LG15" s="138" t="str">
        <f t="shared" si="291"/>
        <v/>
      </c>
      <c r="LH15" s="138" t="str">
        <f t="shared" si="292"/>
        <v/>
      </c>
      <c r="LI15" s="103" t="str">
        <f t="shared" si="293"/>
        <v/>
      </c>
      <c r="LJ15" s="103" t="str">
        <f t="shared" si="294"/>
        <v/>
      </c>
      <c r="LK15" s="103" t="str">
        <f t="shared" si="295"/>
        <v/>
      </c>
      <c r="LL15" s="103" t="str">
        <f t="shared" si="296"/>
        <v/>
      </c>
      <c r="LM15" s="103" t="str">
        <f t="shared" si="297"/>
        <v/>
      </c>
      <c r="LN15" s="103" t="str">
        <f t="shared" si="298"/>
        <v/>
      </c>
      <c r="LO15" s="103" t="str">
        <f t="shared" si="299"/>
        <v/>
      </c>
      <c r="LP15" s="103" t="str">
        <f t="shared" si="300"/>
        <v/>
      </c>
      <c r="LQ15" s="103" t="str">
        <f t="shared" si="301"/>
        <v/>
      </c>
      <c r="LR15" s="103" t="str">
        <f t="shared" si="302"/>
        <v/>
      </c>
      <c r="LS15" s="103" t="str">
        <f t="shared" si="303"/>
        <v/>
      </c>
      <c r="LT15" s="103" t="str">
        <f t="shared" si="304"/>
        <v/>
      </c>
      <c r="LU15" s="103" t="str">
        <f t="shared" si="305"/>
        <v/>
      </c>
      <c r="LV15" s="103" t="str">
        <f t="shared" si="306"/>
        <v/>
      </c>
      <c r="LW15" s="103" t="str">
        <f t="shared" si="307"/>
        <v/>
      </c>
      <c r="LX15" s="103" t="str">
        <f t="shared" si="308"/>
        <v/>
      </c>
      <c r="LY15" s="103" t="str">
        <f t="shared" si="309"/>
        <v/>
      </c>
      <c r="LZ15" s="103" t="str">
        <f t="shared" si="310"/>
        <v/>
      </c>
      <c r="MA15" s="103" t="str">
        <f t="shared" si="311"/>
        <v/>
      </c>
      <c r="MB15" s="103" t="str">
        <f t="shared" si="312"/>
        <v/>
      </c>
      <c r="MC15" s="119">
        <f t="shared" si="323"/>
        <v>0</v>
      </c>
      <c r="MD15" s="119">
        <f t="shared" si="324"/>
        <v>0</v>
      </c>
      <c r="ME15" s="119">
        <f t="shared" si="325"/>
        <v>0</v>
      </c>
      <c r="MF15" s="119">
        <f t="shared" si="326"/>
        <v>0</v>
      </c>
      <c r="MG15" s="119">
        <f t="shared" si="327"/>
        <v>0</v>
      </c>
      <c r="MH15" s="119">
        <f t="shared" si="328"/>
        <v>0</v>
      </c>
      <c r="MI15" s="119">
        <f t="shared" si="329"/>
        <v>0</v>
      </c>
      <c r="MJ15" s="119">
        <f t="shared" si="330"/>
        <v>0</v>
      </c>
      <c r="MK15" s="119">
        <f t="shared" si="331"/>
        <v>0</v>
      </c>
      <c r="ML15" s="119">
        <f t="shared" si="332"/>
        <v>0</v>
      </c>
      <c r="MM15" s="119">
        <f t="shared" si="333"/>
        <v>0</v>
      </c>
      <c r="MN15" s="119">
        <f t="shared" si="334"/>
        <v>0</v>
      </c>
      <c r="MO15" s="119">
        <f t="shared" si="335"/>
        <v>0</v>
      </c>
      <c r="MP15" s="119">
        <f t="shared" si="336"/>
        <v>0</v>
      </c>
      <c r="MQ15" s="119">
        <f t="shared" si="337"/>
        <v>0</v>
      </c>
      <c r="MR15" s="98"/>
      <c r="MS15" s="98"/>
      <c r="MT15" s="103"/>
      <c r="MU15" s="103"/>
      <c r="NK15" s="99"/>
      <c r="NL15" s="99"/>
    </row>
    <row r="16" spans="1:376" ht="12" customHeight="1" thickBot="1" x14ac:dyDescent="0.25">
      <c r="A16" s="126" t="str">
        <f t="shared" si="0"/>
        <v/>
      </c>
      <c r="B16" s="149" t="s">
        <v>575</v>
      </c>
      <c r="C16" s="150"/>
      <c r="D16" s="151"/>
      <c r="E16" s="152"/>
      <c r="F16" s="152"/>
      <c r="G16" s="152"/>
      <c r="H16" s="152"/>
      <c r="I16" s="535"/>
      <c r="J16" s="153"/>
      <c r="K16" s="154">
        <f t="shared" si="1"/>
        <v>0</v>
      </c>
      <c r="L16" s="154">
        <f t="shared" si="2"/>
        <v>0</v>
      </c>
      <c r="M16" s="155"/>
      <c r="N16" s="155"/>
      <c r="O16" s="155"/>
      <c r="P16" s="156"/>
      <c r="Q16" s="147"/>
      <c r="R16" s="148"/>
      <c r="S16" s="1245"/>
      <c r="T16" s="1246"/>
      <c r="U16" s="103" t="str">
        <f t="shared" si="3"/>
        <v/>
      </c>
      <c r="V16" s="103" t="str">
        <f t="shared" si="4"/>
        <v/>
      </c>
      <c r="W16" s="103" t="str">
        <f t="shared" si="5"/>
        <v/>
      </c>
      <c r="X16" s="103" t="str">
        <f t="shared" si="6"/>
        <v/>
      </c>
      <c r="Y16" s="103" t="str">
        <f t="shared" si="7"/>
        <v/>
      </c>
      <c r="Z16" s="103" t="str">
        <f t="shared" si="8"/>
        <v/>
      </c>
      <c r="AA16" s="103" t="str">
        <f t="shared" si="9"/>
        <v/>
      </c>
      <c r="AB16" s="103" t="str">
        <f t="shared" si="10"/>
        <v/>
      </c>
      <c r="AC16" s="103" t="str">
        <f t="shared" si="11"/>
        <v/>
      </c>
      <c r="AD16" s="103" t="str">
        <f t="shared" si="12"/>
        <v/>
      </c>
      <c r="AE16" s="103" t="str">
        <f t="shared" si="13"/>
        <v/>
      </c>
      <c r="AF16" s="103" t="str">
        <f t="shared" si="14"/>
        <v/>
      </c>
      <c r="AG16" s="103" t="str">
        <f t="shared" si="15"/>
        <v/>
      </c>
      <c r="AH16" s="103" t="str">
        <f t="shared" si="16"/>
        <v/>
      </c>
      <c r="AI16" s="103" t="str">
        <f t="shared" si="17"/>
        <v/>
      </c>
      <c r="AJ16" s="103" t="str">
        <f t="shared" si="18"/>
        <v/>
      </c>
      <c r="AK16" s="103" t="str">
        <f t="shared" si="19"/>
        <v/>
      </c>
      <c r="AL16" s="103" t="str">
        <f t="shared" si="20"/>
        <v/>
      </c>
      <c r="AM16" s="103" t="str">
        <f t="shared" si="21"/>
        <v/>
      </c>
      <c r="AN16" s="103" t="str">
        <f t="shared" si="22"/>
        <v/>
      </c>
      <c r="AO16" s="103" t="str">
        <f t="shared" si="23"/>
        <v/>
      </c>
      <c r="AP16" s="103" t="str">
        <f t="shared" si="24"/>
        <v/>
      </c>
      <c r="AQ16" s="103" t="str">
        <f t="shared" si="25"/>
        <v/>
      </c>
      <c r="AR16" s="103" t="str">
        <f t="shared" si="26"/>
        <v/>
      </c>
      <c r="AS16" s="103" t="str">
        <f t="shared" si="27"/>
        <v/>
      </c>
      <c r="AT16" s="103" t="str">
        <f t="shared" si="28"/>
        <v/>
      </c>
      <c r="AU16" s="103" t="str">
        <f t="shared" si="29"/>
        <v/>
      </c>
      <c r="AV16" s="103" t="str">
        <f t="shared" si="30"/>
        <v/>
      </c>
      <c r="AW16" s="103" t="str">
        <f t="shared" si="31"/>
        <v/>
      </c>
      <c r="AX16" s="103" t="str">
        <f t="shared" si="32"/>
        <v/>
      </c>
      <c r="AY16" s="103" t="str">
        <f t="shared" si="33"/>
        <v/>
      </c>
      <c r="AZ16" s="103" t="str">
        <f t="shared" si="34"/>
        <v/>
      </c>
      <c r="BA16" s="103" t="str">
        <f t="shared" si="35"/>
        <v/>
      </c>
      <c r="BB16" s="103" t="str">
        <f t="shared" si="36"/>
        <v/>
      </c>
      <c r="BC16" s="103" t="str">
        <f t="shared" si="37"/>
        <v/>
      </c>
      <c r="BD16" s="103" t="str">
        <f t="shared" si="38"/>
        <v/>
      </c>
      <c r="BE16" s="103" t="str">
        <f t="shared" si="39"/>
        <v/>
      </c>
      <c r="BF16" s="103" t="str">
        <f t="shared" si="40"/>
        <v/>
      </c>
      <c r="BG16" s="103" t="str">
        <f t="shared" si="41"/>
        <v/>
      </c>
      <c r="BH16" s="103" t="str">
        <f t="shared" si="42"/>
        <v/>
      </c>
      <c r="BI16" s="103" t="str">
        <f t="shared" si="43"/>
        <v/>
      </c>
      <c r="BJ16" s="103" t="str">
        <f t="shared" si="44"/>
        <v/>
      </c>
      <c r="BK16" s="103" t="str">
        <f t="shared" si="45"/>
        <v/>
      </c>
      <c r="BL16" s="103" t="str">
        <f t="shared" si="46"/>
        <v/>
      </c>
      <c r="BM16" s="103" t="str">
        <f t="shared" si="47"/>
        <v/>
      </c>
      <c r="BN16" s="103" t="str">
        <f t="shared" si="48"/>
        <v/>
      </c>
      <c r="BO16" s="103" t="str">
        <f t="shared" si="49"/>
        <v/>
      </c>
      <c r="BP16" s="103" t="str">
        <f t="shared" si="50"/>
        <v/>
      </c>
      <c r="BQ16" s="103" t="str">
        <f t="shared" si="51"/>
        <v/>
      </c>
      <c r="BR16" s="103" t="str">
        <f t="shared" si="52"/>
        <v/>
      </c>
      <c r="BS16" s="103" t="str">
        <f t="shared" si="53"/>
        <v/>
      </c>
      <c r="BT16" s="103" t="str">
        <f t="shared" si="54"/>
        <v/>
      </c>
      <c r="BU16" s="103" t="str">
        <f t="shared" si="55"/>
        <v/>
      </c>
      <c r="BV16" s="103" t="str">
        <f t="shared" si="56"/>
        <v/>
      </c>
      <c r="BW16" s="103" t="str">
        <f t="shared" si="57"/>
        <v/>
      </c>
      <c r="BX16" s="103" t="str">
        <f t="shared" si="58"/>
        <v/>
      </c>
      <c r="BY16" s="103" t="str">
        <f t="shared" si="59"/>
        <v/>
      </c>
      <c r="BZ16" s="103" t="str">
        <f t="shared" si="60"/>
        <v/>
      </c>
      <c r="CA16" s="103" t="str">
        <f t="shared" si="61"/>
        <v/>
      </c>
      <c r="CB16" s="103" t="str">
        <f t="shared" si="62"/>
        <v/>
      </c>
      <c r="CC16" s="103" t="str">
        <f t="shared" si="63"/>
        <v/>
      </c>
      <c r="CD16" s="103" t="str">
        <f t="shared" si="64"/>
        <v/>
      </c>
      <c r="CE16" s="103" t="str">
        <f t="shared" si="65"/>
        <v/>
      </c>
      <c r="CF16" s="103" t="str">
        <f t="shared" si="66"/>
        <v/>
      </c>
      <c r="CG16" s="103" t="str">
        <f t="shared" si="67"/>
        <v/>
      </c>
      <c r="CH16" s="103" t="str">
        <f t="shared" si="68"/>
        <v/>
      </c>
      <c r="CI16" s="103" t="str">
        <f t="shared" si="69"/>
        <v/>
      </c>
      <c r="CJ16" s="103" t="str">
        <f t="shared" si="70"/>
        <v/>
      </c>
      <c r="CK16" s="103" t="str">
        <f t="shared" si="71"/>
        <v/>
      </c>
      <c r="CL16" s="103" t="str">
        <f t="shared" si="72"/>
        <v/>
      </c>
      <c r="CM16" s="103" t="str">
        <f t="shared" si="73"/>
        <v/>
      </c>
      <c r="CN16" s="103" t="str">
        <f t="shared" si="74"/>
        <v/>
      </c>
      <c r="CO16" s="103" t="str">
        <f t="shared" si="75"/>
        <v/>
      </c>
      <c r="CP16" s="103" t="str">
        <f t="shared" si="76"/>
        <v/>
      </c>
      <c r="CQ16" s="103" t="str">
        <f t="shared" si="77"/>
        <v/>
      </c>
      <c r="CR16" s="103" t="str">
        <f t="shared" si="78"/>
        <v/>
      </c>
      <c r="CS16" s="103" t="str">
        <f t="shared" si="79"/>
        <v/>
      </c>
      <c r="CT16" s="103" t="str">
        <f t="shared" si="80"/>
        <v/>
      </c>
      <c r="CU16" s="103" t="str">
        <f t="shared" si="81"/>
        <v/>
      </c>
      <c r="CV16" s="103" t="str">
        <f t="shared" si="82"/>
        <v/>
      </c>
      <c r="CW16" s="103" t="str">
        <f t="shared" si="83"/>
        <v/>
      </c>
      <c r="CX16" s="103" t="str">
        <f t="shared" si="84"/>
        <v/>
      </c>
      <c r="CY16" s="103" t="str">
        <f t="shared" si="85"/>
        <v/>
      </c>
      <c r="CZ16" s="103" t="str">
        <f t="shared" si="86"/>
        <v/>
      </c>
      <c r="DA16" s="103" t="str">
        <f t="shared" si="87"/>
        <v/>
      </c>
      <c r="DB16" s="103" t="str">
        <f t="shared" si="88"/>
        <v/>
      </c>
      <c r="DC16" s="103" t="str">
        <f t="shared" si="89"/>
        <v/>
      </c>
      <c r="DD16" s="103" t="str">
        <f t="shared" si="90"/>
        <v/>
      </c>
      <c r="DE16" s="103" t="str">
        <f t="shared" si="91"/>
        <v/>
      </c>
      <c r="DF16" s="103" t="str">
        <f t="shared" si="92"/>
        <v/>
      </c>
      <c r="DG16" s="103" t="str">
        <f t="shared" si="93"/>
        <v/>
      </c>
      <c r="DH16" s="103" t="str">
        <f t="shared" si="94"/>
        <v/>
      </c>
      <c r="DI16" s="103" t="str">
        <f t="shared" si="95"/>
        <v/>
      </c>
      <c r="DJ16" s="103" t="str">
        <f t="shared" si="96"/>
        <v/>
      </c>
      <c r="DK16" s="103" t="str">
        <f t="shared" si="97"/>
        <v/>
      </c>
      <c r="DL16" s="103" t="str">
        <f t="shared" si="98"/>
        <v/>
      </c>
      <c r="DM16" s="103" t="str">
        <f t="shared" si="99"/>
        <v/>
      </c>
      <c r="DN16" s="103" t="str">
        <f t="shared" si="100"/>
        <v/>
      </c>
      <c r="DO16" s="103" t="str">
        <f t="shared" si="101"/>
        <v/>
      </c>
      <c r="DP16" s="103" t="str">
        <f t="shared" si="102"/>
        <v/>
      </c>
      <c r="DQ16" s="103" t="str">
        <f t="shared" si="103"/>
        <v/>
      </c>
      <c r="DR16" s="103" t="str">
        <f t="shared" si="104"/>
        <v/>
      </c>
      <c r="DS16" s="103" t="str">
        <f t="shared" si="105"/>
        <v/>
      </c>
      <c r="DT16" s="103" t="str">
        <f t="shared" si="106"/>
        <v/>
      </c>
      <c r="DU16" s="103" t="str">
        <f t="shared" si="107"/>
        <v/>
      </c>
      <c r="DV16" s="103" t="str">
        <f t="shared" si="108"/>
        <v/>
      </c>
      <c r="DW16" s="103" t="str">
        <f t="shared" si="109"/>
        <v/>
      </c>
      <c r="DX16" s="103" t="str">
        <f t="shared" si="110"/>
        <v/>
      </c>
      <c r="DY16" s="103" t="str">
        <f t="shared" si="111"/>
        <v/>
      </c>
      <c r="DZ16" s="103" t="str">
        <f t="shared" si="112"/>
        <v/>
      </c>
      <c r="EA16" s="103" t="str">
        <f t="shared" si="113"/>
        <v/>
      </c>
      <c r="EB16" s="103" t="str">
        <f t="shared" si="114"/>
        <v/>
      </c>
      <c r="EC16" s="103" t="str">
        <f t="shared" si="115"/>
        <v/>
      </c>
      <c r="ED16" s="103" t="str">
        <f t="shared" si="116"/>
        <v/>
      </c>
      <c r="EE16" s="103" t="str">
        <f t="shared" si="117"/>
        <v/>
      </c>
      <c r="EF16" s="103" t="str">
        <f t="shared" si="118"/>
        <v/>
      </c>
      <c r="EG16" s="103" t="str">
        <f t="shared" si="119"/>
        <v/>
      </c>
      <c r="EH16" s="103" t="str">
        <f t="shared" si="120"/>
        <v/>
      </c>
      <c r="EI16" s="103" t="str">
        <f t="shared" si="121"/>
        <v/>
      </c>
      <c r="EJ16" s="103" t="str">
        <f t="shared" si="122"/>
        <v/>
      </c>
      <c r="EK16" s="103" t="str">
        <f t="shared" si="123"/>
        <v/>
      </c>
      <c r="EL16" s="103" t="str">
        <f t="shared" si="124"/>
        <v/>
      </c>
      <c r="EM16" s="103" t="str">
        <f t="shared" si="125"/>
        <v/>
      </c>
      <c r="EN16" s="103" t="str">
        <f t="shared" si="126"/>
        <v/>
      </c>
      <c r="EO16" s="103" t="str">
        <f t="shared" si="127"/>
        <v/>
      </c>
      <c r="EP16" s="103" t="str">
        <f t="shared" si="128"/>
        <v/>
      </c>
      <c r="EQ16" s="103" t="str">
        <f t="shared" si="129"/>
        <v/>
      </c>
      <c r="ER16" s="103" t="str">
        <f t="shared" si="130"/>
        <v/>
      </c>
      <c r="ES16" s="103" t="str">
        <f t="shared" si="131"/>
        <v/>
      </c>
      <c r="ET16" s="103" t="str">
        <f t="shared" si="132"/>
        <v/>
      </c>
      <c r="EU16" s="103" t="str">
        <f t="shared" si="313"/>
        <v/>
      </c>
      <c r="EV16" s="103" t="str">
        <f t="shared" si="314"/>
        <v/>
      </c>
      <c r="EW16" s="103" t="str">
        <f t="shared" si="315"/>
        <v/>
      </c>
      <c r="EX16" s="103" t="str">
        <f t="shared" si="316"/>
        <v/>
      </c>
      <c r="EY16" s="103" t="str">
        <f t="shared" si="317"/>
        <v/>
      </c>
      <c r="EZ16" s="103" t="str">
        <f t="shared" si="133"/>
        <v/>
      </c>
      <c r="FA16" s="103" t="str">
        <f t="shared" si="134"/>
        <v/>
      </c>
      <c r="FB16" s="103" t="str">
        <f t="shared" si="135"/>
        <v/>
      </c>
      <c r="FC16" s="103" t="str">
        <f t="shared" si="136"/>
        <v/>
      </c>
      <c r="FD16" s="103" t="str">
        <f t="shared" si="137"/>
        <v/>
      </c>
      <c r="FE16" s="103" t="str">
        <f t="shared" si="318"/>
        <v/>
      </c>
      <c r="FF16" s="103" t="str">
        <f t="shared" si="319"/>
        <v/>
      </c>
      <c r="FG16" s="103" t="str">
        <f t="shared" si="320"/>
        <v/>
      </c>
      <c r="FH16" s="103" t="str">
        <f t="shared" si="321"/>
        <v/>
      </c>
      <c r="FI16" s="103" t="str">
        <f t="shared" si="322"/>
        <v/>
      </c>
      <c r="FJ16" s="103" t="str">
        <f t="shared" si="138"/>
        <v/>
      </c>
      <c r="FK16" s="103" t="str">
        <f t="shared" si="139"/>
        <v/>
      </c>
      <c r="FL16" s="103" t="str">
        <f t="shared" si="140"/>
        <v/>
      </c>
      <c r="FM16" s="103" t="str">
        <f t="shared" si="141"/>
        <v/>
      </c>
      <c r="FN16" s="103" t="str">
        <f t="shared" si="142"/>
        <v/>
      </c>
      <c r="FO16" s="103" t="str">
        <f t="shared" si="143"/>
        <v/>
      </c>
      <c r="FP16" s="103" t="str">
        <f t="shared" si="144"/>
        <v/>
      </c>
      <c r="FQ16" s="103" t="str">
        <f t="shared" si="145"/>
        <v/>
      </c>
      <c r="FR16" s="103" t="str">
        <f t="shared" si="146"/>
        <v/>
      </c>
      <c r="FS16" s="103" t="str">
        <f t="shared" si="147"/>
        <v/>
      </c>
      <c r="FT16" s="103" t="str">
        <f t="shared" si="148"/>
        <v/>
      </c>
      <c r="FU16" s="103" t="str">
        <f t="shared" si="149"/>
        <v/>
      </c>
      <c r="FV16" s="103" t="str">
        <f t="shared" si="150"/>
        <v/>
      </c>
      <c r="FW16" s="103" t="str">
        <f t="shared" si="151"/>
        <v/>
      </c>
      <c r="FX16" s="103" t="str">
        <f t="shared" si="152"/>
        <v/>
      </c>
      <c r="FY16" s="103" t="str">
        <f t="shared" si="153"/>
        <v/>
      </c>
      <c r="FZ16" s="103" t="str">
        <f t="shared" si="154"/>
        <v/>
      </c>
      <c r="GA16" s="103" t="str">
        <f t="shared" si="155"/>
        <v/>
      </c>
      <c r="GB16" s="103" t="str">
        <f t="shared" si="156"/>
        <v/>
      </c>
      <c r="GC16" s="103" t="str">
        <f t="shared" si="157"/>
        <v/>
      </c>
      <c r="GD16" s="103" t="str">
        <f t="shared" si="158"/>
        <v/>
      </c>
      <c r="GE16" s="103" t="str">
        <f t="shared" si="159"/>
        <v/>
      </c>
      <c r="GF16" s="103" t="str">
        <f t="shared" si="160"/>
        <v/>
      </c>
      <c r="GG16" s="103" t="str">
        <f t="shared" si="161"/>
        <v/>
      </c>
      <c r="GH16" s="103" t="str">
        <f t="shared" si="162"/>
        <v/>
      </c>
      <c r="GI16" s="103" t="str">
        <f t="shared" si="163"/>
        <v/>
      </c>
      <c r="GJ16" s="103" t="str">
        <f t="shared" si="164"/>
        <v/>
      </c>
      <c r="GK16" s="103" t="str">
        <f t="shared" si="165"/>
        <v/>
      </c>
      <c r="GL16" s="103" t="str">
        <f t="shared" si="166"/>
        <v/>
      </c>
      <c r="GM16" s="103" t="str">
        <f t="shared" si="167"/>
        <v/>
      </c>
      <c r="GN16" s="103" t="str">
        <f t="shared" si="168"/>
        <v/>
      </c>
      <c r="GO16" s="103" t="str">
        <f t="shared" si="169"/>
        <v/>
      </c>
      <c r="GP16" s="103" t="str">
        <f t="shared" si="170"/>
        <v/>
      </c>
      <c r="GQ16" s="103" t="str">
        <f t="shared" si="171"/>
        <v/>
      </c>
      <c r="GR16" s="103" t="str">
        <f t="shared" si="172"/>
        <v/>
      </c>
      <c r="GS16" s="103" t="str">
        <f t="shared" si="173"/>
        <v/>
      </c>
      <c r="GT16" s="103" t="str">
        <f t="shared" si="174"/>
        <v/>
      </c>
      <c r="GU16" s="103" t="str">
        <f t="shared" si="175"/>
        <v/>
      </c>
      <c r="GV16" s="103" t="str">
        <f t="shared" si="176"/>
        <v/>
      </c>
      <c r="GW16" s="103" t="str">
        <f t="shared" si="177"/>
        <v/>
      </c>
      <c r="GX16" s="103" t="str">
        <f t="shared" si="178"/>
        <v/>
      </c>
      <c r="GY16" s="103" t="str">
        <f t="shared" si="179"/>
        <v/>
      </c>
      <c r="GZ16" s="103" t="str">
        <f t="shared" si="180"/>
        <v/>
      </c>
      <c r="HA16" s="103" t="str">
        <f t="shared" si="181"/>
        <v/>
      </c>
      <c r="HB16" s="103" t="str">
        <f t="shared" si="182"/>
        <v/>
      </c>
      <c r="HC16" s="103" t="str">
        <f t="shared" si="183"/>
        <v/>
      </c>
      <c r="HD16" s="103" t="str">
        <f t="shared" si="184"/>
        <v/>
      </c>
      <c r="HE16" s="103" t="str">
        <f t="shared" si="185"/>
        <v/>
      </c>
      <c r="HF16" s="103" t="str">
        <f t="shared" si="186"/>
        <v/>
      </c>
      <c r="HG16" s="103" t="str">
        <f t="shared" si="187"/>
        <v/>
      </c>
      <c r="HH16" s="103" t="str">
        <f t="shared" si="188"/>
        <v/>
      </c>
      <c r="HI16" s="103" t="str">
        <f t="shared" si="189"/>
        <v/>
      </c>
      <c r="HJ16" s="103" t="str">
        <f t="shared" si="190"/>
        <v/>
      </c>
      <c r="HK16" s="103" t="str">
        <f t="shared" si="191"/>
        <v/>
      </c>
      <c r="HL16" s="103" t="str">
        <f t="shared" si="192"/>
        <v/>
      </c>
      <c r="HM16" s="103" t="str">
        <f t="shared" si="193"/>
        <v/>
      </c>
      <c r="HN16" s="103" t="str">
        <f t="shared" si="194"/>
        <v/>
      </c>
      <c r="HO16" s="103" t="str">
        <f t="shared" si="195"/>
        <v/>
      </c>
      <c r="HP16" s="103" t="str">
        <f t="shared" si="196"/>
        <v/>
      </c>
      <c r="HQ16" s="103" t="str">
        <f t="shared" si="197"/>
        <v/>
      </c>
      <c r="HR16" s="103" t="str">
        <f t="shared" si="198"/>
        <v/>
      </c>
      <c r="HS16" s="103" t="str">
        <f t="shared" si="199"/>
        <v/>
      </c>
      <c r="HT16" s="103" t="str">
        <f t="shared" si="200"/>
        <v/>
      </c>
      <c r="HU16" s="103" t="str">
        <f t="shared" si="201"/>
        <v/>
      </c>
      <c r="HV16" s="103" t="str">
        <f t="shared" si="202"/>
        <v/>
      </c>
      <c r="HW16" s="137" t="str">
        <f t="shared" si="203"/>
        <v/>
      </c>
      <c r="HX16" s="137" t="str">
        <f t="shared" si="204"/>
        <v/>
      </c>
      <c r="HY16" s="137" t="str">
        <f t="shared" si="205"/>
        <v/>
      </c>
      <c r="HZ16" s="137" t="str">
        <f t="shared" si="206"/>
        <v/>
      </c>
      <c r="IA16" s="137" t="str">
        <f t="shared" si="207"/>
        <v/>
      </c>
      <c r="IB16" s="137" t="str">
        <f t="shared" si="208"/>
        <v/>
      </c>
      <c r="IC16" s="137" t="str">
        <f t="shared" si="209"/>
        <v/>
      </c>
      <c r="ID16" s="137" t="str">
        <f t="shared" si="210"/>
        <v/>
      </c>
      <c r="IE16" s="137" t="str">
        <f t="shared" si="211"/>
        <v/>
      </c>
      <c r="IF16" s="137" t="str">
        <f t="shared" si="212"/>
        <v/>
      </c>
      <c r="IG16" s="137" t="str">
        <f t="shared" si="213"/>
        <v/>
      </c>
      <c r="IH16" s="137" t="str">
        <f t="shared" si="214"/>
        <v/>
      </c>
      <c r="II16" s="137" t="str">
        <f t="shared" si="215"/>
        <v/>
      </c>
      <c r="IJ16" s="137" t="str">
        <f t="shared" si="216"/>
        <v/>
      </c>
      <c r="IK16" s="137" t="str">
        <f t="shared" si="217"/>
        <v/>
      </c>
      <c r="IL16" s="137" t="str">
        <f t="shared" si="218"/>
        <v/>
      </c>
      <c r="IM16" s="137" t="str">
        <f t="shared" si="219"/>
        <v/>
      </c>
      <c r="IN16" s="137" t="str">
        <f t="shared" si="220"/>
        <v/>
      </c>
      <c r="IO16" s="137" t="str">
        <f t="shared" si="221"/>
        <v/>
      </c>
      <c r="IP16" s="137" t="str">
        <f t="shared" si="222"/>
        <v/>
      </c>
      <c r="IQ16" s="137" t="str">
        <f t="shared" si="223"/>
        <v/>
      </c>
      <c r="IR16" s="137" t="str">
        <f t="shared" si="224"/>
        <v/>
      </c>
      <c r="IS16" s="137" t="str">
        <f t="shared" si="225"/>
        <v/>
      </c>
      <c r="IT16" s="137" t="str">
        <f t="shared" si="226"/>
        <v/>
      </c>
      <c r="IU16" s="137" t="str">
        <f t="shared" si="227"/>
        <v/>
      </c>
      <c r="IV16" s="137" t="str">
        <f t="shared" si="228"/>
        <v/>
      </c>
      <c r="IW16" s="137" t="str">
        <f t="shared" si="229"/>
        <v/>
      </c>
      <c r="IX16" s="137" t="str">
        <f t="shared" si="230"/>
        <v/>
      </c>
      <c r="IY16" s="137" t="str">
        <f t="shared" si="231"/>
        <v/>
      </c>
      <c r="IZ16" s="137" t="str">
        <f t="shared" si="232"/>
        <v/>
      </c>
      <c r="JA16" s="137" t="str">
        <f t="shared" si="233"/>
        <v/>
      </c>
      <c r="JB16" s="137" t="str">
        <f t="shared" si="234"/>
        <v/>
      </c>
      <c r="JC16" s="137" t="str">
        <f t="shared" si="235"/>
        <v/>
      </c>
      <c r="JD16" s="137" t="str">
        <f t="shared" si="236"/>
        <v/>
      </c>
      <c r="JE16" s="137" t="str">
        <f t="shared" si="237"/>
        <v/>
      </c>
      <c r="JF16" s="137" t="str">
        <f t="shared" si="238"/>
        <v/>
      </c>
      <c r="JG16" s="137" t="str">
        <f t="shared" si="239"/>
        <v/>
      </c>
      <c r="JH16" s="137" t="str">
        <f t="shared" si="240"/>
        <v/>
      </c>
      <c r="JI16" s="137" t="str">
        <f t="shared" si="241"/>
        <v/>
      </c>
      <c r="JJ16" s="137" t="str">
        <f t="shared" si="242"/>
        <v/>
      </c>
      <c r="JK16" s="137" t="str">
        <f t="shared" si="243"/>
        <v/>
      </c>
      <c r="JL16" s="137" t="str">
        <f t="shared" si="244"/>
        <v/>
      </c>
      <c r="JM16" s="137" t="str">
        <f t="shared" si="245"/>
        <v/>
      </c>
      <c r="JN16" s="137" t="str">
        <f t="shared" si="246"/>
        <v/>
      </c>
      <c r="JO16" s="137" t="str">
        <f t="shared" si="247"/>
        <v/>
      </c>
      <c r="JP16" s="137" t="str">
        <f t="shared" si="248"/>
        <v/>
      </c>
      <c r="JQ16" s="137" t="str">
        <f t="shared" si="249"/>
        <v/>
      </c>
      <c r="JR16" s="137" t="str">
        <f t="shared" si="250"/>
        <v/>
      </c>
      <c r="JS16" s="137" t="str">
        <f t="shared" si="251"/>
        <v/>
      </c>
      <c r="JT16" s="137" t="str">
        <f t="shared" si="252"/>
        <v/>
      </c>
      <c r="JU16" s="137" t="str">
        <f t="shared" si="253"/>
        <v/>
      </c>
      <c r="JV16" s="137" t="str">
        <f t="shared" si="254"/>
        <v/>
      </c>
      <c r="JW16" s="137" t="str">
        <f t="shared" si="255"/>
        <v/>
      </c>
      <c r="JX16" s="137" t="str">
        <f t="shared" si="256"/>
        <v/>
      </c>
      <c r="JY16" s="137" t="str">
        <f t="shared" si="257"/>
        <v/>
      </c>
      <c r="JZ16" s="137" t="str">
        <f t="shared" si="258"/>
        <v/>
      </c>
      <c r="KA16" s="137" t="str">
        <f t="shared" si="259"/>
        <v/>
      </c>
      <c r="KB16" s="137" t="str">
        <f t="shared" si="260"/>
        <v/>
      </c>
      <c r="KC16" s="137" t="str">
        <f t="shared" si="261"/>
        <v/>
      </c>
      <c r="KD16" s="137" t="str">
        <f t="shared" si="262"/>
        <v/>
      </c>
      <c r="KE16" s="137" t="str">
        <f t="shared" si="263"/>
        <v/>
      </c>
      <c r="KF16" s="137" t="str">
        <f t="shared" si="264"/>
        <v/>
      </c>
      <c r="KG16" s="137" t="str">
        <f t="shared" si="265"/>
        <v/>
      </c>
      <c r="KH16" s="137" t="str">
        <f t="shared" si="266"/>
        <v/>
      </c>
      <c r="KI16" s="137" t="str">
        <f t="shared" si="267"/>
        <v/>
      </c>
      <c r="KJ16" s="137" t="str">
        <f t="shared" si="268"/>
        <v/>
      </c>
      <c r="KK16" s="137" t="str">
        <f t="shared" si="269"/>
        <v/>
      </c>
      <c r="KL16" s="137" t="str">
        <f t="shared" si="270"/>
        <v/>
      </c>
      <c r="KM16" s="137" t="str">
        <f t="shared" si="271"/>
        <v/>
      </c>
      <c r="KN16" s="137" t="str">
        <f t="shared" si="272"/>
        <v/>
      </c>
      <c r="KO16" s="137" t="str">
        <f t="shared" si="273"/>
        <v/>
      </c>
      <c r="KP16" s="137" t="str">
        <f t="shared" si="274"/>
        <v/>
      </c>
      <c r="KQ16" s="137" t="str">
        <f t="shared" si="275"/>
        <v/>
      </c>
      <c r="KR16" s="137" t="str">
        <f t="shared" si="276"/>
        <v/>
      </c>
      <c r="KS16" s="137" t="str">
        <f t="shared" si="277"/>
        <v/>
      </c>
      <c r="KT16" s="137" t="str">
        <f t="shared" si="278"/>
        <v/>
      </c>
      <c r="KU16" s="137" t="str">
        <f t="shared" si="279"/>
        <v/>
      </c>
      <c r="KV16" s="137" t="str">
        <f t="shared" si="280"/>
        <v/>
      </c>
      <c r="KW16" s="137" t="str">
        <f t="shared" si="281"/>
        <v/>
      </c>
      <c r="KX16" s="137" t="str">
        <f t="shared" si="282"/>
        <v/>
      </c>
      <c r="KY16" s="137" t="str">
        <f t="shared" si="283"/>
        <v/>
      </c>
      <c r="KZ16" s="137" t="str">
        <f t="shared" si="284"/>
        <v/>
      </c>
      <c r="LA16" s="137" t="str">
        <f t="shared" si="285"/>
        <v/>
      </c>
      <c r="LB16" s="137" t="str">
        <f t="shared" si="286"/>
        <v/>
      </c>
      <c r="LC16" s="137" t="str">
        <f t="shared" si="287"/>
        <v/>
      </c>
      <c r="LD16" s="138" t="str">
        <f t="shared" si="288"/>
        <v/>
      </c>
      <c r="LE16" s="138" t="str">
        <f t="shared" si="289"/>
        <v/>
      </c>
      <c r="LF16" s="138" t="str">
        <f t="shared" si="290"/>
        <v/>
      </c>
      <c r="LG16" s="138" t="str">
        <f t="shared" si="291"/>
        <v/>
      </c>
      <c r="LH16" s="138" t="str">
        <f t="shared" si="292"/>
        <v/>
      </c>
      <c r="LI16" s="103" t="str">
        <f t="shared" si="293"/>
        <v/>
      </c>
      <c r="LJ16" s="103" t="str">
        <f t="shared" si="294"/>
        <v/>
      </c>
      <c r="LK16" s="103" t="str">
        <f t="shared" si="295"/>
        <v/>
      </c>
      <c r="LL16" s="103" t="str">
        <f t="shared" si="296"/>
        <v/>
      </c>
      <c r="LM16" s="103" t="str">
        <f t="shared" si="297"/>
        <v/>
      </c>
      <c r="LN16" s="103" t="str">
        <f t="shared" si="298"/>
        <v/>
      </c>
      <c r="LO16" s="103" t="str">
        <f t="shared" si="299"/>
        <v/>
      </c>
      <c r="LP16" s="103" t="str">
        <f t="shared" si="300"/>
        <v/>
      </c>
      <c r="LQ16" s="103" t="str">
        <f t="shared" si="301"/>
        <v/>
      </c>
      <c r="LR16" s="103" t="str">
        <f t="shared" si="302"/>
        <v/>
      </c>
      <c r="LS16" s="103" t="str">
        <f t="shared" si="303"/>
        <v/>
      </c>
      <c r="LT16" s="103" t="str">
        <f t="shared" si="304"/>
        <v/>
      </c>
      <c r="LU16" s="103" t="str">
        <f t="shared" si="305"/>
        <v/>
      </c>
      <c r="LV16" s="103" t="str">
        <f t="shared" si="306"/>
        <v/>
      </c>
      <c r="LW16" s="103" t="str">
        <f t="shared" si="307"/>
        <v/>
      </c>
      <c r="LX16" s="103" t="str">
        <f t="shared" si="308"/>
        <v/>
      </c>
      <c r="LY16" s="103" t="str">
        <f t="shared" si="309"/>
        <v/>
      </c>
      <c r="LZ16" s="103" t="str">
        <f t="shared" si="310"/>
        <v/>
      </c>
      <c r="MA16" s="103" t="str">
        <f t="shared" si="311"/>
        <v/>
      </c>
      <c r="MB16" s="103" t="str">
        <f t="shared" si="312"/>
        <v/>
      </c>
      <c r="MC16" s="119">
        <f t="shared" si="323"/>
        <v>0</v>
      </c>
      <c r="MD16" s="119">
        <f t="shared" si="324"/>
        <v>0</v>
      </c>
      <c r="ME16" s="119">
        <f t="shared" si="325"/>
        <v>0</v>
      </c>
      <c r="MF16" s="119">
        <f t="shared" si="326"/>
        <v>0</v>
      </c>
      <c r="MG16" s="119">
        <f t="shared" si="327"/>
        <v>0</v>
      </c>
      <c r="MH16" s="119">
        <f t="shared" si="328"/>
        <v>0</v>
      </c>
      <c r="MI16" s="119">
        <f t="shared" si="329"/>
        <v>0</v>
      </c>
      <c r="MJ16" s="119">
        <f t="shared" si="330"/>
        <v>0</v>
      </c>
      <c r="MK16" s="119">
        <f t="shared" si="331"/>
        <v>0</v>
      </c>
      <c r="ML16" s="119">
        <f t="shared" si="332"/>
        <v>0</v>
      </c>
      <c r="MM16" s="119">
        <f t="shared" si="333"/>
        <v>0</v>
      </c>
      <c r="MN16" s="119">
        <f t="shared" si="334"/>
        <v>0</v>
      </c>
      <c r="MO16" s="119">
        <f t="shared" si="335"/>
        <v>0</v>
      </c>
      <c r="MP16" s="119">
        <f t="shared" si="336"/>
        <v>0</v>
      </c>
      <c r="MQ16" s="119">
        <f t="shared" si="337"/>
        <v>0</v>
      </c>
      <c r="MR16" s="98"/>
      <c r="MS16" s="98"/>
      <c r="MT16" s="103"/>
      <c r="MU16" s="103"/>
      <c r="NK16" s="99"/>
      <c r="NL16" s="99"/>
    </row>
    <row r="17" spans="1:376" ht="12" customHeight="1" x14ac:dyDescent="0.2">
      <c r="A17" s="126" t="str">
        <f t="shared" si="0"/>
        <v/>
      </c>
      <c r="B17" s="157">
        <v>20</v>
      </c>
      <c r="C17" s="158"/>
      <c r="D17" s="159"/>
      <c r="E17" s="160"/>
      <c r="F17" s="160"/>
      <c r="G17" s="160"/>
      <c r="H17" s="160"/>
      <c r="I17" s="536"/>
      <c r="J17" s="161"/>
      <c r="K17" s="162">
        <f t="shared" si="1"/>
        <v>0</v>
      </c>
      <c r="L17" s="162">
        <f t="shared" si="2"/>
        <v>0</v>
      </c>
      <c r="M17" s="163"/>
      <c r="N17" s="163"/>
      <c r="O17" s="163"/>
      <c r="P17" s="164"/>
      <c r="Q17" s="147"/>
      <c r="R17" s="148"/>
      <c r="S17" s="1245"/>
      <c r="T17" s="1246"/>
      <c r="U17" s="103" t="str">
        <f t="shared" si="3"/>
        <v/>
      </c>
      <c r="V17" s="103" t="str">
        <f t="shared" si="4"/>
        <v/>
      </c>
      <c r="W17" s="103" t="str">
        <f t="shared" si="5"/>
        <v/>
      </c>
      <c r="X17" s="103" t="str">
        <f t="shared" si="6"/>
        <v/>
      </c>
      <c r="Y17" s="103" t="str">
        <f t="shared" si="7"/>
        <v/>
      </c>
      <c r="Z17" s="103" t="str">
        <f t="shared" si="8"/>
        <v/>
      </c>
      <c r="AA17" s="103" t="str">
        <f t="shared" si="9"/>
        <v/>
      </c>
      <c r="AB17" s="103" t="str">
        <f t="shared" si="10"/>
        <v/>
      </c>
      <c r="AC17" s="103" t="str">
        <f t="shared" si="11"/>
        <v/>
      </c>
      <c r="AD17" s="103" t="str">
        <f t="shared" si="12"/>
        <v/>
      </c>
      <c r="AE17" s="103" t="str">
        <f t="shared" si="13"/>
        <v/>
      </c>
      <c r="AF17" s="103" t="str">
        <f t="shared" si="14"/>
        <v/>
      </c>
      <c r="AG17" s="103" t="str">
        <f t="shared" si="15"/>
        <v/>
      </c>
      <c r="AH17" s="103" t="str">
        <f t="shared" si="16"/>
        <v/>
      </c>
      <c r="AI17" s="103" t="str">
        <f t="shared" si="17"/>
        <v/>
      </c>
      <c r="AJ17" s="103" t="str">
        <f t="shared" si="18"/>
        <v/>
      </c>
      <c r="AK17" s="103" t="str">
        <f t="shared" si="19"/>
        <v/>
      </c>
      <c r="AL17" s="103" t="str">
        <f t="shared" si="20"/>
        <v/>
      </c>
      <c r="AM17" s="103" t="str">
        <f t="shared" si="21"/>
        <v/>
      </c>
      <c r="AN17" s="103" t="str">
        <f t="shared" si="22"/>
        <v/>
      </c>
      <c r="AO17" s="103" t="str">
        <f t="shared" si="23"/>
        <v/>
      </c>
      <c r="AP17" s="103" t="str">
        <f t="shared" si="24"/>
        <v/>
      </c>
      <c r="AQ17" s="103" t="str">
        <f t="shared" si="25"/>
        <v/>
      </c>
      <c r="AR17" s="103" t="str">
        <f t="shared" si="26"/>
        <v/>
      </c>
      <c r="AS17" s="103" t="str">
        <f t="shared" si="27"/>
        <v/>
      </c>
      <c r="AT17" s="103" t="str">
        <f t="shared" si="28"/>
        <v/>
      </c>
      <c r="AU17" s="103" t="str">
        <f t="shared" si="29"/>
        <v/>
      </c>
      <c r="AV17" s="103" t="str">
        <f t="shared" si="30"/>
        <v/>
      </c>
      <c r="AW17" s="103" t="str">
        <f t="shared" si="31"/>
        <v/>
      </c>
      <c r="AX17" s="103" t="str">
        <f t="shared" si="32"/>
        <v/>
      </c>
      <c r="AY17" s="103" t="str">
        <f t="shared" si="33"/>
        <v/>
      </c>
      <c r="AZ17" s="103" t="str">
        <f t="shared" si="34"/>
        <v/>
      </c>
      <c r="BA17" s="103" t="str">
        <f t="shared" si="35"/>
        <v/>
      </c>
      <c r="BB17" s="103" t="str">
        <f t="shared" si="36"/>
        <v/>
      </c>
      <c r="BC17" s="103" t="str">
        <f t="shared" si="37"/>
        <v/>
      </c>
      <c r="BD17" s="103" t="str">
        <f t="shared" si="38"/>
        <v/>
      </c>
      <c r="BE17" s="103" t="str">
        <f t="shared" si="39"/>
        <v/>
      </c>
      <c r="BF17" s="103" t="str">
        <f t="shared" si="40"/>
        <v/>
      </c>
      <c r="BG17" s="103" t="str">
        <f t="shared" si="41"/>
        <v/>
      </c>
      <c r="BH17" s="103" t="str">
        <f t="shared" si="42"/>
        <v/>
      </c>
      <c r="BI17" s="103" t="str">
        <f t="shared" si="43"/>
        <v/>
      </c>
      <c r="BJ17" s="103" t="str">
        <f t="shared" si="44"/>
        <v/>
      </c>
      <c r="BK17" s="103" t="str">
        <f t="shared" si="45"/>
        <v/>
      </c>
      <c r="BL17" s="103" t="str">
        <f t="shared" si="46"/>
        <v/>
      </c>
      <c r="BM17" s="103" t="str">
        <f t="shared" si="47"/>
        <v/>
      </c>
      <c r="BN17" s="103" t="str">
        <f t="shared" si="48"/>
        <v/>
      </c>
      <c r="BO17" s="103" t="str">
        <f t="shared" si="49"/>
        <v/>
      </c>
      <c r="BP17" s="103" t="str">
        <f t="shared" si="50"/>
        <v/>
      </c>
      <c r="BQ17" s="103" t="str">
        <f t="shared" si="51"/>
        <v/>
      </c>
      <c r="BR17" s="103" t="str">
        <f t="shared" si="52"/>
        <v/>
      </c>
      <c r="BS17" s="103" t="str">
        <f t="shared" si="53"/>
        <v/>
      </c>
      <c r="BT17" s="103" t="str">
        <f t="shared" si="54"/>
        <v/>
      </c>
      <c r="BU17" s="103" t="str">
        <f t="shared" si="55"/>
        <v/>
      </c>
      <c r="BV17" s="103" t="str">
        <f t="shared" si="56"/>
        <v/>
      </c>
      <c r="BW17" s="103" t="str">
        <f t="shared" si="57"/>
        <v/>
      </c>
      <c r="BX17" s="103" t="str">
        <f t="shared" si="58"/>
        <v/>
      </c>
      <c r="BY17" s="103" t="str">
        <f t="shared" si="59"/>
        <v/>
      </c>
      <c r="BZ17" s="103" t="str">
        <f t="shared" si="60"/>
        <v/>
      </c>
      <c r="CA17" s="103" t="str">
        <f t="shared" si="61"/>
        <v/>
      </c>
      <c r="CB17" s="103" t="str">
        <f t="shared" si="62"/>
        <v/>
      </c>
      <c r="CC17" s="103" t="str">
        <f t="shared" si="63"/>
        <v/>
      </c>
      <c r="CD17" s="103" t="str">
        <f t="shared" si="64"/>
        <v/>
      </c>
      <c r="CE17" s="103" t="str">
        <f t="shared" si="65"/>
        <v/>
      </c>
      <c r="CF17" s="103" t="str">
        <f t="shared" si="66"/>
        <v/>
      </c>
      <c r="CG17" s="103" t="str">
        <f t="shared" si="67"/>
        <v/>
      </c>
      <c r="CH17" s="103" t="str">
        <f t="shared" si="68"/>
        <v/>
      </c>
      <c r="CI17" s="103" t="str">
        <f t="shared" si="69"/>
        <v/>
      </c>
      <c r="CJ17" s="103" t="str">
        <f t="shared" si="70"/>
        <v/>
      </c>
      <c r="CK17" s="103" t="str">
        <f t="shared" si="71"/>
        <v/>
      </c>
      <c r="CL17" s="103" t="str">
        <f t="shared" si="72"/>
        <v/>
      </c>
      <c r="CM17" s="103" t="str">
        <f t="shared" si="73"/>
        <v/>
      </c>
      <c r="CN17" s="103" t="str">
        <f t="shared" si="74"/>
        <v/>
      </c>
      <c r="CO17" s="103" t="str">
        <f t="shared" si="75"/>
        <v/>
      </c>
      <c r="CP17" s="103" t="str">
        <f t="shared" si="76"/>
        <v/>
      </c>
      <c r="CQ17" s="103" t="str">
        <f t="shared" si="77"/>
        <v/>
      </c>
      <c r="CR17" s="103" t="str">
        <f t="shared" si="78"/>
        <v/>
      </c>
      <c r="CS17" s="103" t="str">
        <f t="shared" si="79"/>
        <v/>
      </c>
      <c r="CT17" s="103" t="str">
        <f t="shared" si="80"/>
        <v/>
      </c>
      <c r="CU17" s="103" t="str">
        <f t="shared" si="81"/>
        <v/>
      </c>
      <c r="CV17" s="103" t="str">
        <f t="shared" si="82"/>
        <v/>
      </c>
      <c r="CW17" s="103" t="str">
        <f t="shared" si="83"/>
        <v/>
      </c>
      <c r="CX17" s="103" t="str">
        <f t="shared" si="84"/>
        <v/>
      </c>
      <c r="CY17" s="103" t="str">
        <f t="shared" si="85"/>
        <v/>
      </c>
      <c r="CZ17" s="103" t="str">
        <f t="shared" si="86"/>
        <v/>
      </c>
      <c r="DA17" s="103" t="str">
        <f t="shared" si="87"/>
        <v/>
      </c>
      <c r="DB17" s="103" t="str">
        <f t="shared" si="88"/>
        <v/>
      </c>
      <c r="DC17" s="103" t="str">
        <f t="shared" si="89"/>
        <v/>
      </c>
      <c r="DD17" s="103" t="str">
        <f t="shared" si="90"/>
        <v/>
      </c>
      <c r="DE17" s="103" t="str">
        <f t="shared" si="91"/>
        <v/>
      </c>
      <c r="DF17" s="103" t="str">
        <f t="shared" si="92"/>
        <v/>
      </c>
      <c r="DG17" s="103" t="str">
        <f t="shared" si="93"/>
        <v/>
      </c>
      <c r="DH17" s="103" t="str">
        <f t="shared" si="94"/>
        <v/>
      </c>
      <c r="DI17" s="103" t="str">
        <f t="shared" si="95"/>
        <v/>
      </c>
      <c r="DJ17" s="103" t="str">
        <f t="shared" si="96"/>
        <v/>
      </c>
      <c r="DK17" s="103" t="str">
        <f t="shared" si="97"/>
        <v/>
      </c>
      <c r="DL17" s="103" t="str">
        <f t="shared" si="98"/>
        <v/>
      </c>
      <c r="DM17" s="103" t="str">
        <f t="shared" si="99"/>
        <v/>
      </c>
      <c r="DN17" s="103" t="str">
        <f t="shared" si="100"/>
        <v/>
      </c>
      <c r="DO17" s="103" t="str">
        <f t="shared" si="101"/>
        <v/>
      </c>
      <c r="DP17" s="103" t="str">
        <f t="shared" si="102"/>
        <v/>
      </c>
      <c r="DQ17" s="103" t="str">
        <f t="shared" si="103"/>
        <v/>
      </c>
      <c r="DR17" s="103" t="str">
        <f t="shared" si="104"/>
        <v/>
      </c>
      <c r="DS17" s="103" t="str">
        <f t="shared" si="105"/>
        <v/>
      </c>
      <c r="DT17" s="103" t="str">
        <f t="shared" si="106"/>
        <v/>
      </c>
      <c r="DU17" s="103" t="str">
        <f t="shared" si="107"/>
        <v/>
      </c>
      <c r="DV17" s="103" t="str">
        <f t="shared" si="108"/>
        <v/>
      </c>
      <c r="DW17" s="103" t="str">
        <f t="shared" si="109"/>
        <v/>
      </c>
      <c r="DX17" s="103" t="str">
        <f t="shared" si="110"/>
        <v/>
      </c>
      <c r="DY17" s="103" t="str">
        <f t="shared" si="111"/>
        <v/>
      </c>
      <c r="DZ17" s="103" t="str">
        <f t="shared" si="112"/>
        <v/>
      </c>
      <c r="EA17" s="103" t="str">
        <f t="shared" si="113"/>
        <v/>
      </c>
      <c r="EB17" s="103" t="str">
        <f t="shared" si="114"/>
        <v/>
      </c>
      <c r="EC17" s="103" t="str">
        <f t="shared" si="115"/>
        <v/>
      </c>
      <c r="ED17" s="103" t="str">
        <f t="shared" si="116"/>
        <v/>
      </c>
      <c r="EE17" s="103" t="str">
        <f t="shared" si="117"/>
        <v/>
      </c>
      <c r="EF17" s="103" t="str">
        <f t="shared" si="118"/>
        <v/>
      </c>
      <c r="EG17" s="103" t="str">
        <f t="shared" si="119"/>
        <v/>
      </c>
      <c r="EH17" s="103" t="str">
        <f t="shared" si="120"/>
        <v/>
      </c>
      <c r="EI17" s="103" t="str">
        <f t="shared" si="121"/>
        <v/>
      </c>
      <c r="EJ17" s="103" t="str">
        <f t="shared" si="122"/>
        <v/>
      </c>
      <c r="EK17" s="103" t="str">
        <f t="shared" si="123"/>
        <v/>
      </c>
      <c r="EL17" s="103" t="str">
        <f t="shared" si="124"/>
        <v/>
      </c>
      <c r="EM17" s="103" t="str">
        <f t="shared" si="125"/>
        <v/>
      </c>
      <c r="EN17" s="103" t="str">
        <f t="shared" si="126"/>
        <v/>
      </c>
      <c r="EO17" s="103" t="str">
        <f t="shared" si="127"/>
        <v/>
      </c>
      <c r="EP17" s="103" t="str">
        <f t="shared" si="128"/>
        <v/>
      </c>
      <c r="EQ17" s="103" t="str">
        <f t="shared" si="129"/>
        <v/>
      </c>
      <c r="ER17" s="103" t="str">
        <f t="shared" si="130"/>
        <v/>
      </c>
      <c r="ES17" s="103" t="str">
        <f t="shared" si="131"/>
        <v/>
      </c>
      <c r="ET17" s="103" t="str">
        <f t="shared" si="132"/>
        <v/>
      </c>
      <c r="EU17" s="103" t="str">
        <f t="shared" si="313"/>
        <v/>
      </c>
      <c r="EV17" s="103" t="str">
        <f t="shared" si="314"/>
        <v/>
      </c>
      <c r="EW17" s="103" t="str">
        <f t="shared" si="315"/>
        <v/>
      </c>
      <c r="EX17" s="103" t="str">
        <f t="shared" si="316"/>
        <v/>
      </c>
      <c r="EY17" s="103" t="str">
        <f t="shared" si="317"/>
        <v/>
      </c>
      <c r="EZ17" s="103" t="str">
        <f t="shared" si="133"/>
        <v/>
      </c>
      <c r="FA17" s="103" t="str">
        <f t="shared" si="134"/>
        <v/>
      </c>
      <c r="FB17" s="103" t="str">
        <f t="shared" si="135"/>
        <v/>
      </c>
      <c r="FC17" s="103" t="str">
        <f t="shared" si="136"/>
        <v/>
      </c>
      <c r="FD17" s="103" t="str">
        <f t="shared" si="137"/>
        <v/>
      </c>
      <c r="FE17" s="103" t="str">
        <f t="shared" si="318"/>
        <v/>
      </c>
      <c r="FF17" s="103" t="str">
        <f t="shared" si="319"/>
        <v/>
      </c>
      <c r="FG17" s="103" t="str">
        <f t="shared" si="320"/>
        <v/>
      </c>
      <c r="FH17" s="103" t="str">
        <f t="shared" si="321"/>
        <v/>
      </c>
      <c r="FI17" s="103" t="str">
        <f t="shared" si="322"/>
        <v/>
      </c>
      <c r="FJ17" s="103" t="str">
        <f t="shared" si="138"/>
        <v/>
      </c>
      <c r="FK17" s="103" t="str">
        <f t="shared" si="139"/>
        <v/>
      </c>
      <c r="FL17" s="103" t="str">
        <f t="shared" si="140"/>
        <v/>
      </c>
      <c r="FM17" s="103" t="str">
        <f t="shared" si="141"/>
        <v/>
      </c>
      <c r="FN17" s="103" t="str">
        <f t="shared" si="142"/>
        <v/>
      </c>
      <c r="FO17" s="103" t="str">
        <f t="shared" si="143"/>
        <v/>
      </c>
      <c r="FP17" s="103" t="str">
        <f t="shared" si="144"/>
        <v/>
      </c>
      <c r="FQ17" s="103" t="str">
        <f t="shared" si="145"/>
        <v/>
      </c>
      <c r="FR17" s="103" t="str">
        <f t="shared" si="146"/>
        <v/>
      </c>
      <c r="FS17" s="103" t="str">
        <f t="shared" si="147"/>
        <v/>
      </c>
      <c r="FT17" s="103" t="str">
        <f t="shared" si="148"/>
        <v/>
      </c>
      <c r="FU17" s="103" t="str">
        <f t="shared" si="149"/>
        <v/>
      </c>
      <c r="FV17" s="103" t="str">
        <f t="shared" si="150"/>
        <v/>
      </c>
      <c r="FW17" s="103" t="str">
        <f t="shared" si="151"/>
        <v/>
      </c>
      <c r="FX17" s="103" t="str">
        <f t="shared" si="152"/>
        <v/>
      </c>
      <c r="FY17" s="103" t="str">
        <f t="shared" si="153"/>
        <v/>
      </c>
      <c r="FZ17" s="103" t="str">
        <f t="shared" si="154"/>
        <v/>
      </c>
      <c r="GA17" s="103" t="str">
        <f t="shared" si="155"/>
        <v/>
      </c>
      <c r="GB17" s="103" t="str">
        <f t="shared" si="156"/>
        <v/>
      </c>
      <c r="GC17" s="103" t="str">
        <f t="shared" si="157"/>
        <v/>
      </c>
      <c r="GD17" s="103" t="str">
        <f t="shared" si="158"/>
        <v/>
      </c>
      <c r="GE17" s="103" t="str">
        <f t="shared" si="159"/>
        <v/>
      </c>
      <c r="GF17" s="103" t="str">
        <f t="shared" si="160"/>
        <v/>
      </c>
      <c r="GG17" s="103" t="str">
        <f t="shared" si="161"/>
        <v/>
      </c>
      <c r="GH17" s="103" t="str">
        <f t="shared" si="162"/>
        <v/>
      </c>
      <c r="GI17" s="103" t="str">
        <f t="shared" si="163"/>
        <v/>
      </c>
      <c r="GJ17" s="103" t="str">
        <f t="shared" si="164"/>
        <v/>
      </c>
      <c r="GK17" s="103" t="str">
        <f t="shared" si="165"/>
        <v/>
      </c>
      <c r="GL17" s="103" t="str">
        <f t="shared" si="166"/>
        <v/>
      </c>
      <c r="GM17" s="103" t="str">
        <f t="shared" si="167"/>
        <v/>
      </c>
      <c r="GN17" s="103" t="str">
        <f t="shared" si="168"/>
        <v/>
      </c>
      <c r="GO17" s="103" t="str">
        <f t="shared" si="169"/>
        <v/>
      </c>
      <c r="GP17" s="103" t="str">
        <f t="shared" si="170"/>
        <v/>
      </c>
      <c r="GQ17" s="103" t="str">
        <f t="shared" si="171"/>
        <v/>
      </c>
      <c r="GR17" s="103" t="str">
        <f t="shared" si="172"/>
        <v/>
      </c>
      <c r="GS17" s="103" t="str">
        <f t="shared" si="173"/>
        <v/>
      </c>
      <c r="GT17" s="103" t="str">
        <f t="shared" si="174"/>
        <v/>
      </c>
      <c r="GU17" s="103" t="str">
        <f t="shared" si="175"/>
        <v/>
      </c>
      <c r="GV17" s="103" t="str">
        <f t="shared" si="176"/>
        <v/>
      </c>
      <c r="GW17" s="103" t="str">
        <f t="shared" si="177"/>
        <v/>
      </c>
      <c r="GX17" s="103" t="str">
        <f t="shared" si="178"/>
        <v/>
      </c>
      <c r="GY17" s="103" t="str">
        <f t="shared" si="179"/>
        <v/>
      </c>
      <c r="GZ17" s="103" t="str">
        <f t="shared" si="180"/>
        <v/>
      </c>
      <c r="HA17" s="103" t="str">
        <f t="shared" si="181"/>
        <v/>
      </c>
      <c r="HB17" s="103" t="str">
        <f t="shared" si="182"/>
        <v/>
      </c>
      <c r="HC17" s="103" t="str">
        <f t="shared" si="183"/>
        <v/>
      </c>
      <c r="HD17" s="103" t="str">
        <f t="shared" si="184"/>
        <v/>
      </c>
      <c r="HE17" s="103" t="str">
        <f t="shared" si="185"/>
        <v/>
      </c>
      <c r="HF17" s="103" t="str">
        <f t="shared" si="186"/>
        <v/>
      </c>
      <c r="HG17" s="103" t="str">
        <f t="shared" si="187"/>
        <v/>
      </c>
      <c r="HH17" s="103" t="str">
        <f t="shared" si="188"/>
        <v/>
      </c>
      <c r="HI17" s="103" t="str">
        <f t="shared" si="189"/>
        <v/>
      </c>
      <c r="HJ17" s="103" t="str">
        <f t="shared" si="190"/>
        <v/>
      </c>
      <c r="HK17" s="103" t="str">
        <f t="shared" si="191"/>
        <v/>
      </c>
      <c r="HL17" s="103" t="str">
        <f t="shared" si="192"/>
        <v/>
      </c>
      <c r="HM17" s="103" t="str">
        <f t="shared" si="193"/>
        <v/>
      </c>
      <c r="HN17" s="103" t="str">
        <f t="shared" si="194"/>
        <v/>
      </c>
      <c r="HO17" s="103" t="str">
        <f t="shared" si="195"/>
        <v/>
      </c>
      <c r="HP17" s="103" t="str">
        <f t="shared" si="196"/>
        <v/>
      </c>
      <c r="HQ17" s="103" t="str">
        <f t="shared" si="197"/>
        <v/>
      </c>
      <c r="HR17" s="103" t="str">
        <f t="shared" si="198"/>
        <v/>
      </c>
      <c r="HS17" s="103" t="str">
        <f t="shared" si="199"/>
        <v/>
      </c>
      <c r="HT17" s="103" t="str">
        <f t="shared" si="200"/>
        <v/>
      </c>
      <c r="HU17" s="103" t="str">
        <f t="shared" si="201"/>
        <v/>
      </c>
      <c r="HV17" s="103" t="str">
        <f t="shared" si="202"/>
        <v/>
      </c>
      <c r="HW17" s="137" t="str">
        <f t="shared" si="203"/>
        <v/>
      </c>
      <c r="HX17" s="137" t="str">
        <f t="shared" si="204"/>
        <v/>
      </c>
      <c r="HY17" s="137" t="str">
        <f t="shared" si="205"/>
        <v/>
      </c>
      <c r="HZ17" s="137" t="str">
        <f t="shared" si="206"/>
        <v/>
      </c>
      <c r="IA17" s="137" t="str">
        <f t="shared" si="207"/>
        <v/>
      </c>
      <c r="IB17" s="137" t="str">
        <f t="shared" si="208"/>
        <v/>
      </c>
      <c r="IC17" s="137" t="str">
        <f t="shared" si="209"/>
        <v/>
      </c>
      <c r="ID17" s="137" t="str">
        <f t="shared" si="210"/>
        <v/>
      </c>
      <c r="IE17" s="137" t="str">
        <f t="shared" si="211"/>
        <v/>
      </c>
      <c r="IF17" s="137" t="str">
        <f t="shared" si="212"/>
        <v/>
      </c>
      <c r="IG17" s="137" t="str">
        <f t="shared" si="213"/>
        <v/>
      </c>
      <c r="IH17" s="137" t="str">
        <f t="shared" si="214"/>
        <v/>
      </c>
      <c r="II17" s="137" t="str">
        <f t="shared" si="215"/>
        <v/>
      </c>
      <c r="IJ17" s="137" t="str">
        <f t="shared" si="216"/>
        <v/>
      </c>
      <c r="IK17" s="137" t="str">
        <f t="shared" si="217"/>
        <v/>
      </c>
      <c r="IL17" s="137" t="str">
        <f t="shared" si="218"/>
        <v/>
      </c>
      <c r="IM17" s="137" t="str">
        <f t="shared" si="219"/>
        <v/>
      </c>
      <c r="IN17" s="137" t="str">
        <f t="shared" si="220"/>
        <v/>
      </c>
      <c r="IO17" s="137" t="str">
        <f t="shared" si="221"/>
        <v/>
      </c>
      <c r="IP17" s="137" t="str">
        <f t="shared" si="222"/>
        <v/>
      </c>
      <c r="IQ17" s="137" t="str">
        <f t="shared" si="223"/>
        <v/>
      </c>
      <c r="IR17" s="137" t="str">
        <f t="shared" si="224"/>
        <v/>
      </c>
      <c r="IS17" s="137" t="str">
        <f t="shared" si="225"/>
        <v/>
      </c>
      <c r="IT17" s="137" t="str">
        <f t="shared" si="226"/>
        <v/>
      </c>
      <c r="IU17" s="137" t="str">
        <f t="shared" si="227"/>
        <v/>
      </c>
      <c r="IV17" s="137" t="str">
        <f t="shared" si="228"/>
        <v/>
      </c>
      <c r="IW17" s="137" t="str">
        <f t="shared" si="229"/>
        <v/>
      </c>
      <c r="IX17" s="137" t="str">
        <f t="shared" si="230"/>
        <v/>
      </c>
      <c r="IY17" s="137" t="str">
        <f t="shared" si="231"/>
        <v/>
      </c>
      <c r="IZ17" s="137" t="str">
        <f t="shared" si="232"/>
        <v/>
      </c>
      <c r="JA17" s="137" t="str">
        <f t="shared" si="233"/>
        <v/>
      </c>
      <c r="JB17" s="137" t="str">
        <f t="shared" si="234"/>
        <v/>
      </c>
      <c r="JC17" s="137" t="str">
        <f t="shared" si="235"/>
        <v/>
      </c>
      <c r="JD17" s="137" t="str">
        <f t="shared" si="236"/>
        <v/>
      </c>
      <c r="JE17" s="137" t="str">
        <f t="shared" si="237"/>
        <v/>
      </c>
      <c r="JF17" s="137" t="str">
        <f t="shared" si="238"/>
        <v/>
      </c>
      <c r="JG17" s="137" t="str">
        <f t="shared" si="239"/>
        <v/>
      </c>
      <c r="JH17" s="137" t="str">
        <f t="shared" si="240"/>
        <v/>
      </c>
      <c r="JI17" s="137" t="str">
        <f t="shared" si="241"/>
        <v/>
      </c>
      <c r="JJ17" s="137" t="str">
        <f t="shared" si="242"/>
        <v/>
      </c>
      <c r="JK17" s="137" t="str">
        <f t="shared" si="243"/>
        <v/>
      </c>
      <c r="JL17" s="137" t="str">
        <f t="shared" si="244"/>
        <v/>
      </c>
      <c r="JM17" s="137" t="str">
        <f t="shared" si="245"/>
        <v/>
      </c>
      <c r="JN17" s="137" t="str">
        <f t="shared" si="246"/>
        <v/>
      </c>
      <c r="JO17" s="137" t="str">
        <f t="shared" si="247"/>
        <v/>
      </c>
      <c r="JP17" s="137" t="str">
        <f t="shared" si="248"/>
        <v/>
      </c>
      <c r="JQ17" s="137" t="str">
        <f t="shared" si="249"/>
        <v/>
      </c>
      <c r="JR17" s="137" t="str">
        <f t="shared" si="250"/>
        <v/>
      </c>
      <c r="JS17" s="137" t="str">
        <f t="shared" si="251"/>
        <v/>
      </c>
      <c r="JT17" s="137" t="str">
        <f t="shared" si="252"/>
        <v/>
      </c>
      <c r="JU17" s="137" t="str">
        <f t="shared" si="253"/>
        <v/>
      </c>
      <c r="JV17" s="137" t="str">
        <f t="shared" si="254"/>
        <v/>
      </c>
      <c r="JW17" s="137" t="str">
        <f t="shared" si="255"/>
        <v/>
      </c>
      <c r="JX17" s="137" t="str">
        <f t="shared" si="256"/>
        <v/>
      </c>
      <c r="JY17" s="137" t="str">
        <f t="shared" si="257"/>
        <v/>
      </c>
      <c r="JZ17" s="137" t="str">
        <f t="shared" si="258"/>
        <v/>
      </c>
      <c r="KA17" s="137" t="str">
        <f t="shared" si="259"/>
        <v/>
      </c>
      <c r="KB17" s="137" t="str">
        <f t="shared" si="260"/>
        <v/>
      </c>
      <c r="KC17" s="137" t="str">
        <f t="shared" si="261"/>
        <v/>
      </c>
      <c r="KD17" s="137" t="str">
        <f t="shared" si="262"/>
        <v/>
      </c>
      <c r="KE17" s="137" t="str">
        <f t="shared" si="263"/>
        <v/>
      </c>
      <c r="KF17" s="137" t="str">
        <f t="shared" si="264"/>
        <v/>
      </c>
      <c r="KG17" s="137" t="str">
        <f t="shared" si="265"/>
        <v/>
      </c>
      <c r="KH17" s="137" t="str">
        <f t="shared" si="266"/>
        <v/>
      </c>
      <c r="KI17" s="137" t="str">
        <f t="shared" si="267"/>
        <v/>
      </c>
      <c r="KJ17" s="137" t="str">
        <f t="shared" si="268"/>
        <v/>
      </c>
      <c r="KK17" s="137" t="str">
        <f t="shared" si="269"/>
        <v/>
      </c>
      <c r="KL17" s="137" t="str">
        <f t="shared" si="270"/>
        <v/>
      </c>
      <c r="KM17" s="137" t="str">
        <f t="shared" si="271"/>
        <v/>
      </c>
      <c r="KN17" s="137" t="str">
        <f t="shared" si="272"/>
        <v/>
      </c>
      <c r="KO17" s="137" t="str">
        <f t="shared" si="273"/>
        <v/>
      </c>
      <c r="KP17" s="137" t="str">
        <f t="shared" si="274"/>
        <v/>
      </c>
      <c r="KQ17" s="137" t="str">
        <f t="shared" si="275"/>
        <v/>
      </c>
      <c r="KR17" s="137" t="str">
        <f t="shared" si="276"/>
        <v/>
      </c>
      <c r="KS17" s="137" t="str">
        <f t="shared" si="277"/>
        <v/>
      </c>
      <c r="KT17" s="137" t="str">
        <f t="shared" si="278"/>
        <v/>
      </c>
      <c r="KU17" s="137" t="str">
        <f t="shared" si="279"/>
        <v/>
      </c>
      <c r="KV17" s="137" t="str">
        <f t="shared" si="280"/>
        <v/>
      </c>
      <c r="KW17" s="137" t="str">
        <f t="shared" si="281"/>
        <v/>
      </c>
      <c r="KX17" s="137" t="str">
        <f t="shared" si="282"/>
        <v/>
      </c>
      <c r="KY17" s="137" t="str">
        <f t="shared" si="283"/>
        <v/>
      </c>
      <c r="KZ17" s="137" t="str">
        <f t="shared" si="284"/>
        <v/>
      </c>
      <c r="LA17" s="137" t="str">
        <f t="shared" si="285"/>
        <v/>
      </c>
      <c r="LB17" s="137" t="str">
        <f t="shared" si="286"/>
        <v/>
      </c>
      <c r="LC17" s="137" t="str">
        <f t="shared" si="287"/>
        <v/>
      </c>
      <c r="LD17" s="138" t="str">
        <f t="shared" si="288"/>
        <v/>
      </c>
      <c r="LE17" s="138" t="str">
        <f t="shared" si="289"/>
        <v/>
      </c>
      <c r="LF17" s="138" t="str">
        <f t="shared" si="290"/>
        <v/>
      </c>
      <c r="LG17" s="138" t="str">
        <f t="shared" si="291"/>
        <v/>
      </c>
      <c r="LH17" s="138" t="str">
        <f t="shared" si="292"/>
        <v/>
      </c>
      <c r="LI17" s="103" t="str">
        <f t="shared" si="293"/>
        <v/>
      </c>
      <c r="LJ17" s="103" t="str">
        <f t="shared" si="294"/>
        <v/>
      </c>
      <c r="LK17" s="103" t="str">
        <f t="shared" si="295"/>
        <v/>
      </c>
      <c r="LL17" s="103" t="str">
        <f t="shared" si="296"/>
        <v/>
      </c>
      <c r="LM17" s="103" t="str">
        <f t="shared" si="297"/>
        <v/>
      </c>
      <c r="LN17" s="103" t="str">
        <f t="shared" si="298"/>
        <v/>
      </c>
      <c r="LO17" s="103" t="str">
        <f t="shared" si="299"/>
        <v/>
      </c>
      <c r="LP17" s="103" t="str">
        <f t="shared" si="300"/>
        <v/>
      </c>
      <c r="LQ17" s="103" t="str">
        <f t="shared" si="301"/>
        <v/>
      </c>
      <c r="LR17" s="103" t="str">
        <f t="shared" si="302"/>
        <v/>
      </c>
      <c r="LS17" s="103" t="str">
        <f t="shared" si="303"/>
        <v/>
      </c>
      <c r="LT17" s="103" t="str">
        <f t="shared" si="304"/>
        <v/>
      </c>
      <c r="LU17" s="103" t="str">
        <f t="shared" si="305"/>
        <v/>
      </c>
      <c r="LV17" s="103" t="str">
        <f t="shared" si="306"/>
        <v/>
      </c>
      <c r="LW17" s="103" t="str">
        <f t="shared" si="307"/>
        <v/>
      </c>
      <c r="LX17" s="103" t="str">
        <f t="shared" si="308"/>
        <v/>
      </c>
      <c r="LY17" s="103" t="str">
        <f t="shared" si="309"/>
        <v/>
      </c>
      <c r="LZ17" s="103" t="str">
        <f t="shared" si="310"/>
        <v/>
      </c>
      <c r="MA17" s="103" t="str">
        <f t="shared" si="311"/>
        <v/>
      </c>
      <c r="MB17" s="103" t="str">
        <f t="shared" si="312"/>
        <v/>
      </c>
      <c r="MC17" s="119">
        <f t="shared" si="323"/>
        <v>0</v>
      </c>
      <c r="MD17" s="119">
        <f t="shared" si="324"/>
        <v>0</v>
      </c>
      <c r="ME17" s="119">
        <f t="shared" si="325"/>
        <v>0</v>
      </c>
      <c r="MF17" s="119">
        <f t="shared" si="326"/>
        <v>0</v>
      </c>
      <c r="MG17" s="119">
        <f t="shared" si="327"/>
        <v>0</v>
      </c>
      <c r="MH17" s="119">
        <f t="shared" si="328"/>
        <v>0</v>
      </c>
      <c r="MI17" s="119">
        <f t="shared" si="329"/>
        <v>0</v>
      </c>
      <c r="MJ17" s="119">
        <f t="shared" si="330"/>
        <v>0</v>
      </c>
      <c r="MK17" s="119">
        <f t="shared" si="331"/>
        <v>0</v>
      </c>
      <c r="ML17" s="119">
        <f t="shared" si="332"/>
        <v>0</v>
      </c>
      <c r="MM17" s="119">
        <f t="shared" si="333"/>
        <v>0</v>
      </c>
      <c r="MN17" s="119">
        <f t="shared" si="334"/>
        <v>0</v>
      </c>
      <c r="MO17" s="119">
        <f t="shared" si="335"/>
        <v>0</v>
      </c>
      <c r="MP17" s="119">
        <f t="shared" si="336"/>
        <v>0</v>
      </c>
      <c r="MQ17" s="119">
        <f t="shared" si="337"/>
        <v>0</v>
      </c>
      <c r="MR17" s="98"/>
      <c r="MS17" s="98"/>
      <c r="MT17" s="103"/>
      <c r="MU17" s="103"/>
      <c r="NK17" s="99"/>
      <c r="NL17" s="99"/>
    </row>
    <row r="18" spans="1:376" ht="12" customHeight="1" x14ac:dyDescent="0.2">
      <c r="A18" s="126" t="str">
        <f t="shared" si="0"/>
        <v/>
      </c>
      <c r="B18" s="165">
        <v>20</v>
      </c>
      <c r="C18" s="140"/>
      <c r="D18" s="141"/>
      <c r="E18" s="142"/>
      <c r="F18" s="142"/>
      <c r="G18" s="142"/>
      <c r="H18" s="142"/>
      <c r="I18" s="534"/>
      <c r="J18" s="143"/>
      <c r="K18" s="144">
        <f t="shared" si="1"/>
        <v>0</v>
      </c>
      <c r="L18" s="144">
        <f t="shared" si="2"/>
        <v>0</v>
      </c>
      <c r="M18" s="145"/>
      <c r="N18" s="145"/>
      <c r="O18" s="145"/>
      <c r="P18" s="146"/>
      <c r="Q18" s="147"/>
      <c r="R18" s="148"/>
      <c r="S18" s="1245"/>
      <c r="T18" s="1246"/>
      <c r="U18" s="103" t="str">
        <f t="shared" si="3"/>
        <v/>
      </c>
      <c r="V18" s="103" t="str">
        <f t="shared" si="4"/>
        <v/>
      </c>
      <c r="W18" s="103" t="str">
        <f t="shared" si="5"/>
        <v/>
      </c>
      <c r="X18" s="103" t="str">
        <f t="shared" si="6"/>
        <v/>
      </c>
      <c r="Y18" s="103" t="str">
        <f t="shared" si="7"/>
        <v/>
      </c>
      <c r="Z18" s="103" t="str">
        <f t="shared" si="8"/>
        <v/>
      </c>
      <c r="AA18" s="103" t="str">
        <f t="shared" si="9"/>
        <v/>
      </c>
      <c r="AB18" s="103" t="str">
        <f t="shared" si="10"/>
        <v/>
      </c>
      <c r="AC18" s="103" t="str">
        <f t="shared" si="11"/>
        <v/>
      </c>
      <c r="AD18" s="103" t="str">
        <f t="shared" si="12"/>
        <v/>
      </c>
      <c r="AE18" s="103" t="str">
        <f t="shared" si="13"/>
        <v/>
      </c>
      <c r="AF18" s="103" t="str">
        <f t="shared" si="14"/>
        <v/>
      </c>
      <c r="AG18" s="103" t="str">
        <f t="shared" si="15"/>
        <v/>
      </c>
      <c r="AH18" s="103" t="str">
        <f t="shared" si="16"/>
        <v/>
      </c>
      <c r="AI18" s="103" t="str">
        <f t="shared" si="17"/>
        <v/>
      </c>
      <c r="AJ18" s="103" t="str">
        <f t="shared" si="18"/>
        <v/>
      </c>
      <c r="AK18" s="103" t="str">
        <f t="shared" si="19"/>
        <v/>
      </c>
      <c r="AL18" s="103" t="str">
        <f t="shared" si="20"/>
        <v/>
      </c>
      <c r="AM18" s="103" t="str">
        <f t="shared" si="21"/>
        <v/>
      </c>
      <c r="AN18" s="103" t="str">
        <f t="shared" si="22"/>
        <v/>
      </c>
      <c r="AO18" s="103" t="str">
        <f t="shared" si="23"/>
        <v/>
      </c>
      <c r="AP18" s="103" t="str">
        <f t="shared" si="24"/>
        <v/>
      </c>
      <c r="AQ18" s="103" t="str">
        <f t="shared" si="25"/>
        <v/>
      </c>
      <c r="AR18" s="103" t="str">
        <f t="shared" si="26"/>
        <v/>
      </c>
      <c r="AS18" s="103" t="str">
        <f t="shared" si="27"/>
        <v/>
      </c>
      <c r="AT18" s="103" t="str">
        <f t="shared" si="28"/>
        <v/>
      </c>
      <c r="AU18" s="103" t="str">
        <f t="shared" si="29"/>
        <v/>
      </c>
      <c r="AV18" s="103" t="str">
        <f t="shared" si="30"/>
        <v/>
      </c>
      <c r="AW18" s="103" t="str">
        <f t="shared" si="31"/>
        <v/>
      </c>
      <c r="AX18" s="103" t="str">
        <f t="shared" si="32"/>
        <v/>
      </c>
      <c r="AY18" s="103" t="str">
        <f t="shared" si="33"/>
        <v/>
      </c>
      <c r="AZ18" s="103" t="str">
        <f t="shared" si="34"/>
        <v/>
      </c>
      <c r="BA18" s="103" t="str">
        <f t="shared" si="35"/>
        <v/>
      </c>
      <c r="BB18" s="103" t="str">
        <f t="shared" si="36"/>
        <v/>
      </c>
      <c r="BC18" s="103" t="str">
        <f t="shared" si="37"/>
        <v/>
      </c>
      <c r="BD18" s="103" t="str">
        <f t="shared" si="38"/>
        <v/>
      </c>
      <c r="BE18" s="103" t="str">
        <f t="shared" si="39"/>
        <v/>
      </c>
      <c r="BF18" s="103" t="str">
        <f t="shared" si="40"/>
        <v/>
      </c>
      <c r="BG18" s="103" t="str">
        <f t="shared" si="41"/>
        <v/>
      </c>
      <c r="BH18" s="103" t="str">
        <f t="shared" si="42"/>
        <v/>
      </c>
      <c r="BI18" s="103" t="str">
        <f t="shared" si="43"/>
        <v/>
      </c>
      <c r="BJ18" s="103" t="str">
        <f t="shared" si="44"/>
        <v/>
      </c>
      <c r="BK18" s="103" t="str">
        <f t="shared" si="45"/>
        <v/>
      </c>
      <c r="BL18" s="103" t="str">
        <f t="shared" si="46"/>
        <v/>
      </c>
      <c r="BM18" s="103" t="str">
        <f t="shared" si="47"/>
        <v/>
      </c>
      <c r="BN18" s="103" t="str">
        <f t="shared" si="48"/>
        <v/>
      </c>
      <c r="BO18" s="103" t="str">
        <f t="shared" si="49"/>
        <v/>
      </c>
      <c r="BP18" s="103" t="str">
        <f t="shared" si="50"/>
        <v/>
      </c>
      <c r="BQ18" s="103" t="str">
        <f t="shared" si="51"/>
        <v/>
      </c>
      <c r="BR18" s="103" t="str">
        <f t="shared" si="52"/>
        <v/>
      </c>
      <c r="BS18" s="103" t="str">
        <f t="shared" si="53"/>
        <v/>
      </c>
      <c r="BT18" s="103" t="str">
        <f t="shared" si="54"/>
        <v/>
      </c>
      <c r="BU18" s="103" t="str">
        <f t="shared" si="55"/>
        <v/>
      </c>
      <c r="BV18" s="103" t="str">
        <f t="shared" si="56"/>
        <v/>
      </c>
      <c r="BW18" s="103" t="str">
        <f t="shared" si="57"/>
        <v/>
      </c>
      <c r="BX18" s="103" t="str">
        <f t="shared" si="58"/>
        <v/>
      </c>
      <c r="BY18" s="103" t="str">
        <f t="shared" si="59"/>
        <v/>
      </c>
      <c r="BZ18" s="103" t="str">
        <f t="shared" si="60"/>
        <v/>
      </c>
      <c r="CA18" s="103" t="str">
        <f t="shared" si="61"/>
        <v/>
      </c>
      <c r="CB18" s="103" t="str">
        <f t="shared" si="62"/>
        <v/>
      </c>
      <c r="CC18" s="103" t="str">
        <f t="shared" si="63"/>
        <v/>
      </c>
      <c r="CD18" s="103" t="str">
        <f t="shared" si="64"/>
        <v/>
      </c>
      <c r="CE18" s="103" t="str">
        <f t="shared" si="65"/>
        <v/>
      </c>
      <c r="CF18" s="103" t="str">
        <f t="shared" si="66"/>
        <v/>
      </c>
      <c r="CG18" s="103" t="str">
        <f t="shared" si="67"/>
        <v/>
      </c>
      <c r="CH18" s="103" t="str">
        <f t="shared" si="68"/>
        <v/>
      </c>
      <c r="CI18" s="103" t="str">
        <f t="shared" si="69"/>
        <v/>
      </c>
      <c r="CJ18" s="103" t="str">
        <f t="shared" si="70"/>
        <v/>
      </c>
      <c r="CK18" s="103" t="str">
        <f t="shared" si="71"/>
        <v/>
      </c>
      <c r="CL18" s="103" t="str">
        <f t="shared" si="72"/>
        <v/>
      </c>
      <c r="CM18" s="103" t="str">
        <f t="shared" si="73"/>
        <v/>
      </c>
      <c r="CN18" s="103" t="str">
        <f t="shared" si="74"/>
        <v/>
      </c>
      <c r="CO18" s="103" t="str">
        <f t="shared" si="75"/>
        <v/>
      </c>
      <c r="CP18" s="103" t="str">
        <f t="shared" si="76"/>
        <v/>
      </c>
      <c r="CQ18" s="103" t="str">
        <f t="shared" si="77"/>
        <v/>
      </c>
      <c r="CR18" s="103" t="str">
        <f t="shared" si="78"/>
        <v/>
      </c>
      <c r="CS18" s="103" t="str">
        <f t="shared" si="79"/>
        <v/>
      </c>
      <c r="CT18" s="103" t="str">
        <f t="shared" si="80"/>
        <v/>
      </c>
      <c r="CU18" s="103" t="str">
        <f t="shared" si="81"/>
        <v/>
      </c>
      <c r="CV18" s="103" t="str">
        <f t="shared" si="82"/>
        <v/>
      </c>
      <c r="CW18" s="103" t="str">
        <f t="shared" si="83"/>
        <v/>
      </c>
      <c r="CX18" s="103" t="str">
        <f t="shared" si="84"/>
        <v/>
      </c>
      <c r="CY18" s="103" t="str">
        <f t="shared" si="85"/>
        <v/>
      </c>
      <c r="CZ18" s="103" t="str">
        <f t="shared" si="86"/>
        <v/>
      </c>
      <c r="DA18" s="103" t="str">
        <f t="shared" si="87"/>
        <v/>
      </c>
      <c r="DB18" s="103" t="str">
        <f t="shared" si="88"/>
        <v/>
      </c>
      <c r="DC18" s="103" t="str">
        <f t="shared" si="89"/>
        <v/>
      </c>
      <c r="DD18" s="103" t="str">
        <f t="shared" si="90"/>
        <v/>
      </c>
      <c r="DE18" s="103" t="str">
        <f t="shared" si="91"/>
        <v/>
      </c>
      <c r="DF18" s="103" t="str">
        <f t="shared" si="92"/>
        <v/>
      </c>
      <c r="DG18" s="103" t="str">
        <f t="shared" si="93"/>
        <v/>
      </c>
      <c r="DH18" s="103" t="str">
        <f t="shared" si="94"/>
        <v/>
      </c>
      <c r="DI18" s="103" t="str">
        <f t="shared" si="95"/>
        <v/>
      </c>
      <c r="DJ18" s="103" t="str">
        <f t="shared" si="96"/>
        <v/>
      </c>
      <c r="DK18" s="103" t="str">
        <f t="shared" si="97"/>
        <v/>
      </c>
      <c r="DL18" s="103" t="str">
        <f t="shared" si="98"/>
        <v/>
      </c>
      <c r="DM18" s="103" t="str">
        <f t="shared" si="99"/>
        <v/>
      </c>
      <c r="DN18" s="103" t="str">
        <f t="shared" si="100"/>
        <v/>
      </c>
      <c r="DO18" s="103" t="str">
        <f t="shared" si="101"/>
        <v/>
      </c>
      <c r="DP18" s="103" t="str">
        <f t="shared" si="102"/>
        <v/>
      </c>
      <c r="DQ18" s="103" t="str">
        <f t="shared" si="103"/>
        <v/>
      </c>
      <c r="DR18" s="103" t="str">
        <f t="shared" si="104"/>
        <v/>
      </c>
      <c r="DS18" s="103" t="str">
        <f t="shared" si="105"/>
        <v/>
      </c>
      <c r="DT18" s="103" t="str">
        <f t="shared" si="106"/>
        <v/>
      </c>
      <c r="DU18" s="103" t="str">
        <f t="shared" si="107"/>
        <v/>
      </c>
      <c r="DV18" s="103" t="str">
        <f t="shared" si="108"/>
        <v/>
      </c>
      <c r="DW18" s="103" t="str">
        <f t="shared" si="109"/>
        <v/>
      </c>
      <c r="DX18" s="103" t="str">
        <f t="shared" si="110"/>
        <v/>
      </c>
      <c r="DY18" s="103" t="str">
        <f t="shared" si="111"/>
        <v/>
      </c>
      <c r="DZ18" s="103" t="str">
        <f t="shared" si="112"/>
        <v/>
      </c>
      <c r="EA18" s="103" t="str">
        <f t="shared" si="113"/>
        <v/>
      </c>
      <c r="EB18" s="103" t="str">
        <f t="shared" si="114"/>
        <v/>
      </c>
      <c r="EC18" s="103" t="str">
        <f t="shared" si="115"/>
        <v/>
      </c>
      <c r="ED18" s="103" t="str">
        <f t="shared" si="116"/>
        <v/>
      </c>
      <c r="EE18" s="103" t="str">
        <f t="shared" si="117"/>
        <v/>
      </c>
      <c r="EF18" s="103" t="str">
        <f t="shared" si="118"/>
        <v/>
      </c>
      <c r="EG18" s="103" t="str">
        <f t="shared" si="119"/>
        <v/>
      </c>
      <c r="EH18" s="103" t="str">
        <f t="shared" si="120"/>
        <v/>
      </c>
      <c r="EI18" s="103" t="str">
        <f t="shared" si="121"/>
        <v/>
      </c>
      <c r="EJ18" s="103" t="str">
        <f t="shared" si="122"/>
        <v/>
      </c>
      <c r="EK18" s="103" t="str">
        <f t="shared" si="123"/>
        <v/>
      </c>
      <c r="EL18" s="103" t="str">
        <f t="shared" si="124"/>
        <v/>
      </c>
      <c r="EM18" s="103" t="str">
        <f t="shared" si="125"/>
        <v/>
      </c>
      <c r="EN18" s="103" t="str">
        <f t="shared" si="126"/>
        <v/>
      </c>
      <c r="EO18" s="103" t="str">
        <f t="shared" si="127"/>
        <v/>
      </c>
      <c r="EP18" s="103" t="str">
        <f t="shared" si="128"/>
        <v/>
      </c>
      <c r="EQ18" s="103" t="str">
        <f t="shared" si="129"/>
        <v/>
      </c>
      <c r="ER18" s="103" t="str">
        <f t="shared" si="130"/>
        <v/>
      </c>
      <c r="ES18" s="103" t="str">
        <f t="shared" si="131"/>
        <v/>
      </c>
      <c r="ET18" s="103" t="str">
        <f t="shared" si="132"/>
        <v/>
      </c>
      <c r="EU18" s="103" t="str">
        <f t="shared" si="313"/>
        <v/>
      </c>
      <c r="EV18" s="103" t="str">
        <f t="shared" si="314"/>
        <v/>
      </c>
      <c r="EW18" s="103" t="str">
        <f t="shared" si="315"/>
        <v/>
      </c>
      <c r="EX18" s="103" t="str">
        <f t="shared" si="316"/>
        <v/>
      </c>
      <c r="EY18" s="103" t="str">
        <f t="shared" si="317"/>
        <v/>
      </c>
      <c r="EZ18" s="103" t="str">
        <f t="shared" si="133"/>
        <v/>
      </c>
      <c r="FA18" s="103" t="str">
        <f t="shared" si="134"/>
        <v/>
      </c>
      <c r="FB18" s="103" t="str">
        <f t="shared" si="135"/>
        <v/>
      </c>
      <c r="FC18" s="103" t="str">
        <f t="shared" si="136"/>
        <v/>
      </c>
      <c r="FD18" s="103" t="str">
        <f t="shared" si="137"/>
        <v/>
      </c>
      <c r="FE18" s="103" t="str">
        <f t="shared" si="318"/>
        <v/>
      </c>
      <c r="FF18" s="103" t="str">
        <f t="shared" si="319"/>
        <v/>
      </c>
      <c r="FG18" s="103" t="str">
        <f t="shared" si="320"/>
        <v/>
      </c>
      <c r="FH18" s="103" t="str">
        <f t="shared" si="321"/>
        <v/>
      </c>
      <c r="FI18" s="103" t="str">
        <f t="shared" si="322"/>
        <v/>
      </c>
      <c r="FJ18" s="103" t="str">
        <f t="shared" si="138"/>
        <v/>
      </c>
      <c r="FK18" s="103" t="str">
        <f t="shared" si="139"/>
        <v/>
      </c>
      <c r="FL18" s="103" t="str">
        <f t="shared" si="140"/>
        <v/>
      </c>
      <c r="FM18" s="103" t="str">
        <f t="shared" si="141"/>
        <v/>
      </c>
      <c r="FN18" s="103" t="str">
        <f t="shared" si="142"/>
        <v/>
      </c>
      <c r="FO18" s="103" t="str">
        <f t="shared" si="143"/>
        <v/>
      </c>
      <c r="FP18" s="103" t="str">
        <f t="shared" si="144"/>
        <v/>
      </c>
      <c r="FQ18" s="103" t="str">
        <f t="shared" si="145"/>
        <v/>
      </c>
      <c r="FR18" s="103" t="str">
        <f t="shared" si="146"/>
        <v/>
      </c>
      <c r="FS18" s="103" t="str">
        <f t="shared" si="147"/>
        <v/>
      </c>
      <c r="FT18" s="103" t="str">
        <f t="shared" si="148"/>
        <v/>
      </c>
      <c r="FU18" s="103" t="str">
        <f t="shared" si="149"/>
        <v/>
      </c>
      <c r="FV18" s="103" t="str">
        <f t="shared" si="150"/>
        <v/>
      </c>
      <c r="FW18" s="103" t="str">
        <f t="shared" si="151"/>
        <v/>
      </c>
      <c r="FX18" s="103" t="str">
        <f t="shared" si="152"/>
        <v/>
      </c>
      <c r="FY18" s="103" t="str">
        <f t="shared" si="153"/>
        <v/>
      </c>
      <c r="FZ18" s="103" t="str">
        <f t="shared" si="154"/>
        <v/>
      </c>
      <c r="GA18" s="103" t="str">
        <f t="shared" si="155"/>
        <v/>
      </c>
      <c r="GB18" s="103" t="str">
        <f t="shared" si="156"/>
        <v/>
      </c>
      <c r="GC18" s="103" t="str">
        <f t="shared" si="157"/>
        <v/>
      </c>
      <c r="GD18" s="103" t="str">
        <f t="shared" si="158"/>
        <v/>
      </c>
      <c r="GE18" s="103" t="str">
        <f t="shared" si="159"/>
        <v/>
      </c>
      <c r="GF18" s="103" t="str">
        <f t="shared" si="160"/>
        <v/>
      </c>
      <c r="GG18" s="103" t="str">
        <f t="shared" si="161"/>
        <v/>
      </c>
      <c r="GH18" s="103" t="str">
        <f t="shared" si="162"/>
        <v/>
      </c>
      <c r="GI18" s="103" t="str">
        <f t="shared" si="163"/>
        <v/>
      </c>
      <c r="GJ18" s="103" t="str">
        <f t="shared" si="164"/>
        <v/>
      </c>
      <c r="GK18" s="103" t="str">
        <f t="shared" si="165"/>
        <v/>
      </c>
      <c r="GL18" s="103" t="str">
        <f t="shared" si="166"/>
        <v/>
      </c>
      <c r="GM18" s="103" t="str">
        <f t="shared" si="167"/>
        <v/>
      </c>
      <c r="GN18" s="103" t="str">
        <f t="shared" si="168"/>
        <v/>
      </c>
      <c r="GO18" s="103" t="str">
        <f t="shared" si="169"/>
        <v/>
      </c>
      <c r="GP18" s="103" t="str">
        <f t="shared" si="170"/>
        <v/>
      </c>
      <c r="GQ18" s="103" t="str">
        <f t="shared" si="171"/>
        <v/>
      </c>
      <c r="GR18" s="103" t="str">
        <f t="shared" si="172"/>
        <v/>
      </c>
      <c r="GS18" s="103" t="str">
        <f t="shared" si="173"/>
        <v/>
      </c>
      <c r="GT18" s="103" t="str">
        <f t="shared" si="174"/>
        <v/>
      </c>
      <c r="GU18" s="103" t="str">
        <f t="shared" si="175"/>
        <v/>
      </c>
      <c r="GV18" s="103" t="str">
        <f t="shared" si="176"/>
        <v/>
      </c>
      <c r="GW18" s="103" t="str">
        <f t="shared" si="177"/>
        <v/>
      </c>
      <c r="GX18" s="103" t="str">
        <f t="shared" si="178"/>
        <v/>
      </c>
      <c r="GY18" s="103" t="str">
        <f t="shared" si="179"/>
        <v/>
      </c>
      <c r="GZ18" s="103" t="str">
        <f t="shared" si="180"/>
        <v/>
      </c>
      <c r="HA18" s="103" t="str">
        <f t="shared" si="181"/>
        <v/>
      </c>
      <c r="HB18" s="103" t="str">
        <f t="shared" si="182"/>
        <v/>
      </c>
      <c r="HC18" s="103" t="str">
        <f t="shared" si="183"/>
        <v/>
      </c>
      <c r="HD18" s="103" t="str">
        <f t="shared" si="184"/>
        <v/>
      </c>
      <c r="HE18" s="103" t="str">
        <f t="shared" si="185"/>
        <v/>
      </c>
      <c r="HF18" s="103" t="str">
        <f t="shared" si="186"/>
        <v/>
      </c>
      <c r="HG18" s="103" t="str">
        <f t="shared" si="187"/>
        <v/>
      </c>
      <c r="HH18" s="103" t="str">
        <f t="shared" si="188"/>
        <v/>
      </c>
      <c r="HI18" s="103" t="str">
        <f t="shared" si="189"/>
        <v/>
      </c>
      <c r="HJ18" s="103" t="str">
        <f t="shared" si="190"/>
        <v/>
      </c>
      <c r="HK18" s="103" t="str">
        <f t="shared" si="191"/>
        <v/>
      </c>
      <c r="HL18" s="103" t="str">
        <f t="shared" si="192"/>
        <v/>
      </c>
      <c r="HM18" s="103" t="str">
        <f t="shared" si="193"/>
        <v/>
      </c>
      <c r="HN18" s="103" t="str">
        <f t="shared" si="194"/>
        <v/>
      </c>
      <c r="HO18" s="103" t="str">
        <f t="shared" si="195"/>
        <v/>
      </c>
      <c r="HP18" s="103" t="str">
        <f t="shared" si="196"/>
        <v/>
      </c>
      <c r="HQ18" s="103" t="str">
        <f t="shared" si="197"/>
        <v/>
      </c>
      <c r="HR18" s="103" t="str">
        <f t="shared" si="198"/>
        <v/>
      </c>
      <c r="HS18" s="103" t="str">
        <f t="shared" si="199"/>
        <v/>
      </c>
      <c r="HT18" s="103" t="str">
        <f t="shared" si="200"/>
        <v/>
      </c>
      <c r="HU18" s="103" t="str">
        <f t="shared" si="201"/>
        <v/>
      </c>
      <c r="HV18" s="103" t="str">
        <f t="shared" si="202"/>
        <v/>
      </c>
      <c r="HW18" s="137" t="str">
        <f t="shared" si="203"/>
        <v/>
      </c>
      <c r="HX18" s="137" t="str">
        <f t="shared" si="204"/>
        <v/>
      </c>
      <c r="HY18" s="137" t="str">
        <f t="shared" si="205"/>
        <v/>
      </c>
      <c r="HZ18" s="137" t="str">
        <f t="shared" si="206"/>
        <v/>
      </c>
      <c r="IA18" s="137" t="str">
        <f t="shared" si="207"/>
        <v/>
      </c>
      <c r="IB18" s="137" t="str">
        <f t="shared" si="208"/>
        <v/>
      </c>
      <c r="IC18" s="137" t="str">
        <f t="shared" si="209"/>
        <v/>
      </c>
      <c r="ID18" s="137" t="str">
        <f t="shared" si="210"/>
        <v/>
      </c>
      <c r="IE18" s="137" t="str">
        <f t="shared" si="211"/>
        <v/>
      </c>
      <c r="IF18" s="137" t="str">
        <f t="shared" si="212"/>
        <v/>
      </c>
      <c r="IG18" s="137" t="str">
        <f t="shared" si="213"/>
        <v/>
      </c>
      <c r="IH18" s="137" t="str">
        <f t="shared" si="214"/>
        <v/>
      </c>
      <c r="II18" s="137" t="str">
        <f t="shared" si="215"/>
        <v/>
      </c>
      <c r="IJ18" s="137" t="str">
        <f t="shared" si="216"/>
        <v/>
      </c>
      <c r="IK18" s="137" t="str">
        <f t="shared" si="217"/>
        <v/>
      </c>
      <c r="IL18" s="137" t="str">
        <f t="shared" si="218"/>
        <v/>
      </c>
      <c r="IM18" s="137" t="str">
        <f t="shared" si="219"/>
        <v/>
      </c>
      <c r="IN18" s="137" t="str">
        <f t="shared" si="220"/>
        <v/>
      </c>
      <c r="IO18" s="137" t="str">
        <f t="shared" si="221"/>
        <v/>
      </c>
      <c r="IP18" s="137" t="str">
        <f t="shared" si="222"/>
        <v/>
      </c>
      <c r="IQ18" s="137" t="str">
        <f t="shared" si="223"/>
        <v/>
      </c>
      <c r="IR18" s="137" t="str">
        <f t="shared" si="224"/>
        <v/>
      </c>
      <c r="IS18" s="137" t="str">
        <f t="shared" si="225"/>
        <v/>
      </c>
      <c r="IT18" s="137" t="str">
        <f t="shared" si="226"/>
        <v/>
      </c>
      <c r="IU18" s="137" t="str">
        <f t="shared" si="227"/>
        <v/>
      </c>
      <c r="IV18" s="137" t="str">
        <f t="shared" si="228"/>
        <v/>
      </c>
      <c r="IW18" s="137" t="str">
        <f t="shared" si="229"/>
        <v/>
      </c>
      <c r="IX18" s="137" t="str">
        <f t="shared" si="230"/>
        <v/>
      </c>
      <c r="IY18" s="137" t="str">
        <f t="shared" si="231"/>
        <v/>
      </c>
      <c r="IZ18" s="137" t="str">
        <f t="shared" si="232"/>
        <v/>
      </c>
      <c r="JA18" s="137" t="str">
        <f t="shared" si="233"/>
        <v/>
      </c>
      <c r="JB18" s="137" t="str">
        <f t="shared" si="234"/>
        <v/>
      </c>
      <c r="JC18" s="137" t="str">
        <f t="shared" si="235"/>
        <v/>
      </c>
      <c r="JD18" s="137" t="str">
        <f t="shared" si="236"/>
        <v/>
      </c>
      <c r="JE18" s="137" t="str">
        <f t="shared" si="237"/>
        <v/>
      </c>
      <c r="JF18" s="137" t="str">
        <f t="shared" si="238"/>
        <v/>
      </c>
      <c r="JG18" s="137" t="str">
        <f t="shared" si="239"/>
        <v/>
      </c>
      <c r="JH18" s="137" t="str">
        <f t="shared" si="240"/>
        <v/>
      </c>
      <c r="JI18" s="137" t="str">
        <f t="shared" si="241"/>
        <v/>
      </c>
      <c r="JJ18" s="137" t="str">
        <f t="shared" si="242"/>
        <v/>
      </c>
      <c r="JK18" s="137" t="str">
        <f t="shared" si="243"/>
        <v/>
      </c>
      <c r="JL18" s="137" t="str">
        <f t="shared" si="244"/>
        <v/>
      </c>
      <c r="JM18" s="137" t="str">
        <f t="shared" si="245"/>
        <v/>
      </c>
      <c r="JN18" s="137" t="str">
        <f t="shared" si="246"/>
        <v/>
      </c>
      <c r="JO18" s="137" t="str">
        <f t="shared" si="247"/>
        <v/>
      </c>
      <c r="JP18" s="137" t="str">
        <f t="shared" si="248"/>
        <v/>
      </c>
      <c r="JQ18" s="137" t="str">
        <f t="shared" si="249"/>
        <v/>
      </c>
      <c r="JR18" s="137" t="str">
        <f t="shared" si="250"/>
        <v/>
      </c>
      <c r="JS18" s="137" t="str">
        <f t="shared" si="251"/>
        <v/>
      </c>
      <c r="JT18" s="137" t="str">
        <f t="shared" si="252"/>
        <v/>
      </c>
      <c r="JU18" s="137" t="str">
        <f t="shared" si="253"/>
        <v/>
      </c>
      <c r="JV18" s="137" t="str">
        <f t="shared" si="254"/>
        <v/>
      </c>
      <c r="JW18" s="137" t="str">
        <f t="shared" si="255"/>
        <v/>
      </c>
      <c r="JX18" s="137" t="str">
        <f t="shared" si="256"/>
        <v/>
      </c>
      <c r="JY18" s="137" t="str">
        <f t="shared" si="257"/>
        <v/>
      </c>
      <c r="JZ18" s="137" t="str">
        <f t="shared" si="258"/>
        <v/>
      </c>
      <c r="KA18" s="137" t="str">
        <f t="shared" si="259"/>
        <v/>
      </c>
      <c r="KB18" s="137" t="str">
        <f t="shared" si="260"/>
        <v/>
      </c>
      <c r="KC18" s="137" t="str">
        <f t="shared" si="261"/>
        <v/>
      </c>
      <c r="KD18" s="137" t="str">
        <f t="shared" si="262"/>
        <v/>
      </c>
      <c r="KE18" s="137" t="str">
        <f t="shared" si="263"/>
        <v/>
      </c>
      <c r="KF18" s="137" t="str">
        <f t="shared" si="264"/>
        <v/>
      </c>
      <c r="KG18" s="137" t="str">
        <f t="shared" si="265"/>
        <v/>
      </c>
      <c r="KH18" s="137" t="str">
        <f t="shared" si="266"/>
        <v/>
      </c>
      <c r="KI18" s="137" t="str">
        <f t="shared" si="267"/>
        <v/>
      </c>
      <c r="KJ18" s="137" t="str">
        <f t="shared" si="268"/>
        <v/>
      </c>
      <c r="KK18" s="137" t="str">
        <f t="shared" si="269"/>
        <v/>
      </c>
      <c r="KL18" s="137" t="str">
        <f t="shared" si="270"/>
        <v/>
      </c>
      <c r="KM18" s="137" t="str">
        <f t="shared" si="271"/>
        <v/>
      </c>
      <c r="KN18" s="137" t="str">
        <f t="shared" si="272"/>
        <v/>
      </c>
      <c r="KO18" s="137" t="str">
        <f t="shared" si="273"/>
        <v/>
      </c>
      <c r="KP18" s="137" t="str">
        <f t="shared" si="274"/>
        <v/>
      </c>
      <c r="KQ18" s="137" t="str">
        <f t="shared" si="275"/>
        <v/>
      </c>
      <c r="KR18" s="137" t="str">
        <f t="shared" si="276"/>
        <v/>
      </c>
      <c r="KS18" s="137" t="str">
        <f t="shared" si="277"/>
        <v/>
      </c>
      <c r="KT18" s="137" t="str">
        <f t="shared" si="278"/>
        <v/>
      </c>
      <c r="KU18" s="137" t="str">
        <f t="shared" si="279"/>
        <v/>
      </c>
      <c r="KV18" s="137" t="str">
        <f t="shared" si="280"/>
        <v/>
      </c>
      <c r="KW18" s="137" t="str">
        <f t="shared" si="281"/>
        <v/>
      </c>
      <c r="KX18" s="137" t="str">
        <f t="shared" si="282"/>
        <v/>
      </c>
      <c r="KY18" s="137" t="str">
        <f t="shared" si="283"/>
        <v/>
      </c>
      <c r="KZ18" s="137" t="str">
        <f t="shared" si="284"/>
        <v/>
      </c>
      <c r="LA18" s="137" t="str">
        <f t="shared" si="285"/>
        <v/>
      </c>
      <c r="LB18" s="137" t="str">
        <f t="shared" si="286"/>
        <v/>
      </c>
      <c r="LC18" s="137" t="str">
        <f t="shared" si="287"/>
        <v/>
      </c>
      <c r="LD18" s="138" t="str">
        <f t="shared" si="288"/>
        <v/>
      </c>
      <c r="LE18" s="138" t="str">
        <f t="shared" si="289"/>
        <v/>
      </c>
      <c r="LF18" s="138" t="str">
        <f t="shared" si="290"/>
        <v/>
      </c>
      <c r="LG18" s="138" t="str">
        <f t="shared" si="291"/>
        <v/>
      </c>
      <c r="LH18" s="138" t="str">
        <f t="shared" si="292"/>
        <v/>
      </c>
      <c r="LI18" s="103" t="str">
        <f t="shared" si="293"/>
        <v/>
      </c>
      <c r="LJ18" s="103" t="str">
        <f t="shared" si="294"/>
        <v/>
      </c>
      <c r="LK18" s="103" t="str">
        <f t="shared" si="295"/>
        <v/>
      </c>
      <c r="LL18" s="103" t="str">
        <f t="shared" si="296"/>
        <v/>
      </c>
      <c r="LM18" s="103" t="str">
        <f t="shared" si="297"/>
        <v/>
      </c>
      <c r="LN18" s="103" t="str">
        <f t="shared" si="298"/>
        <v/>
      </c>
      <c r="LO18" s="103" t="str">
        <f t="shared" si="299"/>
        <v/>
      </c>
      <c r="LP18" s="103" t="str">
        <f t="shared" si="300"/>
        <v/>
      </c>
      <c r="LQ18" s="103" t="str">
        <f t="shared" si="301"/>
        <v/>
      </c>
      <c r="LR18" s="103" t="str">
        <f t="shared" si="302"/>
        <v/>
      </c>
      <c r="LS18" s="103" t="str">
        <f t="shared" si="303"/>
        <v/>
      </c>
      <c r="LT18" s="103" t="str">
        <f t="shared" si="304"/>
        <v/>
      </c>
      <c r="LU18" s="103" t="str">
        <f t="shared" si="305"/>
        <v/>
      </c>
      <c r="LV18" s="103" t="str">
        <f t="shared" si="306"/>
        <v/>
      </c>
      <c r="LW18" s="103" t="str">
        <f t="shared" si="307"/>
        <v/>
      </c>
      <c r="LX18" s="103" t="str">
        <f t="shared" si="308"/>
        <v/>
      </c>
      <c r="LY18" s="103" t="str">
        <f t="shared" si="309"/>
        <v/>
      </c>
      <c r="LZ18" s="103" t="str">
        <f t="shared" si="310"/>
        <v/>
      </c>
      <c r="MA18" s="103" t="str">
        <f t="shared" si="311"/>
        <v/>
      </c>
      <c r="MB18" s="103" t="str">
        <f t="shared" si="312"/>
        <v/>
      </c>
      <c r="MC18" s="119">
        <f t="shared" si="323"/>
        <v>0</v>
      </c>
      <c r="MD18" s="119">
        <f t="shared" si="324"/>
        <v>0</v>
      </c>
      <c r="ME18" s="119">
        <f t="shared" si="325"/>
        <v>0</v>
      </c>
      <c r="MF18" s="119">
        <f t="shared" si="326"/>
        <v>0</v>
      </c>
      <c r="MG18" s="119">
        <f t="shared" si="327"/>
        <v>0</v>
      </c>
      <c r="MH18" s="119">
        <f t="shared" si="328"/>
        <v>0</v>
      </c>
      <c r="MI18" s="119">
        <f t="shared" si="329"/>
        <v>0</v>
      </c>
      <c r="MJ18" s="119">
        <f t="shared" si="330"/>
        <v>0</v>
      </c>
      <c r="MK18" s="119">
        <f t="shared" si="331"/>
        <v>0</v>
      </c>
      <c r="ML18" s="119">
        <f t="shared" si="332"/>
        <v>0</v>
      </c>
      <c r="MM18" s="119">
        <f t="shared" si="333"/>
        <v>0</v>
      </c>
      <c r="MN18" s="119">
        <f t="shared" si="334"/>
        <v>0</v>
      </c>
      <c r="MO18" s="119">
        <f t="shared" si="335"/>
        <v>0</v>
      </c>
      <c r="MP18" s="119">
        <f t="shared" si="336"/>
        <v>0</v>
      </c>
      <c r="MQ18" s="119">
        <f t="shared" si="337"/>
        <v>0</v>
      </c>
      <c r="MR18" s="98"/>
      <c r="MS18" s="98"/>
      <c r="MT18" s="103"/>
      <c r="MU18" s="103"/>
      <c r="NK18" s="99"/>
      <c r="NL18" s="99"/>
    </row>
    <row r="19" spans="1:376" ht="12" customHeight="1" x14ac:dyDescent="0.2">
      <c r="A19" s="126" t="str">
        <f t="shared" si="0"/>
        <v/>
      </c>
      <c r="B19" s="165">
        <v>30</v>
      </c>
      <c r="C19" s="140"/>
      <c r="D19" s="141"/>
      <c r="E19" s="142"/>
      <c r="F19" s="142"/>
      <c r="G19" s="142"/>
      <c r="H19" s="142"/>
      <c r="I19" s="534"/>
      <c r="J19" s="143"/>
      <c r="K19" s="144">
        <f t="shared" si="1"/>
        <v>0</v>
      </c>
      <c r="L19" s="144">
        <f t="shared" si="2"/>
        <v>0</v>
      </c>
      <c r="M19" s="145"/>
      <c r="N19" s="145"/>
      <c r="O19" s="145"/>
      <c r="P19" s="146"/>
      <c r="Q19" s="147"/>
      <c r="R19" s="148"/>
      <c r="S19" s="1245"/>
      <c r="T19" s="1246"/>
      <c r="U19" s="103" t="str">
        <f t="shared" si="3"/>
        <v/>
      </c>
      <c r="V19" s="103" t="str">
        <f t="shared" si="4"/>
        <v/>
      </c>
      <c r="W19" s="103" t="str">
        <f t="shared" si="5"/>
        <v/>
      </c>
      <c r="X19" s="103" t="str">
        <f t="shared" si="6"/>
        <v/>
      </c>
      <c r="Y19" s="103" t="str">
        <f t="shared" si="7"/>
        <v/>
      </c>
      <c r="Z19" s="103" t="str">
        <f t="shared" si="8"/>
        <v/>
      </c>
      <c r="AA19" s="103" t="str">
        <f t="shared" si="9"/>
        <v/>
      </c>
      <c r="AB19" s="103" t="str">
        <f t="shared" si="10"/>
        <v/>
      </c>
      <c r="AC19" s="103" t="str">
        <f t="shared" si="11"/>
        <v/>
      </c>
      <c r="AD19" s="103" t="str">
        <f t="shared" si="12"/>
        <v/>
      </c>
      <c r="AE19" s="103" t="str">
        <f t="shared" si="13"/>
        <v/>
      </c>
      <c r="AF19" s="103" t="str">
        <f t="shared" si="14"/>
        <v/>
      </c>
      <c r="AG19" s="103" t="str">
        <f t="shared" si="15"/>
        <v/>
      </c>
      <c r="AH19" s="103" t="str">
        <f t="shared" si="16"/>
        <v/>
      </c>
      <c r="AI19" s="103" t="str">
        <f t="shared" si="17"/>
        <v/>
      </c>
      <c r="AJ19" s="103" t="str">
        <f t="shared" si="18"/>
        <v/>
      </c>
      <c r="AK19" s="103" t="str">
        <f t="shared" si="19"/>
        <v/>
      </c>
      <c r="AL19" s="103" t="str">
        <f t="shared" si="20"/>
        <v/>
      </c>
      <c r="AM19" s="103" t="str">
        <f t="shared" si="21"/>
        <v/>
      </c>
      <c r="AN19" s="103" t="str">
        <f t="shared" si="22"/>
        <v/>
      </c>
      <c r="AO19" s="103" t="str">
        <f t="shared" si="23"/>
        <v/>
      </c>
      <c r="AP19" s="103" t="str">
        <f t="shared" si="24"/>
        <v/>
      </c>
      <c r="AQ19" s="103" t="str">
        <f t="shared" si="25"/>
        <v/>
      </c>
      <c r="AR19" s="103" t="str">
        <f t="shared" si="26"/>
        <v/>
      </c>
      <c r="AS19" s="103" t="str">
        <f t="shared" si="27"/>
        <v/>
      </c>
      <c r="AT19" s="103" t="str">
        <f t="shared" si="28"/>
        <v/>
      </c>
      <c r="AU19" s="103" t="str">
        <f t="shared" si="29"/>
        <v/>
      </c>
      <c r="AV19" s="103" t="str">
        <f t="shared" si="30"/>
        <v/>
      </c>
      <c r="AW19" s="103" t="str">
        <f t="shared" si="31"/>
        <v/>
      </c>
      <c r="AX19" s="103" t="str">
        <f t="shared" si="32"/>
        <v/>
      </c>
      <c r="AY19" s="103" t="str">
        <f t="shared" si="33"/>
        <v/>
      </c>
      <c r="AZ19" s="103" t="str">
        <f t="shared" si="34"/>
        <v/>
      </c>
      <c r="BA19" s="103" t="str">
        <f t="shared" si="35"/>
        <v/>
      </c>
      <c r="BB19" s="103" t="str">
        <f t="shared" si="36"/>
        <v/>
      </c>
      <c r="BC19" s="103" t="str">
        <f t="shared" si="37"/>
        <v/>
      </c>
      <c r="BD19" s="103" t="str">
        <f t="shared" si="38"/>
        <v/>
      </c>
      <c r="BE19" s="103" t="str">
        <f t="shared" si="39"/>
        <v/>
      </c>
      <c r="BF19" s="103" t="str">
        <f t="shared" si="40"/>
        <v/>
      </c>
      <c r="BG19" s="103" t="str">
        <f t="shared" si="41"/>
        <v/>
      </c>
      <c r="BH19" s="103" t="str">
        <f t="shared" si="42"/>
        <v/>
      </c>
      <c r="BI19" s="103" t="str">
        <f t="shared" si="43"/>
        <v/>
      </c>
      <c r="BJ19" s="103" t="str">
        <f t="shared" si="44"/>
        <v/>
      </c>
      <c r="BK19" s="103" t="str">
        <f t="shared" si="45"/>
        <v/>
      </c>
      <c r="BL19" s="103" t="str">
        <f t="shared" si="46"/>
        <v/>
      </c>
      <c r="BM19" s="103" t="str">
        <f t="shared" si="47"/>
        <v/>
      </c>
      <c r="BN19" s="103" t="str">
        <f t="shared" si="48"/>
        <v/>
      </c>
      <c r="BO19" s="103" t="str">
        <f t="shared" si="49"/>
        <v/>
      </c>
      <c r="BP19" s="103" t="str">
        <f t="shared" si="50"/>
        <v/>
      </c>
      <c r="BQ19" s="103" t="str">
        <f t="shared" si="51"/>
        <v/>
      </c>
      <c r="BR19" s="103" t="str">
        <f t="shared" si="52"/>
        <v/>
      </c>
      <c r="BS19" s="103" t="str">
        <f t="shared" si="53"/>
        <v/>
      </c>
      <c r="BT19" s="103" t="str">
        <f t="shared" si="54"/>
        <v/>
      </c>
      <c r="BU19" s="103" t="str">
        <f t="shared" si="55"/>
        <v/>
      </c>
      <c r="BV19" s="103" t="str">
        <f t="shared" si="56"/>
        <v/>
      </c>
      <c r="BW19" s="103" t="str">
        <f t="shared" si="57"/>
        <v/>
      </c>
      <c r="BX19" s="103" t="str">
        <f t="shared" si="58"/>
        <v/>
      </c>
      <c r="BY19" s="103" t="str">
        <f t="shared" si="59"/>
        <v/>
      </c>
      <c r="BZ19" s="103" t="str">
        <f t="shared" si="60"/>
        <v/>
      </c>
      <c r="CA19" s="103" t="str">
        <f t="shared" si="61"/>
        <v/>
      </c>
      <c r="CB19" s="103" t="str">
        <f t="shared" si="62"/>
        <v/>
      </c>
      <c r="CC19" s="103" t="str">
        <f t="shared" si="63"/>
        <v/>
      </c>
      <c r="CD19" s="103" t="str">
        <f t="shared" si="64"/>
        <v/>
      </c>
      <c r="CE19" s="103" t="str">
        <f t="shared" si="65"/>
        <v/>
      </c>
      <c r="CF19" s="103" t="str">
        <f t="shared" si="66"/>
        <v/>
      </c>
      <c r="CG19" s="103" t="str">
        <f t="shared" si="67"/>
        <v/>
      </c>
      <c r="CH19" s="103" t="str">
        <f t="shared" si="68"/>
        <v/>
      </c>
      <c r="CI19" s="103" t="str">
        <f t="shared" si="69"/>
        <v/>
      </c>
      <c r="CJ19" s="103" t="str">
        <f t="shared" si="70"/>
        <v/>
      </c>
      <c r="CK19" s="103" t="str">
        <f t="shared" si="71"/>
        <v/>
      </c>
      <c r="CL19" s="103" t="str">
        <f t="shared" si="72"/>
        <v/>
      </c>
      <c r="CM19" s="103" t="str">
        <f t="shared" si="73"/>
        <v/>
      </c>
      <c r="CN19" s="103" t="str">
        <f t="shared" si="74"/>
        <v/>
      </c>
      <c r="CO19" s="103" t="str">
        <f t="shared" si="75"/>
        <v/>
      </c>
      <c r="CP19" s="103" t="str">
        <f t="shared" si="76"/>
        <v/>
      </c>
      <c r="CQ19" s="103" t="str">
        <f t="shared" si="77"/>
        <v/>
      </c>
      <c r="CR19" s="103" t="str">
        <f t="shared" si="78"/>
        <v/>
      </c>
      <c r="CS19" s="103" t="str">
        <f t="shared" si="79"/>
        <v/>
      </c>
      <c r="CT19" s="103" t="str">
        <f t="shared" si="80"/>
        <v/>
      </c>
      <c r="CU19" s="103" t="str">
        <f t="shared" si="81"/>
        <v/>
      </c>
      <c r="CV19" s="103" t="str">
        <f t="shared" si="82"/>
        <v/>
      </c>
      <c r="CW19" s="103" t="str">
        <f t="shared" si="83"/>
        <v/>
      </c>
      <c r="CX19" s="103" t="str">
        <f t="shared" si="84"/>
        <v/>
      </c>
      <c r="CY19" s="103" t="str">
        <f t="shared" si="85"/>
        <v/>
      </c>
      <c r="CZ19" s="103" t="str">
        <f t="shared" si="86"/>
        <v/>
      </c>
      <c r="DA19" s="103" t="str">
        <f t="shared" si="87"/>
        <v/>
      </c>
      <c r="DB19" s="103" t="str">
        <f t="shared" si="88"/>
        <v/>
      </c>
      <c r="DC19" s="103" t="str">
        <f t="shared" si="89"/>
        <v/>
      </c>
      <c r="DD19" s="103" t="str">
        <f t="shared" si="90"/>
        <v/>
      </c>
      <c r="DE19" s="103" t="str">
        <f t="shared" si="91"/>
        <v/>
      </c>
      <c r="DF19" s="103" t="str">
        <f t="shared" si="92"/>
        <v/>
      </c>
      <c r="DG19" s="103" t="str">
        <f t="shared" si="93"/>
        <v/>
      </c>
      <c r="DH19" s="103" t="str">
        <f t="shared" si="94"/>
        <v/>
      </c>
      <c r="DI19" s="103" t="str">
        <f t="shared" si="95"/>
        <v/>
      </c>
      <c r="DJ19" s="103" t="str">
        <f t="shared" si="96"/>
        <v/>
      </c>
      <c r="DK19" s="103" t="str">
        <f t="shared" si="97"/>
        <v/>
      </c>
      <c r="DL19" s="103" t="str">
        <f t="shared" si="98"/>
        <v/>
      </c>
      <c r="DM19" s="103" t="str">
        <f t="shared" si="99"/>
        <v/>
      </c>
      <c r="DN19" s="103" t="str">
        <f t="shared" si="100"/>
        <v/>
      </c>
      <c r="DO19" s="103" t="str">
        <f t="shared" si="101"/>
        <v/>
      </c>
      <c r="DP19" s="103" t="str">
        <f t="shared" si="102"/>
        <v/>
      </c>
      <c r="DQ19" s="103" t="str">
        <f t="shared" si="103"/>
        <v/>
      </c>
      <c r="DR19" s="103" t="str">
        <f t="shared" si="104"/>
        <v/>
      </c>
      <c r="DS19" s="103" t="str">
        <f t="shared" si="105"/>
        <v/>
      </c>
      <c r="DT19" s="103" t="str">
        <f t="shared" si="106"/>
        <v/>
      </c>
      <c r="DU19" s="103" t="str">
        <f t="shared" si="107"/>
        <v/>
      </c>
      <c r="DV19" s="103" t="str">
        <f t="shared" si="108"/>
        <v/>
      </c>
      <c r="DW19" s="103" t="str">
        <f t="shared" si="109"/>
        <v/>
      </c>
      <c r="DX19" s="103" t="str">
        <f t="shared" si="110"/>
        <v/>
      </c>
      <c r="DY19" s="103" t="str">
        <f t="shared" si="111"/>
        <v/>
      </c>
      <c r="DZ19" s="103" t="str">
        <f t="shared" si="112"/>
        <v/>
      </c>
      <c r="EA19" s="103" t="str">
        <f t="shared" si="113"/>
        <v/>
      </c>
      <c r="EB19" s="103" t="str">
        <f t="shared" si="114"/>
        <v/>
      </c>
      <c r="EC19" s="103" t="str">
        <f t="shared" si="115"/>
        <v/>
      </c>
      <c r="ED19" s="103" t="str">
        <f t="shared" si="116"/>
        <v/>
      </c>
      <c r="EE19" s="103" t="str">
        <f t="shared" si="117"/>
        <v/>
      </c>
      <c r="EF19" s="103" t="str">
        <f t="shared" si="118"/>
        <v/>
      </c>
      <c r="EG19" s="103" t="str">
        <f t="shared" si="119"/>
        <v/>
      </c>
      <c r="EH19" s="103" t="str">
        <f t="shared" si="120"/>
        <v/>
      </c>
      <c r="EI19" s="103" t="str">
        <f t="shared" si="121"/>
        <v/>
      </c>
      <c r="EJ19" s="103" t="str">
        <f t="shared" si="122"/>
        <v/>
      </c>
      <c r="EK19" s="103" t="str">
        <f t="shared" si="123"/>
        <v/>
      </c>
      <c r="EL19" s="103" t="str">
        <f t="shared" si="124"/>
        <v/>
      </c>
      <c r="EM19" s="103" t="str">
        <f t="shared" si="125"/>
        <v/>
      </c>
      <c r="EN19" s="103" t="str">
        <f t="shared" si="126"/>
        <v/>
      </c>
      <c r="EO19" s="103" t="str">
        <f t="shared" si="127"/>
        <v/>
      </c>
      <c r="EP19" s="103" t="str">
        <f t="shared" si="128"/>
        <v/>
      </c>
      <c r="EQ19" s="103" t="str">
        <f t="shared" si="129"/>
        <v/>
      </c>
      <c r="ER19" s="103" t="str">
        <f t="shared" si="130"/>
        <v/>
      </c>
      <c r="ES19" s="103" t="str">
        <f t="shared" si="131"/>
        <v/>
      </c>
      <c r="ET19" s="103" t="str">
        <f t="shared" si="132"/>
        <v/>
      </c>
      <c r="EU19" s="103" t="str">
        <f t="shared" si="313"/>
        <v/>
      </c>
      <c r="EV19" s="103" t="str">
        <f t="shared" si="314"/>
        <v/>
      </c>
      <c r="EW19" s="103" t="str">
        <f t="shared" si="315"/>
        <v/>
      </c>
      <c r="EX19" s="103" t="str">
        <f t="shared" si="316"/>
        <v/>
      </c>
      <c r="EY19" s="103" t="str">
        <f t="shared" si="317"/>
        <v/>
      </c>
      <c r="EZ19" s="103" t="str">
        <f t="shared" si="133"/>
        <v/>
      </c>
      <c r="FA19" s="103" t="str">
        <f t="shared" si="134"/>
        <v/>
      </c>
      <c r="FB19" s="103" t="str">
        <f t="shared" si="135"/>
        <v/>
      </c>
      <c r="FC19" s="103" t="str">
        <f t="shared" si="136"/>
        <v/>
      </c>
      <c r="FD19" s="103" t="str">
        <f t="shared" si="137"/>
        <v/>
      </c>
      <c r="FE19" s="103" t="str">
        <f t="shared" si="318"/>
        <v/>
      </c>
      <c r="FF19" s="103" t="str">
        <f t="shared" si="319"/>
        <v/>
      </c>
      <c r="FG19" s="103" t="str">
        <f t="shared" si="320"/>
        <v/>
      </c>
      <c r="FH19" s="103" t="str">
        <f t="shared" si="321"/>
        <v/>
      </c>
      <c r="FI19" s="103" t="str">
        <f t="shared" si="322"/>
        <v/>
      </c>
      <c r="FJ19" s="103" t="str">
        <f t="shared" si="138"/>
        <v/>
      </c>
      <c r="FK19" s="103" t="str">
        <f t="shared" si="139"/>
        <v/>
      </c>
      <c r="FL19" s="103" t="str">
        <f t="shared" si="140"/>
        <v/>
      </c>
      <c r="FM19" s="103" t="str">
        <f t="shared" si="141"/>
        <v/>
      </c>
      <c r="FN19" s="103" t="str">
        <f t="shared" si="142"/>
        <v/>
      </c>
      <c r="FO19" s="103" t="str">
        <f t="shared" si="143"/>
        <v/>
      </c>
      <c r="FP19" s="103" t="str">
        <f t="shared" si="144"/>
        <v/>
      </c>
      <c r="FQ19" s="103" t="str">
        <f t="shared" si="145"/>
        <v/>
      </c>
      <c r="FR19" s="103" t="str">
        <f t="shared" si="146"/>
        <v/>
      </c>
      <c r="FS19" s="103" t="str">
        <f t="shared" si="147"/>
        <v/>
      </c>
      <c r="FT19" s="103" t="str">
        <f t="shared" si="148"/>
        <v/>
      </c>
      <c r="FU19" s="103" t="str">
        <f t="shared" si="149"/>
        <v/>
      </c>
      <c r="FV19" s="103" t="str">
        <f t="shared" si="150"/>
        <v/>
      </c>
      <c r="FW19" s="103" t="str">
        <f t="shared" si="151"/>
        <v/>
      </c>
      <c r="FX19" s="103" t="str">
        <f t="shared" si="152"/>
        <v/>
      </c>
      <c r="FY19" s="103" t="str">
        <f t="shared" si="153"/>
        <v/>
      </c>
      <c r="FZ19" s="103" t="str">
        <f t="shared" si="154"/>
        <v/>
      </c>
      <c r="GA19" s="103" t="str">
        <f t="shared" si="155"/>
        <v/>
      </c>
      <c r="GB19" s="103" t="str">
        <f t="shared" si="156"/>
        <v/>
      </c>
      <c r="GC19" s="103" t="str">
        <f t="shared" si="157"/>
        <v/>
      </c>
      <c r="GD19" s="103" t="str">
        <f t="shared" si="158"/>
        <v/>
      </c>
      <c r="GE19" s="103" t="str">
        <f t="shared" si="159"/>
        <v/>
      </c>
      <c r="GF19" s="103" t="str">
        <f t="shared" si="160"/>
        <v/>
      </c>
      <c r="GG19" s="103" t="str">
        <f t="shared" si="161"/>
        <v/>
      </c>
      <c r="GH19" s="103" t="str">
        <f t="shared" si="162"/>
        <v/>
      </c>
      <c r="GI19" s="103" t="str">
        <f t="shared" si="163"/>
        <v/>
      </c>
      <c r="GJ19" s="103" t="str">
        <f t="shared" si="164"/>
        <v/>
      </c>
      <c r="GK19" s="103" t="str">
        <f t="shared" si="165"/>
        <v/>
      </c>
      <c r="GL19" s="103" t="str">
        <f t="shared" si="166"/>
        <v/>
      </c>
      <c r="GM19" s="103" t="str">
        <f t="shared" si="167"/>
        <v/>
      </c>
      <c r="GN19" s="103" t="str">
        <f t="shared" si="168"/>
        <v/>
      </c>
      <c r="GO19" s="103" t="str">
        <f t="shared" si="169"/>
        <v/>
      </c>
      <c r="GP19" s="103" t="str">
        <f t="shared" si="170"/>
        <v/>
      </c>
      <c r="GQ19" s="103" t="str">
        <f t="shared" si="171"/>
        <v/>
      </c>
      <c r="GR19" s="103" t="str">
        <f t="shared" si="172"/>
        <v/>
      </c>
      <c r="GS19" s="103" t="str">
        <f t="shared" si="173"/>
        <v/>
      </c>
      <c r="GT19" s="103" t="str">
        <f t="shared" si="174"/>
        <v/>
      </c>
      <c r="GU19" s="103" t="str">
        <f t="shared" si="175"/>
        <v/>
      </c>
      <c r="GV19" s="103" t="str">
        <f t="shared" si="176"/>
        <v/>
      </c>
      <c r="GW19" s="103" t="str">
        <f t="shared" si="177"/>
        <v/>
      </c>
      <c r="GX19" s="103" t="str">
        <f t="shared" si="178"/>
        <v/>
      </c>
      <c r="GY19" s="103" t="str">
        <f t="shared" si="179"/>
        <v/>
      </c>
      <c r="GZ19" s="103" t="str">
        <f t="shared" si="180"/>
        <v/>
      </c>
      <c r="HA19" s="103" t="str">
        <f t="shared" si="181"/>
        <v/>
      </c>
      <c r="HB19" s="103" t="str">
        <f t="shared" si="182"/>
        <v/>
      </c>
      <c r="HC19" s="103" t="str">
        <f t="shared" si="183"/>
        <v/>
      </c>
      <c r="HD19" s="103" t="str">
        <f t="shared" si="184"/>
        <v/>
      </c>
      <c r="HE19" s="103" t="str">
        <f t="shared" si="185"/>
        <v/>
      </c>
      <c r="HF19" s="103" t="str">
        <f t="shared" si="186"/>
        <v/>
      </c>
      <c r="HG19" s="103" t="str">
        <f t="shared" si="187"/>
        <v/>
      </c>
      <c r="HH19" s="103" t="str">
        <f t="shared" si="188"/>
        <v/>
      </c>
      <c r="HI19" s="103" t="str">
        <f t="shared" si="189"/>
        <v/>
      </c>
      <c r="HJ19" s="103" t="str">
        <f t="shared" si="190"/>
        <v/>
      </c>
      <c r="HK19" s="103" t="str">
        <f t="shared" si="191"/>
        <v/>
      </c>
      <c r="HL19" s="103" t="str">
        <f t="shared" si="192"/>
        <v/>
      </c>
      <c r="HM19" s="103" t="str">
        <f t="shared" si="193"/>
        <v/>
      </c>
      <c r="HN19" s="103" t="str">
        <f t="shared" si="194"/>
        <v/>
      </c>
      <c r="HO19" s="103" t="str">
        <f t="shared" si="195"/>
        <v/>
      </c>
      <c r="HP19" s="103" t="str">
        <f t="shared" si="196"/>
        <v/>
      </c>
      <c r="HQ19" s="103" t="str">
        <f t="shared" si="197"/>
        <v/>
      </c>
      <c r="HR19" s="103" t="str">
        <f t="shared" si="198"/>
        <v/>
      </c>
      <c r="HS19" s="103" t="str">
        <f t="shared" si="199"/>
        <v/>
      </c>
      <c r="HT19" s="103" t="str">
        <f t="shared" si="200"/>
        <v/>
      </c>
      <c r="HU19" s="103" t="str">
        <f t="shared" si="201"/>
        <v/>
      </c>
      <c r="HV19" s="103" t="str">
        <f t="shared" si="202"/>
        <v/>
      </c>
      <c r="HW19" s="137" t="str">
        <f t="shared" si="203"/>
        <v/>
      </c>
      <c r="HX19" s="137" t="str">
        <f t="shared" si="204"/>
        <v/>
      </c>
      <c r="HY19" s="137" t="str">
        <f t="shared" si="205"/>
        <v/>
      </c>
      <c r="HZ19" s="137" t="str">
        <f t="shared" si="206"/>
        <v/>
      </c>
      <c r="IA19" s="137" t="str">
        <f t="shared" si="207"/>
        <v/>
      </c>
      <c r="IB19" s="137" t="str">
        <f t="shared" si="208"/>
        <v/>
      </c>
      <c r="IC19" s="137" t="str">
        <f t="shared" si="209"/>
        <v/>
      </c>
      <c r="ID19" s="137" t="str">
        <f t="shared" si="210"/>
        <v/>
      </c>
      <c r="IE19" s="137" t="str">
        <f t="shared" si="211"/>
        <v/>
      </c>
      <c r="IF19" s="137" t="str">
        <f t="shared" si="212"/>
        <v/>
      </c>
      <c r="IG19" s="137" t="str">
        <f t="shared" si="213"/>
        <v/>
      </c>
      <c r="IH19" s="137" t="str">
        <f t="shared" si="214"/>
        <v/>
      </c>
      <c r="II19" s="137" t="str">
        <f t="shared" si="215"/>
        <v/>
      </c>
      <c r="IJ19" s="137" t="str">
        <f t="shared" si="216"/>
        <v/>
      </c>
      <c r="IK19" s="137" t="str">
        <f t="shared" si="217"/>
        <v/>
      </c>
      <c r="IL19" s="137" t="str">
        <f t="shared" si="218"/>
        <v/>
      </c>
      <c r="IM19" s="137" t="str">
        <f t="shared" si="219"/>
        <v/>
      </c>
      <c r="IN19" s="137" t="str">
        <f t="shared" si="220"/>
        <v/>
      </c>
      <c r="IO19" s="137" t="str">
        <f t="shared" si="221"/>
        <v/>
      </c>
      <c r="IP19" s="137" t="str">
        <f t="shared" si="222"/>
        <v/>
      </c>
      <c r="IQ19" s="137" t="str">
        <f t="shared" si="223"/>
        <v/>
      </c>
      <c r="IR19" s="137" t="str">
        <f t="shared" si="224"/>
        <v/>
      </c>
      <c r="IS19" s="137" t="str">
        <f t="shared" si="225"/>
        <v/>
      </c>
      <c r="IT19" s="137" t="str">
        <f t="shared" si="226"/>
        <v/>
      </c>
      <c r="IU19" s="137" t="str">
        <f t="shared" si="227"/>
        <v/>
      </c>
      <c r="IV19" s="137" t="str">
        <f t="shared" si="228"/>
        <v/>
      </c>
      <c r="IW19" s="137" t="str">
        <f t="shared" si="229"/>
        <v/>
      </c>
      <c r="IX19" s="137" t="str">
        <f t="shared" si="230"/>
        <v/>
      </c>
      <c r="IY19" s="137" t="str">
        <f t="shared" si="231"/>
        <v/>
      </c>
      <c r="IZ19" s="137" t="str">
        <f t="shared" si="232"/>
        <v/>
      </c>
      <c r="JA19" s="137" t="str">
        <f t="shared" si="233"/>
        <v/>
      </c>
      <c r="JB19" s="137" t="str">
        <f t="shared" si="234"/>
        <v/>
      </c>
      <c r="JC19" s="137" t="str">
        <f t="shared" si="235"/>
        <v/>
      </c>
      <c r="JD19" s="137" t="str">
        <f t="shared" si="236"/>
        <v/>
      </c>
      <c r="JE19" s="137" t="str">
        <f t="shared" si="237"/>
        <v/>
      </c>
      <c r="JF19" s="137" t="str">
        <f t="shared" si="238"/>
        <v/>
      </c>
      <c r="JG19" s="137" t="str">
        <f t="shared" si="239"/>
        <v/>
      </c>
      <c r="JH19" s="137" t="str">
        <f t="shared" si="240"/>
        <v/>
      </c>
      <c r="JI19" s="137" t="str">
        <f t="shared" si="241"/>
        <v/>
      </c>
      <c r="JJ19" s="137" t="str">
        <f t="shared" si="242"/>
        <v/>
      </c>
      <c r="JK19" s="137" t="str">
        <f t="shared" si="243"/>
        <v/>
      </c>
      <c r="JL19" s="137" t="str">
        <f t="shared" si="244"/>
        <v/>
      </c>
      <c r="JM19" s="137" t="str">
        <f t="shared" si="245"/>
        <v/>
      </c>
      <c r="JN19" s="137" t="str">
        <f t="shared" si="246"/>
        <v/>
      </c>
      <c r="JO19" s="137" t="str">
        <f t="shared" si="247"/>
        <v/>
      </c>
      <c r="JP19" s="137" t="str">
        <f t="shared" si="248"/>
        <v/>
      </c>
      <c r="JQ19" s="137" t="str">
        <f t="shared" si="249"/>
        <v/>
      </c>
      <c r="JR19" s="137" t="str">
        <f t="shared" si="250"/>
        <v/>
      </c>
      <c r="JS19" s="137" t="str">
        <f t="shared" si="251"/>
        <v/>
      </c>
      <c r="JT19" s="137" t="str">
        <f t="shared" si="252"/>
        <v/>
      </c>
      <c r="JU19" s="137" t="str">
        <f t="shared" si="253"/>
        <v/>
      </c>
      <c r="JV19" s="137" t="str">
        <f t="shared" si="254"/>
        <v/>
      </c>
      <c r="JW19" s="137" t="str">
        <f t="shared" si="255"/>
        <v/>
      </c>
      <c r="JX19" s="137" t="str">
        <f t="shared" si="256"/>
        <v/>
      </c>
      <c r="JY19" s="137" t="str">
        <f t="shared" si="257"/>
        <v/>
      </c>
      <c r="JZ19" s="137" t="str">
        <f t="shared" si="258"/>
        <v/>
      </c>
      <c r="KA19" s="137" t="str">
        <f t="shared" si="259"/>
        <v/>
      </c>
      <c r="KB19" s="137" t="str">
        <f t="shared" si="260"/>
        <v/>
      </c>
      <c r="KC19" s="137" t="str">
        <f t="shared" si="261"/>
        <v/>
      </c>
      <c r="KD19" s="137" t="str">
        <f t="shared" si="262"/>
        <v/>
      </c>
      <c r="KE19" s="137" t="str">
        <f t="shared" si="263"/>
        <v/>
      </c>
      <c r="KF19" s="137" t="str">
        <f t="shared" si="264"/>
        <v/>
      </c>
      <c r="KG19" s="137" t="str">
        <f t="shared" si="265"/>
        <v/>
      </c>
      <c r="KH19" s="137" t="str">
        <f t="shared" si="266"/>
        <v/>
      </c>
      <c r="KI19" s="137" t="str">
        <f t="shared" si="267"/>
        <v/>
      </c>
      <c r="KJ19" s="137" t="str">
        <f t="shared" si="268"/>
        <v/>
      </c>
      <c r="KK19" s="137" t="str">
        <f t="shared" si="269"/>
        <v/>
      </c>
      <c r="KL19" s="137" t="str">
        <f t="shared" si="270"/>
        <v/>
      </c>
      <c r="KM19" s="137" t="str">
        <f t="shared" si="271"/>
        <v/>
      </c>
      <c r="KN19" s="137" t="str">
        <f t="shared" si="272"/>
        <v/>
      </c>
      <c r="KO19" s="137" t="str">
        <f t="shared" si="273"/>
        <v/>
      </c>
      <c r="KP19" s="137" t="str">
        <f t="shared" si="274"/>
        <v/>
      </c>
      <c r="KQ19" s="137" t="str">
        <f t="shared" si="275"/>
        <v/>
      </c>
      <c r="KR19" s="137" t="str">
        <f t="shared" si="276"/>
        <v/>
      </c>
      <c r="KS19" s="137" t="str">
        <f t="shared" si="277"/>
        <v/>
      </c>
      <c r="KT19" s="137" t="str">
        <f t="shared" si="278"/>
        <v/>
      </c>
      <c r="KU19" s="137" t="str">
        <f t="shared" si="279"/>
        <v/>
      </c>
      <c r="KV19" s="137" t="str">
        <f t="shared" si="280"/>
        <v/>
      </c>
      <c r="KW19" s="137" t="str">
        <f t="shared" si="281"/>
        <v/>
      </c>
      <c r="KX19" s="137" t="str">
        <f t="shared" si="282"/>
        <v/>
      </c>
      <c r="KY19" s="137" t="str">
        <f t="shared" si="283"/>
        <v/>
      </c>
      <c r="KZ19" s="137" t="str">
        <f t="shared" si="284"/>
        <v/>
      </c>
      <c r="LA19" s="137" t="str">
        <f t="shared" si="285"/>
        <v/>
      </c>
      <c r="LB19" s="137" t="str">
        <f t="shared" si="286"/>
        <v/>
      </c>
      <c r="LC19" s="137" t="str">
        <f t="shared" si="287"/>
        <v/>
      </c>
      <c r="LD19" s="138" t="str">
        <f t="shared" si="288"/>
        <v/>
      </c>
      <c r="LE19" s="138" t="str">
        <f t="shared" si="289"/>
        <v/>
      </c>
      <c r="LF19" s="138" t="str">
        <f t="shared" si="290"/>
        <v/>
      </c>
      <c r="LG19" s="138" t="str">
        <f t="shared" si="291"/>
        <v/>
      </c>
      <c r="LH19" s="138" t="str">
        <f t="shared" si="292"/>
        <v/>
      </c>
      <c r="LI19" s="103" t="str">
        <f t="shared" si="293"/>
        <v/>
      </c>
      <c r="LJ19" s="103" t="str">
        <f t="shared" si="294"/>
        <v/>
      </c>
      <c r="LK19" s="103" t="str">
        <f t="shared" si="295"/>
        <v/>
      </c>
      <c r="LL19" s="103" t="str">
        <f t="shared" si="296"/>
        <v/>
      </c>
      <c r="LM19" s="103" t="str">
        <f t="shared" si="297"/>
        <v/>
      </c>
      <c r="LN19" s="103" t="str">
        <f t="shared" si="298"/>
        <v/>
      </c>
      <c r="LO19" s="103" t="str">
        <f t="shared" si="299"/>
        <v/>
      </c>
      <c r="LP19" s="103" t="str">
        <f t="shared" si="300"/>
        <v/>
      </c>
      <c r="LQ19" s="103" t="str">
        <f t="shared" si="301"/>
        <v/>
      </c>
      <c r="LR19" s="103" t="str">
        <f t="shared" si="302"/>
        <v/>
      </c>
      <c r="LS19" s="103" t="str">
        <f t="shared" si="303"/>
        <v/>
      </c>
      <c r="LT19" s="103" t="str">
        <f t="shared" si="304"/>
        <v/>
      </c>
      <c r="LU19" s="103" t="str">
        <f t="shared" si="305"/>
        <v/>
      </c>
      <c r="LV19" s="103" t="str">
        <f t="shared" si="306"/>
        <v/>
      </c>
      <c r="LW19" s="103" t="str">
        <f t="shared" si="307"/>
        <v/>
      </c>
      <c r="LX19" s="103" t="str">
        <f t="shared" si="308"/>
        <v/>
      </c>
      <c r="LY19" s="103" t="str">
        <f t="shared" si="309"/>
        <v/>
      </c>
      <c r="LZ19" s="103" t="str">
        <f t="shared" si="310"/>
        <v/>
      </c>
      <c r="MA19" s="103" t="str">
        <f t="shared" si="311"/>
        <v/>
      </c>
      <c r="MB19" s="103" t="str">
        <f t="shared" si="312"/>
        <v/>
      </c>
      <c r="MC19" s="119">
        <f t="shared" si="323"/>
        <v>0</v>
      </c>
      <c r="MD19" s="119">
        <f t="shared" si="324"/>
        <v>0</v>
      </c>
      <c r="ME19" s="119">
        <f t="shared" si="325"/>
        <v>0</v>
      </c>
      <c r="MF19" s="119">
        <f t="shared" si="326"/>
        <v>0</v>
      </c>
      <c r="MG19" s="119">
        <f t="shared" si="327"/>
        <v>0</v>
      </c>
      <c r="MH19" s="119">
        <f t="shared" si="328"/>
        <v>0</v>
      </c>
      <c r="MI19" s="119">
        <f t="shared" si="329"/>
        <v>0</v>
      </c>
      <c r="MJ19" s="119">
        <f t="shared" si="330"/>
        <v>0</v>
      </c>
      <c r="MK19" s="119">
        <f t="shared" si="331"/>
        <v>0</v>
      </c>
      <c r="ML19" s="119">
        <f t="shared" si="332"/>
        <v>0</v>
      </c>
      <c r="MM19" s="119">
        <f t="shared" si="333"/>
        <v>0</v>
      </c>
      <c r="MN19" s="119">
        <f t="shared" si="334"/>
        <v>0</v>
      </c>
      <c r="MO19" s="119">
        <f t="shared" si="335"/>
        <v>0</v>
      </c>
      <c r="MP19" s="119">
        <f t="shared" si="336"/>
        <v>0</v>
      </c>
      <c r="MQ19" s="119">
        <f t="shared" si="337"/>
        <v>0</v>
      </c>
      <c r="MR19" s="98"/>
      <c r="MS19" s="98"/>
      <c r="MT19" s="103"/>
      <c r="MU19" s="103"/>
      <c r="NK19" s="99"/>
      <c r="NL19" s="99"/>
    </row>
    <row r="20" spans="1:376" ht="12" customHeight="1" x14ac:dyDescent="0.2">
      <c r="A20" s="126" t="str">
        <f t="shared" si="0"/>
        <v/>
      </c>
      <c r="B20" s="165">
        <v>30</v>
      </c>
      <c r="C20" s="140"/>
      <c r="D20" s="141"/>
      <c r="E20" s="142"/>
      <c r="F20" s="142"/>
      <c r="G20" s="142"/>
      <c r="H20" s="142"/>
      <c r="I20" s="534"/>
      <c r="J20" s="143"/>
      <c r="K20" s="144">
        <f t="shared" si="1"/>
        <v>0</v>
      </c>
      <c r="L20" s="144">
        <f t="shared" si="2"/>
        <v>0</v>
      </c>
      <c r="M20" s="145"/>
      <c r="N20" s="145"/>
      <c r="O20" s="145"/>
      <c r="P20" s="146"/>
      <c r="Q20" s="147"/>
      <c r="R20" s="148"/>
      <c r="S20" s="1245"/>
      <c r="T20" s="1246"/>
      <c r="U20" s="103" t="str">
        <f t="shared" si="3"/>
        <v/>
      </c>
      <c r="V20" s="103" t="str">
        <f t="shared" si="4"/>
        <v/>
      </c>
      <c r="W20" s="103" t="str">
        <f t="shared" si="5"/>
        <v/>
      </c>
      <c r="X20" s="103" t="str">
        <f t="shared" si="6"/>
        <v/>
      </c>
      <c r="Y20" s="103" t="str">
        <f t="shared" si="7"/>
        <v/>
      </c>
      <c r="Z20" s="103" t="str">
        <f t="shared" si="8"/>
        <v/>
      </c>
      <c r="AA20" s="103" t="str">
        <f t="shared" si="9"/>
        <v/>
      </c>
      <c r="AB20" s="103" t="str">
        <f t="shared" si="10"/>
        <v/>
      </c>
      <c r="AC20" s="103" t="str">
        <f t="shared" si="11"/>
        <v/>
      </c>
      <c r="AD20" s="103" t="str">
        <f t="shared" si="12"/>
        <v/>
      </c>
      <c r="AE20" s="103" t="str">
        <f t="shared" si="13"/>
        <v/>
      </c>
      <c r="AF20" s="103" t="str">
        <f t="shared" si="14"/>
        <v/>
      </c>
      <c r="AG20" s="103" t="str">
        <f t="shared" si="15"/>
        <v/>
      </c>
      <c r="AH20" s="103" t="str">
        <f t="shared" si="16"/>
        <v/>
      </c>
      <c r="AI20" s="103" t="str">
        <f t="shared" si="17"/>
        <v/>
      </c>
      <c r="AJ20" s="103" t="str">
        <f t="shared" si="18"/>
        <v/>
      </c>
      <c r="AK20" s="103" t="str">
        <f t="shared" si="19"/>
        <v/>
      </c>
      <c r="AL20" s="103" t="str">
        <f t="shared" si="20"/>
        <v/>
      </c>
      <c r="AM20" s="103" t="str">
        <f t="shared" si="21"/>
        <v/>
      </c>
      <c r="AN20" s="103" t="str">
        <f t="shared" si="22"/>
        <v/>
      </c>
      <c r="AO20" s="103" t="str">
        <f t="shared" si="23"/>
        <v/>
      </c>
      <c r="AP20" s="103" t="str">
        <f t="shared" si="24"/>
        <v/>
      </c>
      <c r="AQ20" s="103" t="str">
        <f t="shared" si="25"/>
        <v/>
      </c>
      <c r="AR20" s="103" t="str">
        <f t="shared" si="26"/>
        <v/>
      </c>
      <c r="AS20" s="103" t="str">
        <f t="shared" si="27"/>
        <v/>
      </c>
      <c r="AT20" s="103" t="str">
        <f t="shared" si="28"/>
        <v/>
      </c>
      <c r="AU20" s="103" t="str">
        <f t="shared" si="29"/>
        <v/>
      </c>
      <c r="AV20" s="103" t="str">
        <f t="shared" si="30"/>
        <v/>
      </c>
      <c r="AW20" s="103" t="str">
        <f t="shared" si="31"/>
        <v/>
      </c>
      <c r="AX20" s="103" t="str">
        <f t="shared" si="32"/>
        <v/>
      </c>
      <c r="AY20" s="103" t="str">
        <f t="shared" si="33"/>
        <v/>
      </c>
      <c r="AZ20" s="103" t="str">
        <f t="shared" si="34"/>
        <v/>
      </c>
      <c r="BA20" s="103" t="str">
        <f t="shared" si="35"/>
        <v/>
      </c>
      <c r="BB20" s="103" t="str">
        <f t="shared" si="36"/>
        <v/>
      </c>
      <c r="BC20" s="103" t="str">
        <f t="shared" si="37"/>
        <v/>
      </c>
      <c r="BD20" s="103" t="str">
        <f t="shared" si="38"/>
        <v/>
      </c>
      <c r="BE20" s="103" t="str">
        <f t="shared" si="39"/>
        <v/>
      </c>
      <c r="BF20" s="103" t="str">
        <f t="shared" si="40"/>
        <v/>
      </c>
      <c r="BG20" s="103" t="str">
        <f t="shared" si="41"/>
        <v/>
      </c>
      <c r="BH20" s="103" t="str">
        <f t="shared" si="42"/>
        <v/>
      </c>
      <c r="BI20" s="103" t="str">
        <f t="shared" si="43"/>
        <v/>
      </c>
      <c r="BJ20" s="103" t="str">
        <f t="shared" si="44"/>
        <v/>
      </c>
      <c r="BK20" s="103" t="str">
        <f t="shared" si="45"/>
        <v/>
      </c>
      <c r="BL20" s="103" t="str">
        <f t="shared" si="46"/>
        <v/>
      </c>
      <c r="BM20" s="103" t="str">
        <f t="shared" si="47"/>
        <v/>
      </c>
      <c r="BN20" s="103" t="str">
        <f t="shared" si="48"/>
        <v/>
      </c>
      <c r="BO20" s="103" t="str">
        <f t="shared" si="49"/>
        <v/>
      </c>
      <c r="BP20" s="103" t="str">
        <f t="shared" si="50"/>
        <v/>
      </c>
      <c r="BQ20" s="103" t="str">
        <f t="shared" si="51"/>
        <v/>
      </c>
      <c r="BR20" s="103" t="str">
        <f t="shared" si="52"/>
        <v/>
      </c>
      <c r="BS20" s="103" t="str">
        <f t="shared" si="53"/>
        <v/>
      </c>
      <c r="BT20" s="103" t="str">
        <f t="shared" si="54"/>
        <v/>
      </c>
      <c r="BU20" s="103" t="str">
        <f t="shared" si="55"/>
        <v/>
      </c>
      <c r="BV20" s="103" t="str">
        <f t="shared" si="56"/>
        <v/>
      </c>
      <c r="BW20" s="103" t="str">
        <f t="shared" si="57"/>
        <v/>
      </c>
      <c r="BX20" s="103" t="str">
        <f t="shared" si="58"/>
        <v/>
      </c>
      <c r="BY20" s="103" t="str">
        <f t="shared" si="59"/>
        <v/>
      </c>
      <c r="BZ20" s="103" t="str">
        <f t="shared" si="60"/>
        <v/>
      </c>
      <c r="CA20" s="103" t="str">
        <f t="shared" si="61"/>
        <v/>
      </c>
      <c r="CB20" s="103" t="str">
        <f t="shared" si="62"/>
        <v/>
      </c>
      <c r="CC20" s="103" t="str">
        <f t="shared" si="63"/>
        <v/>
      </c>
      <c r="CD20" s="103" t="str">
        <f t="shared" si="64"/>
        <v/>
      </c>
      <c r="CE20" s="103" t="str">
        <f t="shared" si="65"/>
        <v/>
      </c>
      <c r="CF20" s="103" t="str">
        <f t="shared" si="66"/>
        <v/>
      </c>
      <c r="CG20" s="103" t="str">
        <f t="shared" si="67"/>
        <v/>
      </c>
      <c r="CH20" s="103" t="str">
        <f t="shared" si="68"/>
        <v/>
      </c>
      <c r="CI20" s="103" t="str">
        <f t="shared" si="69"/>
        <v/>
      </c>
      <c r="CJ20" s="103" t="str">
        <f t="shared" si="70"/>
        <v/>
      </c>
      <c r="CK20" s="103" t="str">
        <f t="shared" si="71"/>
        <v/>
      </c>
      <c r="CL20" s="103" t="str">
        <f t="shared" si="72"/>
        <v/>
      </c>
      <c r="CM20" s="103" t="str">
        <f t="shared" si="73"/>
        <v/>
      </c>
      <c r="CN20" s="103" t="str">
        <f t="shared" si="74"/>
        <v/>
      </c>
      <c r="CO20" s="103" t="str">
        <f t="shared" si="75"/>
        <v/>
      </c>
      <c r="CP20" s="103" t="str">
        <f t="shared" si="76"/>
        <v/>
      </c>
      <c r="CQ20" s="103" t="str">
        <f t="shared" si="77"/>
        <v/>
      </c>
      <c r="CR20" s="103" t="str">
        <f t="shared" si="78"/>
        <v/>
      </c>
      <c r="CS20" s="103" t="str">
        <f t="shared" si="79"/>
        <v/>
      </c>
      <c r="CT20" s="103" t="str">
        <f t="shared" si="80"/>
        <v/>
      </c>
      <c r="CU20" s="103" t="str">
        <f t="shared" si="81"/>
        <v/>
      </c>
      <c r="CV20" s="103" t="str">
        <f t="shared" si="82"/>
        <v/>
      </c>
      <c r="CW20" s="103" t="str">
        <f t="shared" si="83"/>
        <v/>
      </c>
      <c r="CX20" s="103" t="str">
        <f t="shared" si="84"/>
        <v/>
      </c>
      <c r="CY20" s="103" t="str">
        <f t="shared" si="85"/>
        <v/>
      </c>
      <c r="CZ20" s="103" t="str">
        <f t="shared" si="86"/>
        <v/>
      </c>
      <c r="DA20" s="103" t="str">
        <f t="shared" si="87"/>
        <v/>
      </c>
      <c r="DB20" s="103" t="str">
        <f t="shared" si="88"/>
        <v/>
      </c>
      <c r="DC20" s="103" t="str">
        <f t="shared" si="89"/>
        <v/>
      </c>
      <c r="DD20" s="103" t="str">
        <f t="shared" si="90"/>
        <v/>
      </c>
      <c r="DE20" s="103" t="str">
        <f t="shared" si="91"/>
        <v/>
      </c>
      <c r="DF20" s="103" t="str">
        <f t="shared" si="92"/>
        <v/>
      </c>
      <c r="DG20" s="103" t="str">
        <f t="shared" si="93"/>
        <v/>
      </c>
      <c r="DH20" s="103" t="str">
        <f t="shared" si="94"/>
        <v/>
      </c>
      <c r="DI20" s="103" t="str">
        <f t="shared" si="95"/>
        <v/>
      </c>
      <c r="DJ20" s="103" t="str">
        <f t="shared" si="96"/>
        <v/>
      </c>
      <c r="DK20" s="103" t="str">
        <f t="shared" si="97"/>
        <v/>
      </c>
      <c r="DL20" s="103" t="str">
        <f t="shared" si="98"/>
        <v/>
      </c>
      <c r="DM20" s="103" t="str">
        <f t="shared" si="99"/>
        <v/>
      </c>
      <c r="DN20" s="103" t="str">
        <f t="shared" si="100"/>
        <v/>
      </c>
      <c r="DO20" s="103" t="str">
        <f t="shared" si="101"/>
        <v/>
      </c>
      <c r="DP20" s="103" t="str">
        <f t="shared" si="102"/>
        <v/>
      </c>
      <c r="DQ20" s="103" t="str">
        <f t="shared" si="103"/>
        <v/>
      </c>
      <c r="DR20" s="103" t="str">
        <f t="shared" si="104"/>
        <v/>
      </c>
      <c r="DS20" s="103" t="str">
        <f t="shared" si="105"/>
        <v/>
      </c>
      <c r="DT20" s="103" t="str">
        <f t="shared" si="106"/>
        <v/>
      </c>
      <c r="DU20" s="103" t="str">
        <f t="shared" si="107"/>
        <v/>
      </c>
      <c r="DV20" s="103" t="str">
        <f t="shared" si="108"/>
        <v/>
      </c>
      <c r="DW20" s="103" t="str">
        <f t="shared" si="109"/>
        <v/>
      </c>
      <c r="DX20" s="103" t="str">
        <f t="shared" si="110"/>
        <v/>
      </c>
      <c r="DY20" s="103" t="str">
        <f t="shared" si="111"/>
        <v/>
      </c>
      <c r="DZ20" s="103" t="str">
        <f t="shared" si="112"/>
        <v/>
      </c>
      <c r="EA20" s="103" t="str">
        <f t="shared" si="113"/>
        <v/>
      </c>
      <c r="EB20" s="103" t="str">
        <f t="shared" si="114"/>
        <v/>
      </c>
      <c r="EC20" s="103" t="str">
        <f t="shared" si="115"/>
        <v/>
      </c>
      <c r="ED20" s="103" t="str">
        <f t="shared" si="116"/>
        <v/>
      </c>
      <c r="EE20" s="103" t="str">
        <f t="shared" si="117"/>
        <v/>
      </c>
      <c r="EF20" s="103" t="str">
        <f t="shared" si="118"/>
        <v/>
      </c>
      <c r="EG20" s="103" t="str">
        <f t="shared" si="119"/>
        <v/>
      </c>
      <c r="EH20" s="103" t="str">
        <f t="shared" si="120"/>
        <v/>
      </c>
      <c r="EI20" s="103" t="str">
        <f t="shared" si="121"/>
        <v/>
      </c>
      <c r="EJ20" s="103" t="str">
        <f t="shared" si="122"/>
        <v/>
      </c>
      <c r="EK20" s="103" t="str">
        <f t="shared" si="123"/>
        <v/>
      </c>
      <c r="EL20" s="103" t="str">
        <f t="shared" si="124"/>
        <v/>
      </c>
      <c r="EM20" s="103" t="str">
        <f t="shared" si="125"/>
        <v/>
      </c>
      <c r="EN20" s="103" t="str">
        <f t="shared" si="126"/>
        <v/>
      </c>
      <c r="EO20" s="103" t="str">
        <f t="shared" si="127"/>
        <v/>
      </c>
      <c r="EP20" s="103" t="str">
        <f t="shared" si="128"/>
        <v/>
      </c>
      <c r="EQ20" s="103" t="str">
        <f t="shared" si="129"/>
        <v/>
      </c>
      <c r="ER20" s="103" t="str">
        <f t="shared" si="130"/>
        <v/>
      </c>
      <c r="ES20" s="103" t="str">
        <f t="shared" si="131"/>
        <v/>
      </c>
      <c r="ET20" s="103" t="str">
        <f t="shared" si="132"/>
        <v/>
      </c>
      <c r="EU20" s="103" t="str">
        <f t="shared" si="313"/>
        <v/>
      </c>
      <c r="EV20" s="103" t="str">
        <f t="shared" si="314"/>
        <v/>
      </c>
      <c r="EW20" s="103" t="str">
        <f t="shared" si="315"/>
        <v/>
      </c>
      <c r="EX20" s="103" t="str">
        <f t="shared" si="316"/>
        <v/>
      </c>
      <c r="EY20" s="103" t="str">
        <f t="shared" si="317"/>
        <v/>
      </c>
      <c r="EZ20" s="103" t="str">
        <f t="shared" si="133"/>
        <v/>
      </c>
      <c r="FA20" s="103" t="str">
        <f t="shared" si="134"/>
        <v/>
      </c>
      <c r="FB20" s="103" t="str">
        <f t="shared" si="135"/>
        <v/>
      </c>
      <c r="FC20" s="103" t="str">
        <f t="shared" si="136"/>
        <v/>
      </c>
      <c r="FD20" s="103" t="str">
        <f t="shared" si="137"/>
        <v/>
      </c>
      <c r="FE20" s="103" t="str">
        <f t="shared" si="318"/>
        <v/>
      </c>
      <c r="FF20" s="103" t="str">
        <f t="shared" si="319"/>
        <v/>
      </c>
      <c r="FG20" s="103" t="str">
        <f t="shared" si="320"/>
        <v/>
      </c>
      <c r="FH20" s="103" t="str">
        <f t="shared" si="321"/>
        <v/>
      </c>
      <c r="FI20" s="103" t="str">
        <f t="shared" si="322"/>
        <v/>
      </c>
      <c r="FJ20" s="103" t="str">
        <f t="shared" si="138"/>
        <v/>
      </c>
      <c r="FK20" s="103" t="str">
        <f t="shared" si="139"/>
        <v/>
      </c>
      <c r="FL20" s="103" t="str">
        <f t="shared" si="140"/>
        <v/>
      </c>
      <c r="FM20" s="103" t="str">
        <f t="shared" si="141"/>
        <v/>
      </c>
      <c r="FN20" s="103" t="str">
        <f t="shared" si="142"/>
        <v/>
      </c>
      <c r="FO20" s="103" t="str">
        <f t="shared" si="143"/>
        <v/>
      </c>
      <c r="FP20" s="103" t="str">
        <f t="shared" si="144"/>
        <v/>
      </c>
      <c r="FQ20" s="103" t="str">
        <f t="shared" si="145"/>
        <v/>
      </c>
      <c r="FR20" s="103" t="str">
        <f t="shared" si="146"/>
        <v/>
      </c>
      <c r="FS20" s="103" t="str">
        <f t="shared" si="147"/>
        <v/>
      </c>
      <c r="FT20" s="103" t="str">
        <f t="shared" si="148"/>
        <v/>
      </c>
      <c r="FU20" s="103" t="str">
        <f t="shared" si="149"/>
        <v/>
      </c>
      <c r="FV20" s="103" t="str">
        <f t="shared" si="150"/>
        <v/>
      </c>
      <c r="FW20" s="103" t="str">
        <f t="shared" si="151"/>
        <v/>
      </c>
      <c r="FX20" s="103" t="str">
        <f t="shared" si="152"/>
        <v/>
      </c>
      <c r="FY20" s="103" t="str">
        <f t="shared" si="153"/>
        <v/>
      </c>
      <c r="FZ20" s="103" t="str">
        <f t="shared" si="154"/>
        <v/>
      </c>
      <c r="GA20" s="103" t="str">
        <f t="shared" si="155"/>
        <v/>
      </c>
      <c r="GB20" s="103" t="str">
        <f t="shared" si="156"/>
        <v/>
      </c>
      <c r="GC20" s="103" t="str">
        <f t="shared" si="157"/>
        <v/>
      </c>
      <c r="GD20" s="103" t="str">
        <f t="shared" si="158"/>
        <v/>
      </c>
      <c r="GE20" s="103" t="str">
        <f t="shared" si="159"/>
        <v/>
      </c>
      <c r="GF20" s="103" t="str">
        <f t="shared" si="160"/>
        <v/>
      </c>
      <c r="GG20" s="103" t="str">
        <f t="shared" si="161"/>
        <v/>
      </c>
      <c r="GH20" s="103" t="str">
        <f t="shared" si="162"/>
        <v/>
      </c>
      <c r="GI20" s="103" t="str">
        <f t="shared" si="163"/>
        <v/>
      </c>
      <c r="GJ20" s="103" t="str">
        <f t="shared" si="164"/>
        <v/>
      </c>
      <c r="GK20" s="103" t="str">
        <f t="shared" si="165"/>
        <v/>
      </c>
      <c r="GL20" s="103" t="str">
        <f t="shared" si="166"/>
        <v/>
      </c>
      <c r="GM20" s="103" t="str">
        <f t="shared" si="167"/>
        <v/>
      </c>
      <c r="GN20" s="103" t="str">
        <f t="shared" si="168"/>
        <v/>
      </c>
      <c r="GO20" s="103" t="str">
        <f t="shared" si="169"/>
        <v/>
      </c>
      <c r="GP20" s="103" t="str">
        <f t="shared" si="170"/>
        <v/>
      </c>
      <c r="GQ20" s="103" t="str">
        <f t="shared" si="171"/>
        <v/>
      </c>
      <c r="GR20" s="103" t="str">
        <f t="shared" si="172"/>
        <v/>
      </c>
      <c r="GS20" s="103" t="str">
        <f t="shared" si="173"/>
        <v/>
      </c>
      <c r="GT20" s="103" t="str">
        <f t="shared" si="174"/>
        <v/>
      </c>
      <c r="GU20" s="103" t="str">
        <f t="shared" si="175"/>
        <v/>
      </c>
      <c r="GV20" s="103" t="str">
        <f t="shared" si="176"/>
        <v/>
      </c>
      <c r="GW20" s="103" t="str">
        <f t="shared" si="177"/>
        <v/>
      </c>
      <c r="GX20" s="103" t="str">
        <f t="shared" si="178"/>
        <v/>
      </c>
      <c r="GY20" s="103" t="str">
        <f t="shared" si="179"/>
        <v/>
      </c>
      <c r="GZ20" s="103" t="str">
        <f t="shared" si="180"/>
        <v/>
      </c>
      <c r="HA20" s="103" t="str">
        <f t="shared" si="181"/>
        <v/>
      </c>
      <c r="HB20" s="103" t="str">
        <f t="shared" si="182"/>
        <v/>
      </c>
      <c r="HC20" s="103" t="str">
        <f t="shared" si="183"/>
        <v/>
      </c>
      <c r="HD20" s="103" t="str">
        <f t="shared" si="184"/>
        <v/>
      </c>
      <c r="HE20" s="103" t="str">
        <f t="shared" si="185"/>
        <v/>
      </c>
      <c r="HF20" s="103" t="str">
        <f t="shared" si="186"/>
        <v/>
      </c>
      <c r="HG20" s="103" t="str">
        <f t="shared" si="187"/>
        <v/>
      </c>
      <c r="HH20" s="103" t="str">
        <f t="shared" si="188"/>
        <v/>
      </c>
      <c r="HI20" s="103" t="str">
        <f t="shared" si="189"/>
        <v/>
      </c>
      <c r="HJ20" s="103" t="str">
        <f t="shared" si="190"/>
        <v/>
      </c>
      <c r="HK20" s="103" t="str">
        <f t="shared" si="191"/>
        <v/>
      </c>
      <c r="HL20" s="103" t="str">
        <f t="shared" si="192"/>
        <v/>
      </c>
      <c r="HM20" s="103" t="str">
        <f t="shared" si="193"/>
        <v/>
      </c>
      <c r="HN20" s="103" t="str">
        <f t="shared" si="194"/>
        <v/>
      </c>
      <c r="HO20" s="103" t="str">
        <f t="shared" si="195"/>
        <v/>
      </c>
      <c r="HP20" s="103" t="str">
        <f t="shared" si="196"/>
        <v/>
      </c>
      <c r="HQ20" s="103" t="str">
        <f t="shared" si="197"/>
        <v/>
      </c>
      <c r="HR20" s="103" t="str">
        <f t="shared" si="198"/>
        <v/>
      </c>
      <c r="HS20" s="103" t="str">
        <f t="shared" si="199"/>
        <v/>
      </c>
      <c r="HT20" s="103" t="str">
        <f t="shared" si="200"/>
        <v/>
      </c>
      <c r="HU20" s="103" t="str">
        <f t="shared" si="201"/>
        <v/>
      </c>
      <c r="HV20" s="103" t="str">
        <f t="shared" si="202"/>
        <v/>
      </c>
      <c r="HW20" s="137" t="str">
        <f t="shared" si="203"/>
        <v/>
      </c>
      <c r="HX20" s="137" t="str">
        <f t="shared" si="204"/>
        <v/>
      </c>
      <c r="HY20" s="137" t="str">
        <f t="shared" si="205"/>
        <v/>
      </c>
      <c r="HZ20" s="137" t="str">
        <f t="shared" si="206"/>
        <v/>
      </c>
      <c r="IA20" s="137" t="str">
        <f t="shared" si="207"/>
        <v/>
      </c>
      <c r="IB20" s="137" t="str">
        <f t="shared" si="208"/>
        <v/>
      </c>
      <c r="IC20" s="137" t="str">
        <f t="shared" si="209"/>
        <v/>
      </c>
      <c r="ID20" s="137" t="str">
        <f t="shared" si="210"/>
        <v/>
      </c>
      <c r="IE20" s="137" t="str">
        <f t="shared" si="211"/>
        <v/>
      </c>
      <c r="IF20" s="137" t="str">
        <f t="shared" si="212"/>
        <v/>
      </c>
      <c r="IG20" s="137" t="str">
        <f t="shared" si="213"/>
        <v/>
      </c>
      <c r="IH20" s="137" t="str">
        <f t="shared" si="214"/>
        <v/>
      </c>
      <c r="II20" s="137" t="str">
        <f t="shared" si="215"/>
        <v/>
      </c>
      <c r="IJ20" s="137" t="str">
        <f t="shared" si="216"/>
        <v/>
      </c>
      <c r="IK20" s="137" t="str">
        <f t="shared" si="217"/>
        <v/>
      </c>
      <c r="IL20" s="137" t="str">
        <f t="shared" si="218"/>
        <v/>
      </c>
      <c r="IM20" s="137" t="str">
        <f t="shared" si="219"/>
        <v/>
      </c>
      <c r="IN20" s="137" t="str">
        <f t="shared" si="220"/>
        <v/>
      </c>
      <c r="IO20" s="137" t="str">
        <f t="shared" si="221"/>
        <v/>
      </c>
      <c r="IP20" s="137" t="str">
        <f t="shared" si="222"/>
        <v/>
      </c>
      <c r="IQ20" s="137" t="str">
        <f t="shared" si="223"/>
        <v/>
      </c>
      <c r="IR20" s="137" t="str">
        <f t="shared" si="224"/>
        <v/>
      </c>
      <c r="IS20" s="137" t="str">
        <f t="shared" si="225"/>
        <v/>
      </c>
      <c r="IT20" s="137" t="str">
        <f t="shared" si="226"/>
        <v/>
      </c>
      <c r="IU20" s="137" t="str">
        <f t="shared" si="227"/>
        <v/>
      </c>
      <c r="IV20" s="137" t="str">
        <f t="shared" si="228"/>
        <v/>
      </c>
      <c r="IW20" s="137" t="str">
        <f t="shared" si="229"/>
        <v/>
      </c>
      <c r="IX20" s="137" t="str">
        <f t="shared" si="230"/>
        <v/>
      </c>
      <c r="IY20" s="137" t="str">
        <f t="shared" si="231"/>
        <v/>
      </c>
      <c r="IZ20" s="137" t="str">
        <f t="shared" si="232"/>
        <v/>
      </c>
      <c r="JA20" s="137" t="str">
        <f t="shared" si="233"/>
        <v/>
      </c>
      <c r="JB20" s="137" t="str">
        <f t="shared" si="234"/>
        <v/>
      </c>
      <c r="JC20" s="137" t="str">
        <f t="shared" si="235"/>
        <v/>
      </c>
      <c r="JD20" s="137" t="str">
        <f t="shared" si="236"/>
        <v/>
      </c>
      <c r="JE20" s="137" t="str">
        <f t="shared" si="237"/>
        <v/>
      </c>
      <c r="JF20" s="137" t="str">
        <f t="shared" si="238"/>
        <v/>
      </c>
      <c r="JG20" s="137" t="str">
        <f t="shared" si="239"/>
        <v/>
      </c>
      <c r="JH20" s="137" t="str">
        <f t="shared" si="240"/>
        <v/>
      </c>
      <c r="JI20" s="137" t="str">
        <f t="shared" si="241"/>
        <v/>
      </c>
      <c r="JJ20" s="137" t="str">
        <f t="shared" si="242"/>
        <v/>
      </c>
      <c r="JK20" s="137" t="str">
        <f t="shared" si="243"/>
        <v/>
      </c>
      <c r="JL20" s="137" t="str">
        <f t="shared" si="244"/>
        <v/>
      </c>
      <c r="JM20" s="137" t="str">
        <f t="shared" si="245"/>
        <v/>
      </c>
      <c r="JN20" s="137" t="str">
        <f t="shared" si="246"/>
        <v/>
      </c>
      <c r="JO20" s="137" t="str">
        <f t="shared" si="247"/>
        <v/>
      </c>
      <c r="JP20" s="137" t="str">
        <f t="shared" si="248"/>
        <v/>
      </c>
      <c r="JQ20" s="137" t="str">
        <f t="shared" si="249"/>
        <v/>
      </c>
      <c r="JR20" s="137" t="str">
        <f t="shared" si="250"/>
        <v/>
      </c>
      <c r="JS20" s="137" t="str">
        <f t="shared" si="251"/>
        <v/>
      </c>
      <c r="JT20" s="137" t="str">
        <f t="shared" si="252"/>
        <v/>
      </c>
      <c r="JU20" s="137" t="str">
        <f t="shared" si="253"/>
        <v/>
      </c>
      <c r="JV20" s="137" t="str">
        <f t="shared" si="254"/>
        <v/>
      </c>
      <c r="JW20" s="137" t="str">
        <f t="shared" si="255"/>
        <v/>
      </c>
      <c r="JX20" s="137" t="str">
        <f t="shared" si="256"/>
        <v/>
      </c>
      <c r="JY20" s="137" t="str">
        <f t="shared" si="257"/>
        <v/>
      </c>
      <c r="JZ20" s="137" t="str">
        <f t="shared" si="258"/>
        <v/>
      </c>
      <c r="KA20" s="137" t="str">
        <f t="shared" si="259"/>
        <v/>
      </c>
      <c r="KB20" s="137" t="str">
        <f t="shared" si="260"/>
        <v/>
      </c>
      <c r="KC20" s="137" t="str">
        <f t="shared" si="261"/>
        <v/>
      </c>
      <c r="KD20" s="137" t="str">
        <f t="shared" si="262"/>
        <v/>
      </c>
      <c r="KE20" s="137" t="str">
        <f t="shared" si="263"/>
        <v/>
      </c>
      <c r="KF20" s="137" t="str">
        <f t="shared" si="264"/>
        <v/>
      </c>
      <c r="KG20" s="137" t="str">
        <f t="shared" si="265"/>
        <v/>
      </c>
      <c r="KH20" s="137" t="str">
        <f t="shared" si="266"/>
        <v/>
      </c>
      <c r="KI20" s="137" t="str">
        <f t="shared" si="267"/>
        <v/>
      </c>
      <c r="KJ20" s="137" t="str">
        <f t="shared" si="268"/>
        <v/>
      </c>
      <c r="KK20" s="137" t="str">
        <f t="shared" si="269"/>
        <v/>
      </c>
      <c r="KL20" s="137" t="str">
        <f t="shared" si="270"/>
        <v/>
      </c>
      <c r="KM20" s="137" t="str">
        <f t="shared" si="271"/>
        <v/>
      </c>
      <c r="KN20" s="137" t="str">
        <f t="shared" si="272"/>
        <v/>
      </c>
      <c r="KO20" s="137" t="str">
        <f t="shared" si="273"/>
        <v/>
      </c>
      <c r="KP20" s="137" t="str">
        <f t="shared" si="274"/>
        <v/>
      </c>
      <c r="KQ20" s="137" t="str">
        <f t="shared" si="275"/>
        <v/>
      </c>
      <c r="KR20" s="137" t="str">
        <f t="shared" si="276"/>
        <v/>
      </c>
      <c r="KS20" s="137" t="str">
        <f t="shared" si="277"/>
        <v/>
      </c>
      <c r="KT20" s="137" t="str">
        <f t="shared" si="278"/>
        <v/>
      </c>
      <c r="KU20" s="137" t="str">
        <f t="shared" si="279"/>
        <v/>
      </c>
      <c r="KV20" s="137" t="str">
        <f t="shared" si="280"/>
        <v/>
      </c>
      <c r="KW20" s="137" t="str">
        <f t="shared" si="281"/>
        <v/>
      </c>
      <c r="KX20" s="137" t="str">
        <f t="shared" si="282"/>
        <v/>
      </c>
      <c r="KY20" s="137" t="str">
        <f t="shared" si="283"/>
        <v/>
      </c>
      <c r="KZ20" s="137" t="str">
        <f t="shared" si="284"/>
        <v/>
      </c>
      <c r="LA20" s="137" t="str">
        <f t="shared" si="285"/>
        <v/>
      </c>
      <c r="LB20" s="137" t="str">
        <f t="shared" si="286"/>
        <v/>
      </c>
      <c r="LC20" s="137" t="str">
        <f t="shared" si="287"/>
        <v/>
      </c>
      <c r="LD20" s="138" t="str">
        <f t="shared" si="288"/>
        <v/>
      </c>
      <c r="LE20" s="138" t="str">
        <f t="shared" si="289"/>
        <v/>
      </c>
      <c r="LF20" s="138" t="str">
        <f t="shared" si="290"/>
        <v/>
      </c>
      <c r="LG20" s="138" t="str">
        <f t="shared" si="291"/>
        <v/>
      </c>
      <c r="LH20" s="138" t="str">
        <f t="shared" si="292"/>
        <v/>
      </c>
      <c r="LI20" s="103" t="str">
        <f t="shared" si="293"/>
        <v/>
      </c>
      <c r="LJ20" s="103" t="str">
        <f t="shared" si="294"/>
        <v/>
      </c>
      <c r="LK20" s="103" t="str">
        <f t="shared" si="295"/>
        <v/>
      </c>
      <c r="LL20" s="103" t="str">
        <f t="shared" si="296"/>
        <v/>
      </c>
      <c r="LM20" s="103" t="str">
        <f t="shared" si="297"/>
        <v/>
      </c>
      <c r="LN20" s="103" t="str">
        <f t="shared" si="298"/>
        <v/>
      </c>
      <c r="LO20" s="103" t="str">
        <f t="shared" si="299"/>
        <v/>
      </c>
      <c r="LP20" s="103" t="str">
        <f t="shared" si="300"/>
        <v/>
      </c>
      <c r="LQ20" s="103" t="str">
        <f t="shared" si="301"/>
        <v/>
      </c>
      <c r="LR20" s="103" t="str">
        <f t="shared" si="302"/>
        <v/>
      </c>
      <c r="LS20" s="103" t="str">
        <f t="shared" si="303"/>
        <v/>
      </c>
      <c r="LT20" s="103" t="str">
        <f t="shared" si="304"/>
        <v/>
      </c>
      <c r="LU20" s="103" t="str">
        <f t="shared" si="305"/>
        <v/>
      </c>
      <c r="LV20" s="103" t="str">
        <f t="shared" si="306"/>
        <v/>
      </c>
      <c r="LW20" s="103" t="str">
        <f t="shared" si="307"/>
        <v/>
      </c>
      <c r="LX20" s="103" t="str">
        <f t="shared" si="308"/>
        <v/>
      </c>
      <c r="LY20" s="103" t="str">
        <f t="shared" si="309"/>
        <v/>
      </c>
      <c r="LZ20" s="103" t="str">
        <f t="shared" si="310"/>
        <v/>
      </c>
      <c r="MA20" s="103" t="str">
        <f t="shared" si="311"/>
        <v/>
      </c>
      <c r="MB20" s="103" t="str">
        <f t="shared" si="312"/>
        <v/>
      </c>
      <c r="MC20" s="119">
        <f t="shared" si="323"/>
        <v>0</v>
      </c>
      <c r="MD20" s="119">
        <f t="shared" si="324"/>
        <v>0</v>
      </c>
      <c r="ME20" s="119">
        <f t="shared" si="325"/>
        <v>0</v>
      </c>
      <c r="MF20" s="119">
        <f t="shared" si="326"/>
        <v>0</v>
      </c>
      <c r="MG20" s="119">
        <f t="shared" si="327"/>
        <v>0</v>
      </c>
      <c r="MH20" s="119">
        <f t="shared" si="328"/>
        <v>0</v>
      </c>
      <c r="MI20" s="119">
        <f t="shared" si="329"/>
        <v>0</v>
      </c>
      <c r="MJ20" s="119">
        <f t="shared" si="330"/>
        <v>0</v>
      </c>
      <c r="MK20" s="119">
        <f t="shared" si="331"/>
        <v>0</v>
      </c>
      <c r="ML20" s="119">
        <f t="shared" si="332"/>
        <v>0</v>
      </c>
      <c r="MM20" s="119">
        <f t="shared" si="333"/>
        <v>0</v>
      </c>
      <c r="MN20" s="119">
        <f t="shared" si="334"/>
        <v>0</v>
      </c>
      <c r="MO20" s="119">
        <f t="shared" si="335"/>
        <v>0</v>
      </c>
      <c r="MP20" s="119">
        <f t="shared" si="336"/>
        <v>0</v>
      </c>
      <c r="MQ20" s="119">
        <f t="shared" si="337"/>
        <v>0</v>
      </c>
      <c r="MR20" s="98"/>
      <c r="MS20" s="98"/>
      <c r="MT20" s="103"/>
      <c r="MU20" s="103"/>
      <c r="NK20" s="99"/>
      <c r="NL20" s="99"/>
    </row>
    <row r="21" spans="1:376" ht="12" customHeight="1" x14ac:dyDescent="0.2">
      <c r="A21" s="126" t="str">
        <f t="shared" si="0"/>
        <v/>
      </c>
      <c r="B21" s="165">
        <v>30</v>
      </c>
      <c r="C21" s="140"/>
      <c r="D21" s="141"/>
      <c r="E21" s="142"/>
      <c r="F21" s="142"/>
      <c r="G21" s="142"/>
      <c r="H21" s="142"/>
      <c r="I21" s="534"/>
      <c r="J21" s="143"/>
      <c r="K21" s="144">
        <f t="shared" si="1"/>
        <v>0</v>
      </c>
      <c r="L21" s="144">
        <f t="shared" si="2"/>
        <v>0</v>
      </c>
      <c r="M21" s="145"/>
      <c r="N21" s="145"/>
      <c r="O21" s="145"/>
      <c r="P21" s="146"/>
      <c r="Q21" s="147"/>
      <c r="R21" s="148"/>
      <c r="S21" s="1245"/>
      <c r="T21" s="1246"/>
      <c r="U21" s="103" t="str">
        <f t="shared" si="3"/>
        <v/>
      </c>
      <c r="V21" s="103" t="str">
        <f t="shared" si="4"/>
        <v/>
      </c>
      <c r="W21" s="103" t="str">
        <f t="shared" si="5"/>
        <v/>
      </c>
      <c r="X21" s="103" t="str">
        <f t="shared" si="6"/>
        <v/>
      </c>
      <c r="Y21" s="103" t="str">
        <f t="shared" si="7"/>
        <v/>
      </c>
      <c r="Z21" s="103" t="str">
        <f t="shared" si="8"/>
        <v/>
      </c>
      <c r="AA21" s="103" t="str">
        <f t="shared" si="9"/>
        <v/>
      </c>
      <c r="AB21" s="103" t="str">
        <f t="shared" si="10"/>
        <v/>
      </c>
      <c r="AC21" s="103" t="str">
        <f t="shared" si="11"/>
        <v/>
      </c>
      <c r="AD21" s="103" t="str">
        <f t="shared" si="12"/>
        <v/>
      </c>
      <c r="AE21" s="103" t="str">
        <f t="shared" si="13"/>
        <v/>
      </c>
      <c r="AF21" s="103" t="str">
        <f t="shared" si="14"/>
        <v/>
      </c>
      <c r="AG21" s="103" t="str">
        <f t="shared" si="15"/>
        <v/>
      </c>
      <c r="AH21" s="103" t="str">
        <f t="shared" si="16"/>
        <v/>
      </c>
      <c r="AI21" s="103" t="str">
        <f t="shared" si="17"/>
        <v/>
      </c>
      <c r="AJ21" s="103" t="str">
        <f t="shared" si="18"/>
        <v/>
      </c>
      <c r="AK21" s="103" t="str">
        <f t="shared" si="19"/>
        <v/>
      </c>
      <c r="AL21" s="103" t="str">
        <f t="shared" si="20"/>
        <v/>
      </c>
      <c r="AM21" s="103" t="str">
        <f t="shared" si="21"/>
        <v/>
      </c>
      <c r="AN21" s="103" t="str">
        <f t="shared" si="22"/>
        <v/>
      </c>
      <c r="AO21" s="103" t="str">
        <f t="shared" si="23"/>
        <v/>
      </c>
      <c r="AP21" s="103" t="str">
        <f t="shared" si="24"/>
        <v/>
      </c>
      <c r="AQ21" s="103" t="str">
        <f t="shared" si="25"/>
        <v/>
      </c>
      <c r="AR21" s="103" t="str">
        <f t="shared" si="26"/>
        <v/>
      </c>
      <c r="AS21" s="103" t="str">
        <f t="shared" si="27"/>
        <v/>
      </c>
      <c r="AT21" s="103" t="str">
        <f t="shared" si="28"/>
        <v/>
      </c>
      <c r="AU21" s="103" t="str">
        <f t="shared" si="29"/>
        <v/>
      </c>
      <c r="AV21" s="103" t="str">
        <f t="shared" si="30"/>
        <v/>
      </c>
      <c r="AW21" s="103" t="str">
        <f t="shared" si="31"/>
        <v/>
      </c>
      <c r="AX21" s="103" t="str">
        <f t="shared" si="32"/>
        <v/>
      </c>
      <c r="AY21" s="103" t="str">
        <f t="shared" si="33"/>
        <v/>
      </c>
      <c r="AZ21" s="103" t="str">
        <f t="shared" si="34"/>
        <v/>
      </c>
      <c r="BA21" s="103" t="str">
        <f t="shared" si="35"/>
        <v/>
      </c>
      <c r="BB21" s="103" t="str">
        <f t="shared" si="36"/>
        <v/>
      </c>
      <c r="BC21" s="103" t="str">
        <f t="shared" si="37"/>
        <v/>
      </c>
      <c r="BD21" s="103" t="str">
        <f t="shared" si="38"/>
        <v/>
      </c>
      <c r="BE21" s="103" t="str">
        <f t="shared" si="39"/>
        <v/>
      </c>
      <c r="BF21" s="103" t="str">
        <f t="shared" si="40"/>
        <v/>
      </c>
      <c r="BG21" s="103" t="str">
        <f t="shared" si="41"/>
        <v/>
      </c>
      <c r="BH21" s="103" t="str">
        <f t="shared" si="42"/>
        <v/>
      </c>
      <c r="BI21" s="103" t="str">
        <f t="shared" si="43"/>
        <v/>
      </c>
      <c r="BJ21" s="103" t="str">
        <f t="shared" si="44"/>
        <v/>
      </c>
      <c r="BK21" s="103" t="str">
        <f t="shared" si="45"/>
        <v/>
      </c>
      <c r="BL21" s="103" t="str">
        <f t="shared" si="46"/>
        <v/>
      </c>
      <c r="BM21" s="103" t="str">
        <f t="shared" si="47"/>
        <v/>
      </c>
      <c r="BN21" s="103" t="str">
        <f t="shared" si="48"/>
        <v/>
      </c>
      <c r="BO21" s="103" t="str">
        <f t="shared" si="49"/>
        <v/>
      </c>
      <c r="BP21" s="103" t="str">
        <f t="shared" si="50"/>
        <v/>
      </c>
      <c r="BQ21" s="103" t="str">
        <f t="shared" si="51"/>
        <v/>
      </c>
      <c r="BR21" s="103" t="str">
        <f t="shared" si="52"/>
        <v/>
      </c>
      <c r="BS21" s="103" t="str">
        <f t="shared" si="53"/>
        <v/>
      </c>
      <c r="BT21" s="103" t="str">
        <f t="shared" si="54"/>
        <v/>
      </c>
      <c r="BU21" s="103" t="str">
        <f t="shared" si="55"/>
        <v/>
      </c>
      <c r="BV21" s="103" t="str">
        <f t="shared" si="56"/>
        <v/>
      </c>
      <c r="BW21" s="103" t="str">
        <f t="shared" si="57"/>
        <v/>
      </c>
      <c r="BX21" s="103" t="str">
        <f t="shared" si="58"/>
        <v/>
      </c>
      <c r="BY21" s="103" t="str">
        <f t="shared" si="59"/>
        <v/>
      </c>
      <c r="BZ21" s="103" t="str">
        <f t="shared" si="60"/>
        <v/>
      </c>
      <c r="CA21" s="103" t="str">
        <f t="shared" si="61"/>
        <v/>
      </c>
      <c r="CB21" s="103" t="str">
        <f t="shared" si="62"/>
        <v/>
      </c>
      <c r="CC21" s="103" t="str">
        <f t="shared" si="63"/>
        <v/>
      </c>
      <c r="CD21" s="103" t="str">
        <f t="shared" si="64"/>
        <v/>
      </c>
      <c r="CE21" s="103" t="str">
        <f t="shared" si="65"/>
        <v/>
      </c>
      <c r="CF21" s="103" t="str">
        <f t="shared" si="66"/>
        <v/>
      </c>
      <c r="CG21" s="103" t="str">
        <f t="shared" si="67"/>
        <v/>
      </c>
      <c r="CH21" s="103" t="str">
        <f t="shared" si="68"/>
        <v/>
      </c>
      <c r="CI21" s="103" t="str">
        <f t="shared" si="69"/>
        <v/>
      </c>
      <c r="CJ21" s="103" t="str">
        <f t="shared" si="70"/>
        <v/>
      </c>
      <c r="CK21" s="103" t="str">
        <f t="shared" si="71"/>
        <v/>
      </c>
      <c r="CL21" s="103" t="str">
        <f t="shared" si="72"/>
        <v/>
      </c>
      <c r="CM21" s="103" t="str">
        <f t="shared" si="73"/>
        <v/>
      </c>
      <c r="CN21" s="103" t="str">
        <f t="shared" si="74"/>
        <v/>
      </c>
      <c r="CO21" s="103" t="str">
        <f t="shared" si="75"/>
        <v/>
      </c>
      <c r="CP21" s="103" t="str">
        <f t="shared" si="76"/>
        <v/>
      </c>
      <c r="CQ21" s="103" t="str">
        <f t="shared" si="77"/>
        <v/>
      </c>
      <c r="CR21" s="103" t="str">
        <f t="shared" si="78"/>
        <v/>
      </c>
      <c r="CS21" s="103" t="str">
        <f t="shared" si="79"/>
        <v/>
      </c>
      <c r="CT21" s="103" t="str">
        <f t="shared" si="80"/>
        <v/>
      </c>
      <c r="CU21" s="103" t="str">
        <f t="shared" si="81"/>
        <v/>
      </c>
      <c r="CV21" s="103" t="str">
        <f t="shared" si="82"/>
        <v/>
      </c>
      <c r="CW21" s="103" t="str">
        <f t="shared" si="83"/>
        <v/>
      </c>
      <c r="CX21" s="103" t="str">
        <f t="shared" si="84"/>
        <v/>
      </c>
      <c r="CY21" s="103" t="str">
        <f t="shared" si="85"/>
        <v/>
      </c>
      <c r="CZ21" s="103" t="str">
        <f t="shared" si="86"/>
        <v/>
      </c>
      <c r="DA21" s="103" t="str">
        <f t="shared" si="87"/>
        <v/>
      </c>
      <c r="DB21" s="103" t="str">
        <f t="shared" si="88"/>
        <v/>
      </c>
      <c r="DC21" s="103" t="str">
        <f t="shared" si="89"/>
        <v/>
      </c>
      <c r="DD21" s="103" t="str">
        <f t="shared" si="90"/>
        <v/>
      </c>
      <c r="DE21" s="103" t="str">
        <f t="shared" si="91"/>
        <v/>
      </c>
      <c r="DF21" s="103" t="str">
        <f t="shared" si="92"/>
        <v/>
      </c>
      <c r="DG21" s="103" t="str">
        <f t="shared" si="93"/>
        <v/>
      </c>
      <c r="DH21" s="103" t="str">
        <f t="shared" si="94"/>
        <v/>
      </c>
      <c r="DI21" s="103" t="str">
        <f t="shared" si="95"/>
        <v/>
      </c>
      <c r="DJ21" s="103" t="str">
        <f t="shared" si="96"/>
        <v/>
      </c>
      <c r="DK21" s="103" t="str">
        <f t="shared" si="97"/>
        <v/>
      </c>
      <c r="DL21" s="103" t="str">
        <f t="shared" si="98"/>
        <v/>
      </c>
      <c r="DM21" s="103" t="str">
        <f t="shared" si="99"/>
        <v/>
      </c>
      <c r="DN21" s="103" t="str">
        <f t="shared" si="100"/>
        <v/>
      </c>
      <c r="DO21" s="103" t="str">
        <f t="shared" si="101"/>
        <v/>
      </c>
      <c r="DP21" s="103" t="str">
        <f t="shared" si="102"/>
        <v/>
      </c>
      <c r="DQ21" s="103" t="str">
        <f t="shared" si="103"/>
        <v/>
      </c>
      <c r="DR21" s="103" t="str">
        <f t="shared" si="104"/>
        <v/>
      </c>
      <c r="DS21" s="103" t="str">
        <f t="shared" si="105"/>
        <v/>
      </c>
      <c r="DT21" s="103" t="str">
        <f t="shared" si="106"/>
        <v/>
      </c>
      <c r="DU21" s="103" t="str">
        <f t="shared" si="107"/>
        <v/>
      </c>
      <c r="DV21" s="103" t="str">
        <f t="shared" si="108"/>
        <v/>
      </c>
      <c r="DW21" s="103" t="str">
        <f t="shared" si="109"/>
        <v/>
      </c>
      <c r="DX21" s="103" t="str">
        <f t="shared" si="110"/>
        <v/>
      </c>
      <c r="DY21" s="103" t="str">
        <f t="shared" si="111"/>
        <v/>
      </c>
      <c r="DZ21" s="103" t="str">
        <f t="shared" si="112"/>
        <v/>
      </c>
      <c r="EA21" s="103" t="str">
        <f t="shared" si="113"/>
        <v/>
      </c>
      <c r="EB21" s="103" t="str">
        <f t="shared" si="114"/>
        <v/>
      </c>
      <c r="EC21" s="103" t="str">
        <f t="shared" si="115"/>
        <v/>
      </c>
      <c r="ED21" s="103" t="str">
        <f t="shared" si="116"/>
        <v/>
      </c>
      <c r="EE21" s="103" t="str">
        <f t="shared" si="117"/>
        <v/>
      </c>
      <c r="EF21" s="103" t="str">
        <f t="shared" si="118"/>
        <v/>
      </c>
      <c r="EG21" s="103" t="str">
        <f t="shared" si="119"/>
        <v/>
      </c>
      <c r="EH21" s="103" t="str">
        <f t="shared" si="120"/>
        <v/>
      </c>
      <c r="EI21" s="103" t="str">
        <f t="shared" si="121"/>
        <v/>
      </c>
      <c r="EJ21" s="103" t="str">
        <f t="shared" si="122"/>
        <v/>
      </c>
      <c r="EK21" s="103" t="str">
        <f t="shared" si="123"/>
        <v/>
      </c>
      <c r="EL21" s="103" t="str">
        <f t="shared" si="124"/>
        <v/>
      </c>
      <c r="EM21" s="103" t="str">
        <f t="shared" si="125"/>
        <v/>
      </c>
      <c r="EN21" s="103" t="str">
        <f t="shared" si="126"/>
        <v/>
      </c>
      <c r="EO21" s="103" t="str">
        <f t="shared" si="127"/>
        <v/>
      </c>
      <c r="EP21" s="103" t="str">
        <f t="shared" si="128"/>
        <v/>
      </c>
      <c r="EQ21" s="103" t="str">
        <f t="shared" si="129"/>
        <v/>
      </c>
      <c r="ER21" s="103" t="str">
        <f t="shared" si="130"/>
        <v/>
      </c>
      <c r="ES21" s="103" t="str">
        <f t="shared" si="131"/>
        <v/>
      </c>
      <c r="ET21" s="103" t="str">
        <f t="shared" si="132"/>
        <v/>
      </c>
      <c r="EU21" s="103" t="str">
        <f t="shared" si="313"/>
        <v/>
      </c>
      <c r="EV21" s="103" t="str">
        <f t="shared" si="314"/>
        <v/>
      </c>
      <c r="EW21" s="103" t="str">
        <f t="shared" si="315"/>
        <v/>
      </c>
      <c r="EX21" s="103" t="str">
        <f t="shared" si="316"/>
        <v/>
      </c>
      <c r="EY21" s="103" t="str">
        <f t="shared" si="317"/>
        <v/>
      </c>
      <c r="EZ21" s="103" t="str">
        <f t="shared" si="133"/>
        <v/>
      </c>
      <c r="FA21" s="103" t="str">
        <f t="shared" si="134"/>
        <v/>
      </c>
      <c r="FB21" s="103" t="str">
        <f t="shared" si="135"/>
        <v/>
      </c>
      <c r="FC21" s="103" t="str">
        <f t="shared" si="136"/>
        <v/>
      </c>
      <c r="FD21" s="103" t="str">
        <f t="shared" si="137"/>
        <v/>
      </c>
      <c r="FE21" s="103" t="str">
        <f t="shared" si="318"/>
        <v/>
      </c>
      <c r="FF21" s="103" t="str">
        <f t="shared" si="319"/>
        <v/>
      </c>
      <c r="FG21" s="103" t="str">
        <f t="shared" si="320"/>
        <v/>
      </c>
      <c r="FH21" s="103" t="str">
        <f t="shared" si="321"/>
        <v/>
      </c>
      <c r="FI21" s="103" t="str">
        <f t="shared" si="322"/>
        <v/>
      </c>
      <c r="FJ21" s="103" t="str">
        <f t="shared" si="138"/>
        <v/>
      </c>
      <c r="FK21" s="103" t="str">
        <f t="shared" si="139"/>
        <v/>
      </c>
      <c r="FL21" s="103" t="str">
        <f t="shared" si="140"/>
        <v/>
      </c>
      <c r="FM21" s="103" t="str">
        <f t="shared" si="141"/>
        <v/>
      </c>
      <c r="FN21" s="103" t="str">
        <f t="shared" si="142"/>
        <v/>
      </c>
      <c r="FO21" s="103" t="str">
        <f t="shared" si="143"/>
        <v/>
      </c>
      <c r="FP21" s="103" t="str">
        <f t="shared" si="144"/>
        <v/>
      </c>
      <c r="FQ21" s="103" t="str">
        <f t="shared" si="145"/>
        <v/>
      </c>
      <c r="FR21" s="103" t="str">
        <f t="shared" si="146"/>
        <v/>
      </c>
      <c r="FS21" s="103" t="str">
        <f t="shared" si="147"/>
        <v/>
      </c>
      <c r="FT21" s="103" t="str">
        <f t="shared" si="148"/>
        <v/>
      </c>
      <c r="FU21" s="103" t="str">
        <f t="shared" si="149"/>
        <v/>
      </c>
      <c r="FV21" s="103" t="str">
        <f t="shared" si="150"/>
        <v/>
      </c>
      <c r="FW21" s="103" t="str">
        <f t="shared" si="151"/>
        <v/>
      </c>
      <c r="FX21" s="103" t="str">
        <f t="shared" si="152"/>
        <v/>
      </c>
      <c r="FY21" s="103" t="str">
        <f t="shared" si="153"/>
        <v/>
      </c>
      <c r="FZ21" s="103" t="str">
        <f t="shared" si="154"/>
        <v/>
      </c>
      <c r="GA21" s="103" t="str">
        <f t="shared" si="155"/>
        <v/>
      </c>
      <c r="GB21" s="103" t="str">
        <f t="shared" si="156"/>
        <v/>
      </c>
      <c r="GC21" s="103" t="str">
        <f t="shared" si="157"/>
        <v/>
      </c>
      <c r="GD21" s="103" t="str">
        <f t="shared" si="158"/>
        <v/>
      </c>
      <c r="GE21" s="103" t="str">
        <f t="shared" si="159"/>
        <v/>
      </c>
      <c r="GF21" s="103" t="str">
        <f t="shared" si="160"/>
        <v/>
      </c>
      <c r="GG21" s="103" t="str">
        <f t="shared" si="161"/>
        <v/>
      </c>
      <c r="GH21" s="103" t="str">
        <f t="shared" si="162"/>
        <v/>
      </c>
      <c r="GI21" s="103" t="str">
        <f t="shared" si="163"/>
        <v/>
      </c>
      <c r="GJ21" s="103" t="str">
        <f t="shared" si="164"/>
        <v/>
      </c>
      <c r="GK21" s="103" t="str">
        <f t="shared" si="165"/>
        <v/>
      </c>
      <c r="GL21" s="103" t="str">
        <f t="shared" si="166"/>
        <v/>
      </c>
      <c r="GM21" s="103" t="str">
        <f t="shared" si="167"/>
        <v/>
      </c>
      <c r="GN21" s="103" t="str">
        <f t="shared" si="168"/>
        <v/>
      </c>
      <c r="GO21" s="103" t="str">
        <f t="shared" si="169"/>
        <v/>
      </c>
      <c r="GP21" s="103" t="str">
        <f t="shared" si="170"/>
        <v/>
      </c>
      <c r="GQ21" s="103" t="str">
        <f t="shared" si="171"/>
        <v/>
      </c>
      <c r="GR21" s="103" t="str">
        <f t="shared" si="172"/>
        <v/>
      </c>
      <c r="GS21" s="103" t="str">
        <f t="shared" si="173"/>
        <v/>
      </c>
      <c r="GT21" s="103" t="str">
        <f t="shared" si="174"/>
        <v/>
      </c>
      <c r="GU21" s="103" t="str">
        <f t="shared" si="175"/>
        <v/>
      </c>
      <c r="GV21" s="103" t="str">
        <f t="shared" si="176"/>
        <v/>
      </c>
      <c r="GW21" s="103" t="str">
        <f t="shared" si="177"/>
        <v/>
      </c>
      <c r="GX21" s="103" t="str">
        <f t="shared" si="178"/>
        <v/>
      </c>
      <c r="GY21" s="103" t="str">
        <f t="shared" si="179"/>
        <v/>
      </c>
      <c r="GZ21" s="103" t="str">
        <f t="shared" si="180"/>
        <v/>
      </c>
      <c r="HA21" s="103" t="str">
        <f t="shared" si="181"/>
        <v/>
      </c>
      <c r="HB21" s="103" t="str">
        <f t="shared" si="182"/>
        <v/>
      </c>
      <c r="HC21" s="103" t="str">
        <f t="shared" si="183"/>
        <v/>
      </c>
      <c r="HD21" s="103" t="str">
        <f t="shared" si="184"/>
        <v/>
      </c>
      <c r="HE21" s="103" t="str">
        <f t="shared" si="185"/>
        <v/>
      </c>
      <c r="HF21" s="103" t="str">
        <f t="shared" si="186"/>
        <v/>
      </c>
      <c r="HG21" s="103" t="str">
        <f t="shared" si="187"/>
        <v/>
      </c>
      <c r="HH21" s="103" t="str">
        <f t="shared" si="188"/>
        <v/>
      </c>
      <c r="HI21" s="103" t="str">
        <f t="shared" si="189"/>
        <v/>
      </c>
      <c r="HJ21" s="103" t="str">
        <f t="shared" si="190"/>
        <v/>
      </c>
      <c r="HK21" s="103" t="str">
        <f t="shared" si="191"/>
        <v/>
      </c>
      <c r="HL21" s="103" t="str">
        <f t="shared" si="192"/>
        <v/>
      </c>
      <c r="HM21" s="103" t="str">
        <f t="shared" si="193"/>
        <v/>
      </c>
      <c r="HN21" s="103" t="str">
        <f t="shared" si="194"/>
        <v/>
      </c>
      <c r="HO21" s="103" t="str">
        <f t="shared" si="195"/>
        <v/>
      </c>
      <c r="HP21" s="103" t="str">
        <f t="shared" si="196"/>
        <v/>
      </c>
      <c r="HQ21" s="103" t="str">
        <f t="shared" si="197"/>
        <v/>
      </c>
      <c r="HR21" s="103" t="str">
        <f t="shared" si="198"/>
        <v/>
      </c>
      <c r="HS21" s="103" t="str">
        <f t="shared" si="199"/>
        <v/>
      </c>
      <c r="HT21" s="103" t="str">
        <f t="shared" si="200"/>
        <v/>
      </c>
      <c r="HU21" s="103" t="str">
        <f t="shared" si="201"/>
        <v/>
      </c>
      <c r="HV21" s="103" t="str">
        <f t="shared" si="202"/>
        <v/>
      </c>
      <c r="HW21" s="137" t="str">
        <f t="shared" si="203"/>
        <v/>
      </c>
      <c r="HX21" s="137" t="str">
        <f t="shared" si="204"/>
        <v/>
      </c>
      <c r="HY21" s="137" t="str">
        <f t="shared" si="205"/>
        <v/>
      </c>
      <c r="HZ21" s="137" t="str">
        <f t="shared" si="206"/>
        <v/>
      </c>
      <c r="IA21" s="137" t="str">
        <f t="shared" si="207"/>
        <v/>
      </c>
      <c r="IB21" s="137" t="str">
        <f t="shared" si="208"/>
        <v/>
      </c>
      <c r="IC21" s="137" t="str">
        <f t="shared" si="209"/>
        <v/>
      </c>
      <c r="ID21" s="137" t="str">
        <f t="shared" si="210"/>
        <v/>
      </c>
      <c r="IE21" s="137" t="str">
        <f t="shared" si="211"/>
        <v/>
      </c>
      <c r="IF21" s="137" t="str">
        <f t="shared" si="212"/>
        <v/>
      </c>
      <c r="IG21" s="137" t="str">
        <f t="shared" si="213"/>
        <v/>
      </c>
      <c r="IH21" s="137" t="str">
        <f t="shared" si="214"/>
        <v/>
      </c>
      <c r="II21" s="137" t="str">
        <f t="shared" si="215"/>
        <v/>
      </c>
      <c r="IJ21" s="137" t="str">
        <f t="shared" si="216"/>
        <v/>
      </c>
      <c r="IK21" s="137" t="str">
        <f t="shared" si="217"/>
        <v/>
      </c>
      <c r="IL21" s="137" t="str">
        <f t="shared" si="218"/>
        <v/>
      </c>
      <c r="IM21" s="137" t="str">
        <f t="shared" si="219"/>
        <v/>
      </c>
      <c r="IN21" s="137" t="str">
        <f t="shared" si="220"/>
        <v/>
      </c>
      <c r="IO21" s="137" t="str">
        <f t="shared" si="221"/>
        <v/>
      </c>
      <c r="IP21" s="137" t="str">
        <f t="shared" si="222"/>
        <v/>
      </c>
      <c r="IQ21" s="137" t="str">
        <f t="shared" si="223"/>
        <v/>
      </c>
      <c r="IR21" s="137" t="str">
        <f t="shared" si="224"/>
        <v/>
      </c>
      <c r="IS21" s="137" t="str">
        <f t="shared" si="225"/>
        <v/>
      </c>
      <c r="IT21" s="137" t="str">
        <f t="shared" si="226"/>
        <v/>
      </c>
      <c r="IU21" s="137" t="str">
        <f t="shared" si="227"/>
        <v/>
      </c>
      <c r="IV21" s="137" t="str">
        <f t="shared" si="228"/>
        <v/>
      </c>
      <c r="IW21" s="137" t="str">
        <f t="shared" si="229"/>
        <v/>
      </c>
      <c r="IX21" s="137" t="str">
        <f t="shared" si="230"/>
        <v/>
      </c>
      <c r="IY21" s="137" t="str">
        <f t="shared" si="231"/>
        <v/>
      </c>
      <c r="IZ21" s="137" t="str">
        <f t="shared" si="232"/>
        <v/>
      </c>
      <c r="JA21" s="137" t="str">
        <f t="shared" si="233"/>
        <v/>
      </c>
      <c r="JB21" s="137" t="str">
        <f t="shared" si="234"/>
        <v/>
      </c>
      <c r="JC21" s="137" t="str">
        <f t="shared" si="235"/>
        <v/>
      </c>
      <c r="JD21" s="137" t="str">
        <f t="shared" si="236"/>
        <v/>
      </c>
      <c r="JE21" s="137" t="str">
        <f t="shared" si="237"/>
        <v/>
      </c>
      <c r="JF21" s="137" t="str">
        <f t="shared" si="238"/>
        <v/>
      </c>
      <c r="JG21" s="137" t="str">
        <f t="shared" si="239"/>
        <v/>
      </c>
      <c r="JH21" s="137" t="str">
        <f t="shared" si="240"/>
        <v/>
      </c>
      <c r="JI21" s="137" t="str">
        <f t="shared" si="241"/>
        <v/>
      </c>
      <c r="JJ21" s="137" t="str">
        <f t="shared" si="242"/>
        <v/>
      </c>
      <c r="JK21" s="137" t="str">
        <f t="shared" si="243"/>
        <v/>
      </c>
      <c r="JL21" s="137" t="str">
        <f t="shared" si="244"/>
        <v/>
      </c>
      <c r="JM21" s="137" t="str">
        <f t="shared" si="245"/>
        <v/>
      </c>
      <c r="JN21" s="137" t="str">
        <f t="shared" si="246"/>
        <v/>
      </c>
      <c r="JO21" s="137" t="str">
        <f t="shared" si="247"/>
        <v/>
      </c>
      <c r="JP21" s="137" t="str">
        <f t="shared" si="248"/>
        <v/>
      </c>
      <c r="JQ21" s="137" t="str">
        <f t="shared" si="249"/>
        <v/>
      </c>
      <c r="JR21" s="137" t="str">
        <f t="shared" si="250"/>
        <v/>
      </c>
      <c r="JS21" s="137" t="str">
        <f t="shared" si="251"/>
        <v/>
      </c>
      <c r="JT21" s="137" t="str">
        <f t="shared" si="252"/>
        <v/>
      </c>
      <c r="JU21" s="137" t="str">
        <f t="shared" si="253"/>
        <v/>
      </c>
      <c r="JV21" s="137" t="str">
        <f t="shared" si="254"/>
        <v/>
      </c>
      <c r="JW21" s="137" t="str">
        <f t="shared" si="255"/>
        <v/>
      </c>
      <c r="JX21" s="137" t="str">
        <f t="shared" si="256"/>
        <v/>
      </c>
      <c r="JY21" s="137" t="str">
        <f t="shared" si="257"/>
        <v/>
      </c>
      <c r="JZ21" s="137" t="str">
        <f t="shared" si="258"/>
        <v/>
      </c>
      <c r="KA21" s="137" t="str">
        <f t="shared" si="259"/>
        <v/>
      </c>
      <c r="KB21" s="137" t="str">
        <f t="shared" si="260"/>
        <v/>
      </c>
      <c r="KC21" s="137" t="str">
        <f t="shared" si="261"/>
        <v/>
      </c>
      <c r="KD21" s="137" t="str">
        <f t="shared" si="262"/>
        <v/>
      </c>
      <c r="KE21" s="137" t="str">
        <f t="shared" si="263"/>
        <v/>
      </c>
      <c r="KF21" s="137" t="str">
        <f t="shared" si="264"/>
        <v/>
      </c>
      <c r="KG21" s="137" t="str">
        <f t="shared" si="265"/>
        <v/>
      </c>
      <c r="KH21" s="137" t="str">
        <f t="shared" si="266"/>
        <v/>
      </c>
      <c r="KI21" s="137" t="str">
        <f t="shared" si="267"/>
        <v/>
      </c>
      <c r="KJ21" s="137" t="str">
        <f t="shared" si="268"/>
        <v/>
      </c>
      <c r="KK21" s="137" t="str">
        <f t="shared" si="269"/>
        <v/>
      </c>
      <c r="KL21" s="137" t="str">
        <f t="shared" si="270"/>
        <v/>
      </c>
      <c r="KM21" s="137" t="str">
        <f t="shared" si="271"/>
        <v/>
      </c>
      <c r="KN21" s="137" t="str">
        <f t="shared" si="272"/>
        <v/>
      </c>
      <c r="KO21" s="137" t="str">
        <f t="shared" si="273"/>
        <v/>
      </c>
      <c r="KP21" s="137" t="str">
        <f t="shared" si="274"/>
        <v/>
      </c>
      <c r="KQ21" s="137" t="str">
        <f t="shared" si="275"/>
        <v/>
      </c>
      <c r="KR21" s="137" t="str">
        <f t="shared" si="276"/>
        <v/>
      </c>
      <c r="KS21" s="137" t="str">
        <f t="shared" si="277"/>
        <v/>
      </c>
      <c r="KT21" s="137" t="str">
        <f t="shared" si="278"/>
        <v/>
      </c>
      <c r="KU21" s="137" t="str">
        <f t="shared" si="279"/>
        <v/>
      </c>
      <c r="KV21" s="137" t="str">
        <f t="shared" si="280"/>
        <v/>
      </c>
      <c r="KW21" s="137" t="str">
        <f t="shared" si="281"/>
        <v/>
      </c>
      <c r="KX21" s="137" t="str">
        <f t="shared" si="282"/>
        <v/>
      </c>
      <c r="KY21" s="137" t="str">
        <f t="shared" si="283"/>
        <v/>
      </c>
      <c r="KZ21" s="137" t="str">
        <f t="shared" si="284"/>
        <v/>
      </c>
      <c r="LA21" s="137" t="str">
        <f t="shared" si="285"/>
        <v/>
      </c>
      <c r="LB21" s="137" t="str">
        <f t="shared" si="286"/>
        <v/>
      </c>
      <c r="LC21" s="137" t="str">
        <f t="shared" si="287"/>
        <v/>
      </c>
      <c r="LD21" s="138" t="str">
        <f t="shared" si="288"/>
        <v/>
      </c>
      <c r="LE21" s="138" t="str">
        <f t="shared" si="289"/>
        <v/>
      </c>
      <c r="LF21" s="138" t="str">
        <f t="shared" si="290"/>
        <v/>
      </c>
      <c r="LG21" s="138" t="str">
        <f t="shared" si="291"/>
        <v/>
      </c>
      <c r="LH21" s="138" t="str">
        <f t="shared" si="292"/>
        <v/>
      </c>
      <c r="LI21" s="103" t="str">
        <f t="shared" si="293"/>
        <v/>
      </c>
      <c r="LJ21" s="103" t="str">
        <f t="shared" si="294"/>
        <v/>
      </c>
      <c r="LK21" s="103" t="str">
        <f t="shared" si="295"/>
        <v/>
      </c>
      <c r="LL21" s="103" t="str">
        <f t="shared" si="296"/>
        <v/>
      </c>
      <c r="LM21" s="103" t="str">
        <f t="shared" si="297"/>
        <v/>
      </c>
      <c r="LN21" s="103" t="str">
        <f t="shared" si="298"/>
        <v/>
      </c>
      <c r="LO21" s="103" t="str">
        <f t="shared" si="299"/>
        <v/>
      </c>
      <c r="LP21" s="103" t="str">
        <f t="shared" si="300"/>
        <v/>
      </c>
      <c r="LQ21" s="103" t="str">
        <f t="shared" si="301"/>
        <v/>
      </c>
      <c r="LR21" s="103" t="str">
        <f t="shared" si="302"/>
        <v/>
      </c>
      <c r="LS21" s="103" t="str">
        <f t="shared" si="303"/>
        <v/>
      </c>
      <c r="LT21" s="103" t="str">
        <f t="shared" si="304"/>
        <v/>
      </c>
      <c r="LU21" s="103" t="str">
        <f t="shared" si="305"/>
        <v/>
      </c>
      <c r="LV21" s="103" t="str">
        <f t="shared" si="306"/>
        <v/>
      </c>
      <c r="LW21" s="103" t="str">
        <f t="shared" si="307"/>
        <v/>
      </c>
      <c r="LX21" s="103" t="str">
        <f t="shared" si="308"/>
        <v/>
      </c>
      <c r="LY21" s="103" t="str">
        <f t="shared" si="309"/>
        <v/>
      </c>
      <c r="LZ21" s="103" t="str">
        <f t="shared" si="310"/>
        <v/>
      </c>
      <c r="MA21" s="103" t="str">
        <f t="shared" si="311"/>
        <v/>
      </c>
      <c r="MB21" s="103" t="str">
        <f t="shared" si="312"/>
        <v/>
      </c>
      <c r="MC21" s="119">
        <f t="shared" si="323"/>
        <v>0</v>
      </c>
      <c r="MD21" s="119">
        <f t="shared" si="324"/>
        <v>0</v>
      </c>
      <c r="ME21" s="119">
        <f t="shared" si="325"/>
        <v>0</v>
      </c>
      <c r="MF21" s="119">
        <f t="shared" si="326"/>
        <v>0</v>
      </c>
      <c r="MG21" s="119">
        <f t="shared" si="327"/>
        <v>0</v>
      </c>
      <c r="MH21" s="119">
        <f t="shared" si="328"/>
        <v>0</v>
      </c>
      <c r="MI21" s="119">
        <f t="shared" si="329"/>
        <v>0</v>
      </c>
      <c r="MJ21" s="119">
        <f t="shared" si="330"/>
        <v>0</v>
      </c>
      <c r="MK21" s="119">
        <f t="shared" si="331"/>
        <v>0</v>
      </c>
      <c r="ML21" s="119">
        <f t="shared" si="332"/>
        <v>0</v>
      </c>
      <c r="MM21" s="119">
        <f t="shared" si="333"/>
        <v>0</v>
      </c>
      <c r="MN21" s="119">
        <f t="shared" si="334"/>
        <v>0</v>
      </c>
      <c r="MO21" s="119">
        <f t="shared" si="335"/>
        <v>0</v>
      </c>
      <c r="MP21" s="119">
        <f t="shared" si="336"/>
        <v>0</v>
      </c>
      <c r="MQ21" s="119">
        <f t="shared" si="337"/>
        <v>0</v>
      </c>
      <c r="MR21" s="98"/>
      <c r="MS21" s="98"/>
      <c r="MT21" s="103"/>
      <c r="MU21" s="103"/>
      <c r="NK21" s="99"/>
      <c r="NL21" s="99"/>
    </row>
    <row r="22" spans="1:376" ht="12" customHeight="1" x14ac:dyDescent="0.2">
      <c r="A22" s="126" t="str">
        <f t="shared" si="0"/>
        <v/>
      </c>
      <c r="B22" s="165">
        <v>30</v>
      </c>
      <c r="C22" s="140"/>
      <c r="D22" s="141"/>
      <c r="E22" s="142"/>
      <c r="F22" s="142"/>
      <c r="G22" s="142"/>
      <c r="H22" s="142"/>
      <c r="I22" s="534"/>
      <c r="J22" s="143"/>
      <c r="K22" s="144">
        <f t="shared" si="1"/>
        <v>0</v>
      </c>
      <c r="L22" s="144">
        <f t="shared" si="2"/>
        <v>0</v>
      </c>
      <c r="M22" s="145"/>
      <c r="N22" s="145"/>
      <c r="O22" s="145"/>
      <c r="P22" s="146"/>
      <c r="Q22" s="147"/>
      <c r="R22" s="148"/>
      <c r="S22" s="1245"/>
      <c r="T22" s="1246"/>
      <c r="U22" s="103" t="str">
        <f t="shared" si="3"/>
        <v/>
      </c>
      <c r="V22" s="103" t="str">
        <f t="shared" si="4"/>
        <v/>
      </c>
      <c r="W22" s="103" t="str">
        <f t="shared" si="5"/>
        <v/>
      </c>
      <c r="X22" s="103" t="str">
        <f t="shared" si="6"/>
        <v/>
      </c>
      <c r="Y22" s="103" t="str">
        <f t="shared" si="7"/>
        <v/>
      </c>
      <c r="Z22" s="103" t="str">
        <f t="shared" si="8"/>
        <v/>
      </c>
      <c r="AA22" s="103" t="str">
        <f t="shared" si="9"/>
        <v/>
      </c>
      <c r="AB22" s="103" t="str">
        <f t="shared" si="10"/>
        <v/>
      </c>
      <c r="AC22" s="103" t="str">
        <f t="shared" si="11"/>
        <v/>
      </c>
      <c r="AD22" s="103" t="str">
        <f t="shared" si="12"/>
        <v/>
      </c>
      <c r="AE22" s="103" t="str">
        <f t="shared" si="13"/>
        <v/>
      </c>
      <c r="AF22" s="103" t="str">
        <f t="shared" si="14"/>
        <v/>
      </c>
      <c r="AG22" s="103" t="str">
        <f t="shared" si="15"/>
        <v/>
      </c>
      <c r="AH22" s="103" t="str">
        <f t="shared" si="16"/>
        <v/>
      </c>
      <c r="AI22" s="103" t="str">
        <f t="shared" si="17"/>
        <v/>
      </c>
      <c r="AJ22" s="103" t="str">
        <f t="shared" si="18"/>
        <v/>
      </c>
      <c r="AK22" s="103" t="str">
        <f t="shared" si="19"/>
        <v/>
      </c>
      <c r="AL22" s="103" t="str">
        <f t="shared" si="20"/>
        <v/>
      </c>
      <c r="AM22" s="103" t="str">
        <f t="shared" si="21"/>
        <v/>
      </c>
      <c r="AN22" s="103" t="str">
        <f t="shared" si="22"/>
        <v/>
      </c>
      <c r="AO22" s="103" t="str">
        <f t="shared" si="23"/>
        <v/>
      </c>
      <c r="AP22" s="103" t="str">
        <f t="shared" si="24"/>
        <v/>
      </c>
      <c r="AQ22" s="103" t="str">
        <f t="shared" si="25"/>
        <v/>
      </c>
      <c r="AR22" s="103" t="str">
        <f t="shared" si="26"/>
        <v/>
      </c>
      <c r="AS22" s="103" t="str">
        <f t="shared" si="27"/>
        <v/>
      </c>
      <c r="AT22" s="103" t="str">
        <f t="shared" si="28"/>
        <v/>
      </c>
      <c r="AU22" s="103" t="str">
        <f t="shared" si="29"/>
        <v/>
      </c>
      <c r="AV22" s="103" t="str">
        <f t="shared" si="30"/>
        <v/>
      </c>
      <c r="AW22" s="103" t="str">
        <f t="shared" si="31"/>
        <v/>
      </c>
      <c r="AX22" s="103" t="str">
        <f t="shared" si="32"/>
        <v/>
      </c>
      <c r="AY22" s="103" t="str">
        <f t="shared" si="33"/>
        <v/>
      </c>
      <c r="AZ22" s="103" t="str">
        <f t="shared" si="34"/>
        <v/>
      </c>
      <c r="BA22" s="103" t="str">
        <f t="shared" si="35"/>
        <v/>
      </c>
      <c r="BB22" s="103" t="str">
        <f t="shared" si="36"/>
        <v/>
      </c>
      <c r="BC22" s="103" t="str">
        <f t="shared" si="37"/>
        <v/>
      </c>
      <c r="BD22" s="103" t="str">
        <f t="shared" si="38"/>
        <v/>
      </c>
      <c r="BE22" s="103" t="str">
        <f t="shared" si="39"/>
        <v/>
      </c>
      <c r="BF22" s="103" t="str">
        <f t="shared" si="40"/>
        <v/>
      </c>
      <c r="BG22" s="103" t="str">
        <f t="shared" si="41"/>
        <v/>
      </c>
      <c r="BH22" s="103" t="str">
        <f t="shared" si="42"/>
        <v/>
      </c>
      <c r="BI22" s="103" t="str">
        <f t="shared" si="43"/>
        <v/>
      </c>
      <c r="BJ22" s="103" t="str">
        <f t="shared" si="44"/>
        <v/>
      </c>
      <c r="BK22" s="103" t="str">
        <f t="shared" si="45"/>
        <v/>
      </c>
      <c r="BL22" s="103" t="str">
        <f t="shared" si="46"/>
        <v/>
      </c>
      <c r="BM22" s="103" t="str">
        <f t="shared" si="47"/>
        <v/>
      </c>
      <c r="BN22" s="103" t="str">
        <f t="shared" si="48"/>
        <v/>
      </c>
      <c r="BO22" s="103" t="str">
        <f t="shared" si="49"/>
        <v/>
      </c>
      <c r="BP22" s="103" t="str">
        <f t="shared" si="50"/>
        <v/>
      </c>
      <c r="BQ22" s="103" t="str">
        <f t="shared" si="51"/>
        <v/>
      </c>
      <c r="BR22" s="103" t="str">
        <f t="shared" si="52"/>
        <v/>
      </c>
      <c r="BS22" s="103" t="str">
        <f t="shared" si="53"/>
        <v/>
      </c>
      <c r="BT22" s="103" t="str">
        <f t="shared" si="54"/>
        <v/>
      </c>
      <c r="BU22" s="103" t="str">
        <f t="shared" si="55"/>
        <v/>
      </c>
      <c r="BV22" s="103" t="str">
        <f t="shared" si="56"/>
        <v/>
      </c>
      <c r="BW22" s="103" t="str">
        <f t="shared" si="57"/>
        <v/>
      </c>
      <c r="BX22" s="103" t="str">
        <f t="shared" si="58"/>
        <v/>
      </c>
      <c r="BY22" s="103" t="str">
        <f t="shared" si="59"/>
        <v/>
      </c>
      <c r="BZ22" s="103" t="str">
        <f t="shared" si="60"/>
        <v/>
      </c>
      <c r="CA22" s="103" t="str">
        <f t="shared" si="61"/>
        <v/>
      </c>
      <c r="CB22" s="103" t="str">
        <f t="shared" si="62"/>
        <v/>
      </c>
      <c r="CC22" s="103" t="str">
        <f t="shared" si="63"/>
        <v/>
      </c>
      <c r="CD22" s="103" t="str">
        <f t="shared" si="64"/>
        <v/>
      </c>
      <c r="CE22" s="103" t="str">
        <f t="shared" si="65"/>
        <v/>
      </c>
      <c r="CF22" s="103" t="str">
        <f t="shared" si="66"/>
        <v/>
      </c>
      <c r="CG22" s="103" t="str">
        <f t="shared" si="67"/>
        <v/>
      </c>
      <c r="CH22" s="103" t="str">
        <f t="shared" si="68"/>
        <v/>
      </c>
      <c r="CI22" s="103" t="str">
        <f t="shared" si="69"/>
        <v/>
      </c>
      <c r="CJ22" s="103" t="str">
        <f t="shared" si="70"/>
        <v/>
      </c>
      <c r="CK22" s="103" t="str">
        <f t="shared" si="71"/>
        <v/>
      </c>
      <c r="CL22" s="103" t="str">
        <f t="shared" si="72"/>
        <v/>
      </c>
      <c r="CM22" s="103" t="str">
        <f t="shared" si="73"/>
        <v/>
      </c>
      <c r="CN22" s="103" t="str">
        <f t="shared" si="74"/>
        <v/>
      </c>
      <c r="CO22" s="103" t="str">
        <f t="shared" si="75"/>
        <v/>
      </c>
      <c r="CP22" s="103" t="str">
        <f t="shared" si="76"/>
        <v/>
      </c>
      <c r="CQ22" s="103" t="str">
        <f t="shared" si="77"/>
        <v/>
      </c>
      <c r="CR22" s="103" t="str">
        <f t="shared" si="78"/>
        <v/>
      </c>
      <c r="CS22" s="103" t="str">
        <f t="shared" si="79"/>
        <v/>
      </c>
      <c r="CT22" s="103" t="str">
        <f t="shared" si="80"/>
        <v/>
      </c>
      <c r="CU22" s="103" t="str">
        <f t="shared" si="81"/>
        <v/>
      </c>
      <c r="CV22" s="103" t="str">
        <f t="shared" si="82"/>
        <v/>
      </c>
      <c r="CW22" s="103" t="str">
        <f t="shared" si="83"/>
        <v/>
      </c>
      <c r="CX22" s="103" t="str">
        <f t="shared" si="84"/>
        <v/>
      </c>
      <c r="CY22" s="103" t="str">
        <f t="shared" si="85"/>
        <v/>
      </c>
      <c r="CZ22" s="103" t="str">
        <f t="shared" si="86"/>
        <v/>
      </c>
      <c r="DA22" s="103" t="str">
        <f t="shared" si="87"/>
        <v/>
      </c>
      <c r="DB22" s="103" t="str">
        <f t="shared" si="88"/>
        <v/>
      </c>
      <c r="DC22" s="103" t="str">
        <f t="shared" si="89"/>
        <v/>
      </c>
      <c r="DD22" s="103" t="str">
        <f t="shared" si="90"/>
        <v/>
      </c>
      <c r="DE22" s="103" t="str">
        <f t="shared" si="91"/>
        <v/>
      </c>
      <c r="DF22" s="103" t="str">
        <f t="shared" si="92"/>
        <v/>
      </c>
      <c r="DG22" s="103" t="str">
        <f t="shared" si="93"/>
        <v/>
      </c>
      <c r="DH22" s="103" t="str">
        <f t="shared" si="94"/>
        <v/>
      </c>
      <c r="DI22" s="103" t="str">
        <f t="shared" si="95"/>
        <v/>
      </c>
      <c r="DJ22" s="103" t="str">
        <f t="shared" si="96"/>
        <v/>
      </c>
      <c r="DK22" s="103" t="str">
        <f t="shared" si="97"/>
        <v/>
      </c>
      <c r="DL22" s="103" t="str">
        <f t="shared" si="98"/>
        <v/>
      </c>
      <c r="DM22" s="103" t="str">
        <f t="shared" si="99"/>
        <v/>
      </c>
      <c r="DN22" s="103" t="str">
        <f t="shared" si="100"/>
        <v/>
      </c>
      <c r="DO22" s="103" t="str">
        <f t="shared" si="101"/>
        <v/>
      </c>
      <c r="DP22" s="103" t="str">
        <f t="shared" si="102"/>
        <v/>
      </c>
      <c r="DQ22" s="103" t="str">
        <f t="shared" si="103"/>
        <v/>
      </c>
      <c r="DR22" s="103" t="str">
        <f t="shared" si="104"/>
        <v/>
      </c>
      <c r="DS22" s="103" t="str">
        <f t="shared" si="105"/>
        <v/>
      </c>
      <c r="DT22" s="103" t="str">
        <f t="shared" si="106"/>
        <v/>
      </c>
      <c r="DU22" s="103" t="str">
        <f t="shared" si="107"/>
        <v/>
      </c>
      <c r="DV22" s="103" t="str">
        <f t="shared" si="108"/>
        <v/>
      </c>
      <c r="DW22" s="103" t="str">
        <f t="shared" si="109"/>
        <v/>
      </c>
      <c r="DX22" s="103" t="str">
        <f t="shared" si="110"/>
        <v/>
      </c>
      <c r="DY22" s="103" t="str">
        <f t="shared" si="111"/>
        <v/>
      </c>
      <c r="DZ22" s="103" t="str">
        <f t="shared" si="112"/>
        <v/>
      </c>
      <c r="EA22" s="103" t="str">
        <f t="shared" si="113"/>
        <v/>
      </c>
      <c r="EB22" s="103" t="str">
        <f t="shared" si="114"/>
        <v/>
      </c>
      <c r="EC22" s="103" t="str">
        <f t="shared" si="115"/>
        <v/>
      </c>
      <c r="ED22" s="103" t="str">
        <f t="shared" si="116"/>
        <v/>
      </c>
      <c r="EE22" s="103" t="str">
        <f t="shared" si="117"/>
        <v/>
      </c>
      <c r="EF22" s="103" t="str">
        <f t="shared" si="118"/>
        <v/>
      </c>
      <c r="EG22" s="103" t="str">
        <f t="shared" si="119"/>
        <v/>
      </c>
      <c r="EH22" s="103" t="str">
        <f t="shared" si="120"/>
        <v/>
      </c>
      <c r="EI22" s="103" t="str">
        <f t="shared" si="121"/>
        <v/>
      </c>
      <c r="EJ22" s="103" t="str">
        <f t="shared" si="122"/>
        <v/>
      </c>
      <c r="EK22" s="103" t="str">
        <f t="shared" si="123"/>
        <v/>
      </c>
      <c r="EL22" s="103" t="str">
        <f t="shared" si="124"/>
        <v/>
      </c>
      <c r="EM22" s="103" t="str">
        <f t="shared" si="125"/>
        <v/>
      </c>
      <c r="EN22" s="103" t="str">
        <f t="shared" si="126"/>
        <v/>
      </c>
      <c r="EO22" s="103" t="str">
        <f t="shared" si="127"/>
        <v/>
      </c>
      <c r="EP22" s="103" t="str">
        <f t="shared" si="128"/>
        <v/>
      </c>
      <c r="EQ22" s="103" t="str">
        <f t="shared" si="129"/>
        <v/>
      </c>
      <c r="ER22" s="103" t="str">
        <f t="shared" si="130"/>
        <v/>
      </c>
      <c r="ES22" s="103" t="str">
        <f t="shared" si="131"/>
        <v/>
      </c>
      <c r="ET22" s="103" t="str">
        <f t="shared" si="132"/>
        <v/>
      </c>
      <c r="EU22" s="103" t="str">
        <f t="shared" si="313"/>
        <v/>
      </c>
      <c r="EV22" s="103" t="str">
        <f t="shared" si="314"/>
        <v/>
      </c>
      <c r="EW22" s="103" t="str">
        <f t="shared" si="315"/>
        <v/>
      </c>
      <c r="EX22" s="103" t="str">
        <f t="shared" si="316"/>
        <v/>
      </c>
      <c r="EY22" s="103" t="str">
        <f t="shared" si="317"/>
        <v/>
      </c>
      <c r="EZ22" s="103" t="str">
        <f t="shared" si="133"/>
        <v/>
      </c>
      <c r="FA22" s="103" t="str">
        <f t="shared" si="134"/>
        <v/>
      </c>
      <c r="FB22" s="103" t="str">
        <f t="shared" si="135"/>
        <v/>
      </c>
      <c r="FC22" s="103" t="str">
        <f t="shared" si="136"/>
        <v/>
      </c>
      <c r="FD22" s="103" t="str">
        <f t="shared" si="137"/>
        <v/>
      </c>
      <c r="FE22" s="103" t="str">
        <f t="shared" si="318"/>
        <v/>
      </c>
      <c r="FF22" s="103" t="str">
        <f t="shared" si="319"/>
        <v/>
      </c>
      <c r="FG22" s="103" t="str">
        <f t="shared" si="320"/>
        <v/>
      </c>
      <c r="FH22" s="103" t="str">
        <f t="shared" si="321"/>
        <v/>
      </c>
      <c r="FI22" s="103" t="str">
        <f t="shared" si="322"/>
        <v/>
      </c>
      <c r="FJ22" s="103" t="str">
        <f t="shared" si="138"/>
        <v/>
      </c>
      <c r="FK22" s="103" t="str">
        <f t="shared" si="139"/>
        <v/>
      </c>
      <c r="FL22" s="103" t="str">
        <f t="shared" si="140"/>
        <v/>
      </c>
      <c r="FM22" s="103" t="str">
        <f t="shared" si="141"/>
        <v/>
      </c>
      <c r="FN22" s="103" t="str">
        <f t="shared" si="142"/>
        <v/>
      </c>
      <c r="FO22" s="103" t="str">
        <f t="shared" si="143"/>
        <v/>
      </c>
      <c r="FP22" s="103" t="str">
        <f t="shared" si="144"/>
        <v/>
      </c>
      <c r="FQ22" s="103" t="str">
        <f t="shared" si="145"/>
        <v/>
      </c>
      <c r="FR22" s="103" t="str">
        <f t="shared" si="146"/>
        <v/>
      </c>
      <c r="FS22" s="103" t="str">
        <f t="shared" si="147"/>
        <v/>
      </c>
      <c r="FT22" s="103" t="str">
        <f t="shared" si="148"/>
        <v/>
      </c>
      <c r="FU22" s="103" t="str">
        <f t="shared" si="149"/>
        <v/>
      </c>
      <c r="FV22" s="103" t="str">
        <f t="shared" si="150"/>
        <v/>
      </c>
      <c r="FW22" s="103" t="str">
        <f t="shared" si="151"/>
        <v/>
      </c>
      <c r="FX22" s="103" t="str">
        <f t="shared" si="152"/>
        <v/>
      </c>
      <c r="FY22" s="103" t="str">
        <f t="shared" si="153"/>
        <v/>
      </c>
      <c r="FZ22" s="103" t="str">
        <f t="shared" si="154"/>
        <v/>
      </c>
      <c r="GA22" s="103" t="str">
        <f t="shared" si="155"/>
        <v/>
      </c>
      <c r="GB22" s="103" t="str">
        <f t="shared" si="156"/>
        <v/>
      </c>
      <c r="GC22" s="103" t="str">
        <f t="shared" si="157"/>
        <v/>
      </c>
      <c r="GD22" s="103" t="str">
        <f t="shared" si="158"/>
        <v/>
      </c>
      <c r="GE22" s="103" t="str">
        <f t="shared" si="159"/>
        <v/>
      </c>
      <c r="GF22" s="103" t="str">
        <f t="shared" si="160"/>
        <v/>
      </c>
      <c r="GG22" s="103" t="str">
        <f t="shared" si="161"/>
        <v/>
      </c>
      <c r="GH22" s="103" t="str">
        <f t="shared" si="162"/>
        <v/>
      </c>
      <c r="GI22" s="103" t="str">
        <f t="shared" si="163"/>
        <v/>
      </c>
      <c r="GJ22" s="103" t="str">
        <f t="shared" si="164"/>
        <v/>
      </c>
      <c r="GK22" s="103" t="str">
        <f t="shared" si="165"/>
        <v/>
      </c>
      <c r="GL22" s="103" t="str">
        <f t="shared" si="166"/>
        <v/>
      </c>
      <c r="GM22" s="103" t="str">
        <f t="shared" si="167"/>
        <v/>
      </c>
      <c r="GN22" s="103" t="str">
        <f t="shared" si="168"/>
        <v/>
      </c>
      <c r="GO22" s="103" t="str">
        <f t="shared" si="169"/>
        <v/>
      </c>
      <c r="GP22" s="103" t="str">
        <f t="shared" si="170"/>
        <v/>
      </c>
      <c r="GQ22" s="103" t="str">
        <f t="shared" si="171"/>
        <v/>
      </c>
      <c r="GR22" s="103" t="str">
        <f t="shared" si="172"/>
        <v/>
      </c>
      <c r="GS22" s="103" t="str">
        <f t="shared" si="173"/>
        <v/>
      </c>
      <c r="GT22" s="103" t="str">
        <f t="shared" si="174"/>
        <v/>
      </c>
      <c r="GU22" s="103" t="str">
        <f t="shared" si="175"/>
        <v/>
      </c>
      <c r="GV22" s="103" t="str">
        <f t="shared" si="176"/>
        <v/>
      </c>
      <c r="GW22" s="103" t="str">
        <f t="shared" si="177"/>
        <v/>
      </c>
      <c r="GX22" s="103" t="str">
        <f t="shared" si="178"/>
        <v/>
      </c>
      <c r="GY22" s="103" t="str">
        <f t="shared" si="179"/>
        <v/>
      </c>
      <c r="GZ22" s="103" t="str">
        <f t="shared" si="180"/>
        <v/>
      </c>
      <c r="HA22" s="103" t="str">
        <f t="shared" si="181"/>
        <v/>
      </c>
      <c r="HB22" s="103" t="str">
        <f t="shared" si="182"/>
        <v/>
      </c>
      <c r="HC22" s="103" t="str">
        <f t="shared" si="183"/>
        <v/>
      </c>
      <c r="HD22" s="103" t="str">
        <f t="shared" si="184"/>
        <v/>
      </c>
      <c r="HE22" s="103" t="str">
        <f t="shared" si="185"/>
        <v/>
      </c>
      <c r="HF22" s="103" t="str">
        <f t="shared" si="186"/>
        <v/>
      </c>
      <c r="HG22" s="103" t="str">
        <f t="shared" si="187"/>
        <v/>
      </c>
      <c r="HH22" s="103" t="str">
        <f t="shared" si="188"/>
        <v/>
      </c>
      <c r="HI22" s="103" t="str">
        <f t="shared" si="189"/>
        <v/>
      </c>
      <c r="HJ22" s="103" t="str">
        <f t="shared" si="190"/>
        <v/>
      </c>
      <c r="HK22" s="103" t="str">
        <f t="shared" si="191"/>
        <v/>
      </c>
      <c r="HL22" s="103" t="str">
        <f t="shared" si="192"/>
        <v/>
      </c>
      <c r="HM22" s="103" t="str">
        <f t="shared" si="193"/>
        <v/>
      </c>
      <c r="HN22" s="103" t="str">
        <f t="shared" si="194"/>
        <v/>
      </c>
      <c r="HO22" s="103" t="str">
        <f t="shared" si="195"/>
        <v/>
      </c>
      <c r="HP22" s="103" t="str">
        <f t="shared" si="196"/>
        <v/>
      </c>
      <c r="HQ22" s="103" t="str">
        <f t="shared" si="197"/>
        <v/>
      </c>
      <c r="HR22" s="103" t="str">
        <f t="shared" si="198"/>
        <v/>
      </c>
      <c r="HS22" s="103" t="str">
        <f t="shared" si="199"/>
        <v/>
      </c>
      <c r="HT22" s="103" t="str">
        <f t="shared" si="200"/>
        <v/>
      </c>
      <c r="HU22" s="103" t="str">
        <f t="shared" si="201"/>
        <v/>
      </c>
      <c r="HV22" s="103" t="str">
        <f t="shared" si="202"/>
        <v/>
      </c>
      <c r="HW22" s="137" t="str">
        <f t="shared" si="203"/>
        <v/>
      </c>
      <c r="HX22" s="137" t="str">
        <f t="shared" si="204"/>
        <v/>
      </c>
      <c r="HY22" s="137" t="str">
        <f t="shared" si="205"/>
        <v/>
      </c>
      <c r="HZ22" s="137" t="str">
        <f t="shared" si="206"/>
        <v/>
      </c>
      <c r="IA22" s="137" t="str">
        <f t="shared" si="207"/>
        <v/>
      </c>
      <c r="IB22" s="137" t="str">
        <f t="shared" si="208"/>
        <v/>
      </c>
      <c r="IC22" s="137" t="str">
        <f t="shared" si="209"/>
        <v/>
      </c>
      <c r="ID22" s="137" t="str">
        <f t="shared" si="210"/>
        <v/>
      </c>
      <c r="IE22" s="137" t="str">
        <f t="shared" si="211"/>
        <v/>
      </c>
      <c r="IF22" s="137" t="str">
        <f t="shared" si="212"/>
        <v/>
      </c>
      <c r="IG22" s="137" t="str">
        <f t="shared" si="213"/>
        <v/>
      </c>
      <c r="IH22" s="137" t="str">
        <f t="shared" si="214"/>
        <v/>
      </c>
      <c r="II22" s="137" t="str">
        <f t="shared" si="215"/>
        <v/>
      </c>
      <c r="IJ22" s="137" t="str">
        <f t="shared" si="216"/>
        <v/>
      </c>
      <c r="IK22" s="137" t="str">
        <f t="shared" si="217"/>
        <v/>
      </c>
      <c r="IL22" s="137" t="str">
        <f t="shared" si="218"/>
        <v/>
      </c>
      <c r="IM22" s="137" t="str">
        <f t="shared" si="219"/>
        <v/>
      </c>
      <c r="IN22" s="137" t="str">
        <f t="shared" si="220"/>
        <v/>
      </c>
      <c r="IO22" s="137" t="str">
        <f t="shared" si="221"/>
        <v/>
      </c>
      <c r="IP22" s="137" t="str">
        <f t="shared" si="222"/>
        <v/>
      </c>
      <c r="IQ22" s="137" t="str">
        <f t="shared" si="223"/>
        <v/>
      </c>
      <c r="IR22" s="137" t="str">
        <f t="shared" si="224"/>
        <v/>
      </c>
      <c r="IS22" s="137" t="str">
        <f t="shared" si="225"/>
        <v/>
      </c>
      <c r="IT22" s="137" t="str">
        <f t="shared" si="226"/>
        <v/>
      </c>
      <c r="IU22" s="137" t="str">
        <f t="shared" si="227"/>
        <v/>
      </c>
      <c r="IV22" s="137" t="str">
        <f t="shared" si="228"/>
        <v/>
      </c>
      <c r="IW22" s="137" t="str">
        <f t="shared" si="229"/>
        <v/>
      </c>
      <c r="IX22" s="137" t="str">
        <f t="shared" si="230"/>
        <v/>
      </c>
      <c r="IY22" s="137" t="str">
        <f t="shared" si="231"/>
        <v/>
      </c>
      <c r="IZ22" s="137" t="str">
        <f t="shared" si="232"/>
        <v/>
      </c>
      <c r="JA22" s="137" t="str">
        <f t="shared" si="233"/>
        <v/>
      </c>
      <c r="JB22" s="137" t="str">
        <f t="shared" si="234"/>
        <v/>
      </c>
      <c r="JC22" s="137" t="str">
        <f t="shared" si="235"/>
        <v/>
      </c>
      <c r="JD22" s="137" t="str">
        <f t="shared" si="236"/>
        <v/>
      </c>
      <c r="JE22" s="137" t="str">
        <f t="shared" si="237"/>
        <v/>
      </c>
      <c r="JF22" s="137" t="str">
        <f t="shared" si="238"/>
        <v/>
      </c>
      <c r="JG22" s="137" t="str">
        <f t="shared" si="239"/>
        <v/>
      </c>
      <c r="JH22" s="137" t="str">
        <f t="shared" si="240"/>
        <v/>
      </c>
      <c r="JI22" s="137" t="str">
        <f t="shared" si="241"/>
        <v/>
      </c>
      <c r="JJ22" s="137" t="str">
        <f t="shared" si="242"/>
        <v/>
      </c>
      <c r="JK22" s="137" t="str">
        <f t="shared" si="243"/>
        <v/>
      </c>
      <c r="JL22" s="137" t="str">
        <f t="shared" si="244"/>
        <v/>
      </c>
      <c r="JM22" s="137" t="str">
        <f t="shared" si="245"/>
        <v/>
      </c>
      <c r="JN22" s="137" t="str">
        <f t="shared" si="246"/>
        <v/>
      </c>
      <c r="JO22" s="137" t="str">
        <f t="shared" si="247"/>
        <v/>
      </c>
      <c r="JP22" s="137" t="str">
        <f t="shared" si="248"/>
        <v/>
      </c>
      <c r="JQ22" s="137" t="str">
        <f t="shared" si="249"/>
        <v/>
      </c>
      <c r="JR22" s="137" t="str">
        <f t="shared" si="250"/>
        <v/>
      </c>
      <c r="JS22" s="137" t="str">
        <f t="shared" si="251"/>
        <v/>
      </c>
      <c r="JT22" s="137" t="str">
        <f t="shared" si="252"/>
        <v/>
      </c>
      <c r="JU22" s="137" t="str">
        <f t="shared" si="253"/>
        <v/>
      </c>
      <c r="JV22" s="137" t="str">
        <f t="shared" si="254"/>
        <v/>
      </c>
      <c r="JW22" s="137" t="str">
        <f t="shared" si="255"/>
        <v/>
      </c>
      <c r="JX22" s="137" t="str">
        <f t="shared" si="256"/>
        <v/>
      </c>
      <c r="JY22" s="137" t="str">
        <f t="shared" si="257"/>
        <v/>
      </c>
      <c r="JZ22" s="137" t="str">
        <f t="shared" si="258"/>
        <v/>
      </c>
      <c r="KA22" s="137" t="str">
        <f t="shared" si="259"/>
        <v/>
      </c>
      <c r="KB22" s="137" t="str">
        <f t="shared" si="260"/>
        <v/>
      </c>
      <c r="KC22" s="137" t="str">
        <f t="shared" si="261"/>
        <v/>
      </c>
      <c r="KD22" s="137" t="str">
        <f t="shared" si="262"/>
        <v/>
      </c>
      <c r="KE22" s="137" t="str">
        <f t="shared" si="263"/>
        <v/>
      </c>
      <c r="KF22" s="137" t="str">
        <f t="shared" si="264"/>
        <v/>
      </c>
      <c r="KG22" s="137" t="str">
        <f t="shared" si="265"/>
        <v/>
      </c>
      <c r="KH22" s="137" t="str">
        <f t="shared" si="266"/>
        <v/>
      </c>
      <c r="KI22" s="137" t="str">
        <f t="shared" si="267"/>
        <v/>
      </c>
      <c r="KJ22" s="137" t="str">
        <f t="shared" si="268"/>
        <v/>
      </c>
      <c r="KK22" s="137" t="str">
        <f t="shared" si="269"/>
        <v/>
      </c>
      <c r="KL22" s="137" t="str">
        <f t="shared" si="270"/>
        <v/>
      </c>
      <c r="KM22" s="137" t="str">
        <f t="shared" si="271"/>
        <v/>
      </c>
      <c r="KN22" s="137" t="str">
        <f t="shared" si="272"/>
        <v/>
      </c>
      <c r="KO22" s="137" t="str">
        <f t="shared" si="273"/>
        <v/>
      </c>
      <c r="KP22" s="137" t="str">
        <f t="shared" si="274"/>
        <v/>
      </c>
      <c r="KQ22" s="137" t="str">
        <f t="shared" si="275"/>
        <v/>
      </c>
      <c r="KR22" s="137" t="str">
        <f t="shared" si="276"/>
        <v/>
      </c>
      <c r="KS22" s="137" t="str">
        <f t="shared" si="277"/>
        <v/>
      </c>
      <c r="KT22" s="137" t="str">
        <f t="shared" si="278"/>
        <v/>
      </c>
      <c r="KU22" s="137" t="str">
        <f t="shared" si="279"/>
        <v/>
      </c>
      <c r="KV22" s="137" t="str">
        <f t="shared" si="280"/>
        <v/>
      </c>
      <c r="KW22" s="137" t="str">
        <f t="shared" si="281"/>
        <v/>
      </c>
      <c r="KX22" s="137" t="str">
        <f t="shared" si="282"/>
        <v/>
      </c>
      <c r="KY22" s="137" t="str">
        <f t="shared" si="283"/>
        <v/>
      </c>
      <c r="KZ22" s="137" t="str">
        <f t="shared" si="284"/>
        <v/>
      </c>
      <c r="LA22" s="137" t="str">
        <f t="shared" si="285"/>
        <v/>
      </c>
      <c r="LB22" s="137" t="str">
        <f t="shared" si="286"/>
        <v/>
      </c>
      <c r="LC22" s="137" t="str">
        <f t="shared" si="287"/>
        <v/>
      </c>
      <c r="LD22" s="138" t="str">
        <f t="shared" si="288"/>
        <v/>
      </c>
      <c r="LE22" s="138" t="str">
        <f t="shared" si="289"/>
        <v/>
      </c>
      <c r="LF22" s="138" t="str">
        <f t="shared" si="290"/>
        <v/>
      </c>
      <c r="LG22" s="138" t="str">
        <f t="shared" si="291"/>
        <v/>
      </c>
      <c r="LH22" s="138" t="str">
        <f t="shared" si="292"/>
        <v/>
      </c>
      <c r="LI22" s="103" t="str">
        <f t="shared" si="293"/>
        <v/>
      </c>
      <c r="LJ22" s="103" t="str">
        <f t="shared" si="294"/>
        <v/>
      </c>
      <c r="LK22" s="103" t="str">
        <f t="shared" si="295"/>
        <v/>
      </c>
      <c r="LL22" s="103" t="str">
        <f t="shared" si="296"/>
        <v/>
      </c>
      <c r="LM22" s="103" t="str">
        <f t="shared" si="297"/>
        <v/>
      </c>
      <c r="LN22" s="103" t="str">
        <f t="shared" si="298"/>
        <v/>
      </c>
      <c r="LO22" s="103" t="str">
        <f t="shared" si="299"/>
        <v/>
      </c>
      <c r="LP22" s="103" t="str">
        <f t="shared" si="300"/>
        <v/>
      </c>
      <c r="LQ22" s="103" t="str">
        <f t="shared" si="301"/>
        <v/>
      </c>
      <c r="LR22" s="103" t="str">
        <f t="shared" si="302"/>
        <v/>
      </c>
      <c r="LS22" s="103" t="str">
        <f t="shared" si="303"/>
        <v/>
      </c>
      <c r="LT22" s="103" t="str">
        <f t="shared" si="304"/>
        <v/>
      </c>
      <c r="LU22" s="103" t="str">
        <f t="shared" si="305"/>
        <v/>
      </c>
      <c r="LV22" s="103" t="str">
        <f t="shared" si="306"/>
        <v/>
      </c>
      <c r="LW22" s="103" t="str">
        <f t="shared" si="307"/>
        <v/>
      </c>
      <c r="LX22" s="103" t="str">
        <f t="shared" si="308"/>
        <v/>
      </c>
      <c r="LY22" s="103" t="str">
        <f t="shared" si="309"/>
        <v/>
      </c>
      <c r="LZ22" s="103" t="str">
        <f t="shared" si="310"/>
        <v/>
      </c>
      <c r="MA22" s="103" t="str">
        <f t="shared" si="311"/>
        <v/>
      </c>
      <c r="MB22" s="103" t="str">
        <f t="shared" si="312"/>
        <v/>
      </c>
      <c r="MC22" s="119">
        <f t="shared" si="323"/>
        <v>0</v>
      </c>
      <c r="MD22" s="119">
        <f t="shared" si="324"/>
        <v>0</v>
      </c>
      <c r="ME22" s="119">
        <f t="shared" si="325"/>
        <v>0</v>
      </c>
      <c r="MF22" s="119">
        <f t="shared" si="326"/>
        <v>0</v>
      </c>
      <c r="MG22" s="119">
        <f t="shared" si="327"/>
        <v>0</v>
      </c>
      <c r="MH22" s="119">
        <f t="shared" si="328"/>
        <v>0</v>
      </c>
      <c r="MI22" s="119">
        <f t="shared" si="329"/>
        <v>0</v>
      </c>
      <c r="MJ22" s="119">
        <f t="shared" si="330"/>
        <v>0</v>
      </c>
      <c r="MK22" s="119">
        <f t="shared" si="331"/>
        <v>0</v>
      </c>
      <c r="ML22" s="119">
        <f t="shared" si="332"/>
        <v>0</v>
      </c>
      <c r="MM22" s="119">
        <f t="shared" si="333"/>
        <v>0</v>
      </c>
      <c r="MN22" s="119">
        <f t="shared" si="334"/>
        <v>0</v>
      </c>
      <c r="MO22" s="119">
        <f t="shared" si="335"/>
        <v>0</v>
      </c>
      <c r="MP22" s="119">
        <f t="shared" si="336"/>
        <v>0</v>
      </c>
      <c r="MQ22" s="119">
        <f t="shared" si="337"/>
        <v>0</v>
      </c>
      <c r="MR22" s="98"/>
      <c r="MS22" s="98"/>
      <c r="MT22" s="103"/>
      <c r="MU22" s="103"/>
      <c r="NK22" s="99"/>
      <c r="NL22" s="99"/>
    </row>
    <row r="23" spans="1:376" ht="12" customHeight="1" x14ac:dyDescent="0.2">
      <c r="A23" s="126" t="str">
        <f t="shared" si="0"/>
        <v/>
      </c>
      <c r="B23" s="165">
        <v>40</v>
      </c>
      <c r="C23" s="140"/>
      <c r="D23" s="141"/>
      <c r="E23" s="142"/>
      <c r="F23" s="142"/>
      <c r="G23" s="142"/>
      <c r="H23" s="142"/>
      <c r="I23" s="534"/>
      <c r="J23" s="143"/>
      <c r="K23" s="144">
        <f t="shared" si="1"/>
        <v>0</v>
      </c>
      <c r="L23" s="144">
        <f t="shared" si="2"/>
        <v>0</v>
      </c>
      <c r="M23" s="145"/>
      <c r="N23" s="145"/>
      <c r="O23" s="145"/>
      <c r="P23" s="146"/>
      <c r="Q23" s="147"/>
      <c r="R23" s="148"/>
      <c r="S23" s="1245"/>
      <c r="T23" s="1246"/>
      <c r="U23" s="103" t="str">
        <f t="shared" si="3"/>
        <v/>
      </c>
      <c r="V23" s="103" t="str">
        <f t="shared" si="4"/>
        <v/>
      </c>
      <c r="W23" s="103" t="str">
        <f t="shared" si="5"/>
        <v/>
      </c>
      <c r="X23" s="103" t="str">
        <f t="shared" si="6"/>
        <v/>
      </c>
      <c r="Y23" s="103" t="str">
        <f t="shared" si="7"/>
        <v/>
      </c>
      <c r="Z23" s="103" t="str">
        <f t="shared" si="8"/>
        <v/>
      </c>
      <c r="AA23" s="103" t="str">
        <f t="shared" si="9"/>
        <v/>
      </c>
      <c r="AB23" s="103" t="str">
        <f t="shared" si="10"/>
        <v/>
      </c>
      <c r="AC23" s="103" t="str">
        <f t="shared" si="11"/>
        <v/>
      </c>
      <c r="AD23" s="103" t="str">
        <f t="shared" si="12"/>
        <v/>
      </c>
      <c r="AE23" s="103" t="str">
        <f t="shared" si="13"/>
        <v/>
      </c>
      <c r="AF23" s="103" t="str">
        <f t="shared" si="14"/>
        <v/>
      </c>
      <c r="AG23" s="103" t="str">
        <f t="shared" si="15"/>
        <v/>
      </c>
      <c r="AH23" s="103" t="str">
        <f t="shared" si="16"/>
        <v/>
      </c>
      <c r="AI23" s="103" t="str">
        <f t="shared" si="17"/>
        <v/>
      </c>
      <c r="AJ23" s="103" t="str">
        <f t="shared" si="18"/>
        <v/>
      </c>
      <c r="AK23" s="103" t="str">
        <f t="shared" si="19"/>
        <v/>
      </c>
      <c r="AL23" s="103" t="str">
        <f t="shared" si="20"/>
        <v/>
      </c>
      <c r="AM23" s="103" t="str">
        <f t="shared" si="21"/>
        <v/>
      </c>
      <c r="AN23" s="103" t="str">
        <f t="shared" si="22"/>
        <v/>
      </c>
      <c r="AO23" s="103" t="str">
        <f t="shared" si="23"/>
        <v/>
      </c>
      <c r="AP23" s="103" t="str">
        <f t="shared" si="24"/>
        <v/>
      </c>
      <c r="AQ23" s="103" t="str">
        <f t="shared" si="25"/>
        <v/>
      </c>
      <c r="AR23" s="103" t="str">
        <f t="shared" si="26"/>
        <v/>
      </c>
      <c r="AS23" s="103" t="str">
        <f t="shared" si="27"/>
        <v/>
      </c>
      <c r="AT23" s="103" t="str">
        <f t="shared" si="28"/>
        <v/>
      </c>
      <c r="AU23" s="103" t="str">
        <f t="shared" si="29"/>
        <v/>
      </c>
      <c r="AV23" s="103" t="str">
        <f t="shared" si="30"/>
        <v/>
      </c>
      <c r="AW23" s="103" t="str">
        <f t="shared" si="31"/>
        <v/>
      </c>
      <c r="AX23" s="103" t="str">
        <f t="shared" si="32"/>
        <v/>
      </c>
      <c r="AY23" s="103" t="str">
        <f t="shared" si="33"/>
        <v/>
      </c>
      <c r="AZ23" s="103" t="str">
        <f t="shared" si="34"/>
        <v/>
      </c>
      <c r="BA23" s="103" t="str">
        <f t="shared" si="35"/>
        <v/>
      </c>
      <c r="BB23" s="103" t="str">
        <f t="shared" si="36"/>
        <v/>
      </c>
      <c r="BC23" s="103" t="str">
        <f t="shared" si="37"/>
        <v/>
      </c>
      <c r="BD23" s="103" t="str">
        <f t="shared" si="38"/>
        <v/>
      </c>
      <c r="BE23" s="103" t="str">
        <f t="shared" si="39"/>
        <v/>
      </c>
      <c r="BF23" s="103" t="str">
        <f t="shared" si="40"/>
        <v/>
      </c>
      <c r="BG23" s="103" t="str">
        <f t="shared" si="41"/>
        <v/>
      </c>
      <c r="BH23" s="103" t="str">
        <f t="shared" si="42"/>
        <v/>
      </c>
      <c r="BI23" s="103" t="str">
        <f t="shared" si="43"/>
        <v/>
      </c>
      <c r="BJ23" s="103" t="str">
        <f t="shared" si="44"/>
        <v/>
      </c>
      <c r="BK23" s="103" t="str">
        <f t="shared" si="45"/>
        <v/>
      </c>
      <c r="BL23" s="103" t="str">
        <f t="shared" si="46"/>
        <v/>
      </c>
      <c r="BM23" s="103" t="str">
        <f t="shared" si="47"/>
        <v/>
      </c>
      <c r="BN23" s="103" t="str">
        <f t="shared" si="48"/>
        <v/>
      </c>
      <c r="BO23" s="103" t="str">
        <f t="shared" si="49"/>
        <v/>
      </c>
      <c r="BP23" s="103" t="str">
        <f t="shared" si="50"/>
        <v/>
      </c>
      <c r="BQ23" s="103" t="str">
        <f t="shared" si="51"/>
        <v/>
      </c>
      <c r="BR23" s="103" t="str">
        <f t="shared" si="52"/>
        <v/>
      </c>
      <c r="BS23" s="103" t="str">
        <f t="shared" si="53"/>
        <v/>
      </c>
      <c r="BT23" s="103" t="str">
        <f t="shared" si="54"/>
        <v/>
      </c>
      <c r="BU23" s="103" t="str">
        <f t="shared" si="55"/>
        <v/>
      </c>
      <c r="BV23" s="103" t="str">
        <f t="shared" si="56"/>
        <v/>
      </c>
      <c r="BW23" s="103" t="str">
        <f t="shared" si="57"/>
        <v/>
      </c>
      <c r="BX23" s="103" t="str">
        <f t="shared" si="58"/>
        <v/>
      </c>
      <c r="BY23" s="103" t="str">
        <f t="shared" si="59"/>
        <v/>
      </c>
      <c r="BZ23" s="103" t="str">
        <f t="shared" si="60"/>
        <v/>
      </c>
      <c r="CA23" s="103" t="str">
        <f t="shared" si="61"/>
        <v/>
      </c>
      <c r="CB23" s="103" t="str">
        <f t="shared" si="62"/>
        <v/>
      </c>
      <c r="CC23" s="103" t="str">
        <f t="shared" si="63"/>
        <v/>
      </c>
      <c r="CD23" s="103" t="str">
        <f t="shared" si="64"/>
        <v/>
      </c>
      <c r="CE23" s="103" t="str">
        <f t="shared" si="65"/>
        <v/>
      </c>
      <c r="CF23" s="103" t="str">
        <f t="shared" si="66"/>
        <v/>
      </c>
      <c r="CG23" s="103" t="str">
        <f t="shared" si="67"/>
        <v/>
      </c>
      <c r="CH23" s="103" t="str">
        <f t="shared" si="68"/>
        <v/>
      </c>
      <c r="CI23" s="103" t="str">
        <f t="shared" si="69"/>
        <v/>
      </c>
      <c r="CJ23" s="103" t="str">
        <f t="shared" si="70"/>
        <v/>
      </c>
      <c r="CK23" s="103" t="str">
        <f t="shared" si="71"/>
        <v/>
      </c>
      <c r="CL23" s="103" t="str">
        <f t="shared" si="72"/>
        <v/>
      </c>
      <c r="CM23" s="103" t="str">
        <f t="shared" si="73"/>
        <v/>
      </c>
      <c r="CN23" s="103" t="str">
        <f t="shared" si="74"/>
        <v/>
      </c>
      <c r="CO23" s="103" t="str">
        <f t="shared" si="75"/>
        <v/>
      </c>
      <c r="CP23" s="103" t="str">
        <f t="shared" si="76"/>
        <v/>
      </c>
      <c r="CQ23" s="103" t="str">
        <f t="shared" si="77"/>
        <v/>
      </c>
      <c r="CR23" s="103" t="str">
        <f t="shared" si="78"/>
        <v/>
      </c>
      <c r="CS23" s="103" t="str">
        <f t="shared" si="79"/>
        <v/>
      </c>
      <c r="CT23" s="103" t="str">
        <f t="shared" si="80"/>
        <v/>
      </c>
      <c r="CU23" s="103" t="str">
        <f t="shared" si="81"/>
        <v/>
      </c>
      <c r="CV23" s="103" t="str">
        <f t="shared" si="82"/>
        <v/>
      </c>
      <c r="CW23" s="103" t="str">
        <f t="shared" si="83"/>
        <v/>
      </c>
      <c r="CX23" s="103" t="str">
        <f t="shared" si="84"/>
        <v/>
      </c>
      <c r="CY23" s="103" t="str">
        <f t="shared" si="85"/>
        <v/>
      </c>
      <c r="CZ23" s="103" t="str">
        <f t="shared" si="86"/>
        <v/>
      </c>
      <c r="DA23" s="103" t="str">
        <f t="shared" si="87"/>
        <v/>
      </c>
      <c r="DB23" s="103" t="str">
        <f t="shared" si="88"/>
        <v/>
      </c>
      <c r="DC23" s="103" t="str">
        <f t="shared" si="89"/>
        <v/>
      </c>
      <c r="DD23" s="103" t="str">
        <f t="shared" si="90"/>
        <v/>
      </c>
      <c r="DE23" s="103" t="str">
        <f t="shared" si="91"/>
        <v/>
      </c>
      <c r="DF23" s="103" t="str">
        <f t="shared" si="92"/>
        <v/>
      </c>
      <c r="DG23" s="103" t="str">
        <f t="shared" si="93"/>
        <v/>
      </c>
      <c r="DH23" s="103" t="str">
        <f t="shared" si="94"/>
        <v/>
      </c>
      <c r="DI23" s="103" t="str">
        <f t="shared" si="95"/>
        <v/>
      </c>
      <c r="DJ23" s="103" t="str">
        <f t="shared" si="96"/>
        <v/>
      </c>
      <c r="DK23" s="103" t="str">
        <f t="shared" si="97"/>
        <v/>
      </c>
      <c r="DL23" s="103" t="str">
        <f t="shared" si="98"/>
        <v/>
      </c>
      <c r="DM23" s="103" t="str">
        <f t="shared" si="99"/>
        <v/>
      </c>
      <c r="DN23" s="103" t="str">
        <f t="shared" si="100"/>
        <v/>
      </c>
      <c r="DO23" s="103" t="str">
        <f t="shared" si="101"/>
        <v/>
      </c>
      <c r="DP23" s="103" t="str">
        <f t="shared" si="102"/>
        <v/>
      </c>
      <c r="DQ23" s="103" t="str">
        <f t="shared" si="103"/>
        <v/>
      </c>
      <c r="DR23" s="103" t="str">
        <f t="shared" si="104"/>
        <v/>
      </c>
      <c r="DS23" s="103" t="str">
        <f t="shared" si="105"/>
        <v/>
      </c>
      <c r="DT23" s="103" t="str">
        <f t="shared" si="106"/>
        <v/>
      </c>
      <c r="DU23" s="103" t="str">
        <f t="shared" si="107"/>
        <v/>
      </c>
      <c r="DV23" s="103" t="str">
        <f t="shared" si="108"/>
        <v/>
      </c>
      <c r="DW23" s="103" t="str">
        <f t="shared" si="109"/>
        <v/>
      </c>
      <c r="DX23" s="103" t="str">
        <f t="shared" si="110"/>
        <v/>
      </c>
      <c r="DY23" s="103" t="str">
        <f t="shared" si="111"/>
        <v/>
      </c>
      <c r="DZ23" s="103" t="str">
        <f t="shared" si="112"/>
        <v/>
      </c>
      <c r="EA23" s="103" t="str">
        <f t="shared" si="113"/>
        <v/>
      </c>
      <c r="EB23" s="103" t="str">
        <f t="shared" si="114"/>
        <v/>
      </c>
      <c r="EC23" s="103" t="str">
        <f t="shared" si="115"/>
        <v/>
      </c>
      <c r="ED23" s="103" t="str">
        <f t="shared" si="116"/>
        <v/>
      </c>
      <c r="EE23" s="103" t="str">
        <f t="shared" si="117"/>
        <v/>
      </c>
      <c r="EF23" s="103" t="str">
        <f t="shared" si="118"/>
        <v/>
      </c>
      <c r="EG23" s="103" t="str">
        <f t="shared" si="119"/>
        <v/>
      </c>
      <c r="EH23" s="103" t="str">
        <f t="shared" si="120"/>
        <v/>
      </c>
      <c r="EI23" s="103" t="str">
        <f t="shared" si="121"/>
        <v/>
      </c>
      <c r="EJ23" s="103" t="str">
        <f t="shared" si="122"/>
        <v/>
      </c>
      <c r="EK23" s="103" t="str">
        <f t="shared" si="123"/>
        <v/>
      </c>
      <c r="EL23" s="103" t="str">
        <f t="shared" si="124"/>
        <v/>
      </c>
      <c r="EM23" s="103" t="str">
        <f t="shared" si="125"/>
        <v/>
      </c>
      <c r="EN23" s="103" t="str">
        <f t="shared" si="126"/>
        <v/>
      </c>
      <c r="EO23" s="103" t="str">
        <f t="shared" si="127"/>
        <v/>
      </c>
      <c r="EP23" s="103" t="str">
        <f t="shared" si="128"/>
        <v/>
      </c>
      <c r="EQ23" s="103" t="str">
        <f t="shared" si="129"/>
        <v/>
      </c>
      <c r="ER23" s="103" t="str">
        <f t="shared" si="130"/>
        <v/>
      </c>
      <c r="ES23" s="103" t="str">
        <f t="shared" si="131"/>
        <v/>
      </c>
      <c r="ET23" s="103" t="str">
        <f t="shared" si="132"/>
        <v/>
      </c>
      <c r="EU23" s="103" t="str">
        <f t="shared" si="313"/>
        <v/>
      </c>
      <c r="EV23" s="103" t="str">
        <f t="shared" si="314"/>
        <v/>
      </c>
      <c r="EW23" s="103" t="str">
        <f t="shared" si="315"/>
        <v/>
      </c>
      <c r="EX23" s="103" t="str">
        <f t="shared" si="316"/>
        <v/>
      </c>
      <c r="EY23" s="103" t="str">
        <f t="shared" si="317"/>
        <v/>
      </c>
      <c r="EZ23" s="103" t="str">
        <f t="shared" si="133"/>
        <v/>
      </c>
      <c r="FA23" s="103" t="str">
        <f t="shared" si="134"/>
        <v/>
      </c>
      <c r="FB23" s="103" t="str">
        <f t="shared" si="135"/>
        <v/>
      </c>
      <c r="FC23" s="103" t="str">
        <f t="shared" si="136"/>
        <v/>
      </c>
      <c r="FD23" s="103" t="str">
        <f t="shared" si="137"/>
        <v/>
      </c>
      <c r="FE23" s="103" t="str">
        <f t="shared" si="318"/>
        <v/>
      </c>
      <c r="FF23" s="103" t="str">
        <f t="shared" si="319"/>
        <v/>
      </c>
      <c r="FG23" s="103" t="str">
        <f t="shared" si="320"/>
        <v/>
      </c>
      <c r="FH23" s="103" t="str">
        <f t="shared" si="321"/>
        <v/>
      </c>
      <c r="FI23" s="103" t="str">
        <f t="shared" si="322"/>
        <v/>
      </c>
      <c r="FJ23" s="103" t="str">
        <f t="shared" si="138"/>
        <v/>
      </c>
      <c r="FK23" s="103" t="str">
        <f t="shared" si="139"/>
        <v/>
      </c>
      <c r="FL23" s="103" t="str">
        <f t="shared" si="140"/>
        <v/>
      </c>
      <c r="FM23" s="103" t="str">
        <f t="shared" si="141"/>
        <v/>
      </c>
      <c r="FN23" s="103" t="str">
        <f t="shared" si="142"/>
        <v/>
      </c>
      <c r="FO23" s="103" t="str">
        <f t="shared" si="143"/>
        <v/>
      </c>
      <c r="FP23" s="103" t="str">
        <f t="shared" si="144"/>
        <v/>
      </c>
      <c r="FQ23" s="103" t="str">
        <f t="shared" si="145"/>
        <v/>
      </c>
      <c r="FR23" s="103" t="str">
        <f t="shared" si="146"/>
        <v/>
      </c>
      <c r="FS23" s="103" t="str">
        <f t="shared" si="147"/>
        <v/>
      </c>
      <c r="FT23" s="103" t="str">
        <f t="shared" si="148"/>
        <v/>
      </c>
      <c r="FU23" s="103" t="str">
        <f t="shared" si="149"/>
        <v/>
      </c>
      <c r="FV23" s="103" t="str">
        <f t="shared" si="150"/>
        <v/>
      </c>
      <c r="FW23" s="103" t="str">
        <f t="shared" si="151"/>
        <v/>
      </c>
      <c r="FX23" s="103" t="str">
        <f t="shared" si="152"/>
        <v/>
      </c>
      <c r="FY23" s="103" t="str">
        <f t="shared" si="153"/>
        <v/>
      </c>
      <c r="FZ23" s="103" t="str">
        <f t="shared" si="154"/>
        <v/>
      </c>
      <c r="GA23" s="103" t="str">
        <f t="shared" si="155"/>
        <v/>
      </c>
      <c r="GB23" s="103" t="str">
        <f t="shared" si="156"/>
        <v/>
      </c>
      <c r="GC23" s="103" t="str">
        <f t="shared" si="157"/>
        <v/>
      </c>
      <c r="GD23" s="103" t="str">
        <f t="shared" si="158"/>
        <v/>
      </c>
      <c r="GE23" s="103" t="str">
        <f t="shared" si="159"/>
        <v/>
      </c>
      <c r="GF23" s="103" t="str">
        <f t="shared" si="160"/>
        <v/>
      </c>
      <c r="GG23" s="103" t="str">
        <f t="shared" si="161"/>
        <v/>
      </c>
      <c r="GH23" s="103" t="str">
        <f t="shared" si="162"/>
        <v/>
      </c>
      <c r="GI23" s="103" t="str">
        <f t="shared" si="163"/>
        <v/>
      </c>
      <c r="GJ23" s="103" t="str">
        <f t="shared" si="164"/>
        <v/>
      </c>
      <c r="GK23" s="103" t="str">
        <f t="shared" si="165"/>
        <v/>
      </c>
      <c r="GL23" s="103" t="str">
        <f t="shared" si="166"/>
        <v/>
      </c>
      <c r="GM23" s="103" t="str">
        <f t="shared" si="167"/>
        <v/>
      </c>
      <c r="GN23" s="103" t="str">
        <f t="shared" si="168"/>
        <v/>
      </c>
      <c r="GO23" s="103" t="str">
        <f t="shared" si="169"/>
        <v/>
      </c>
      <c r="GP23" s="103" t="str">
        <f t="shared" si="170"/>
        <v/>
      </c>
      <c r="GQ23" s="103" t="str">
        <f t="shared" si="171"/>
        <v/>
      </c>
      <c r="GR23" s="103" t="str">
        <f t="shared" si="172"/>
        <v/>
      </c>
      <c r="GS23" s="103" t="str">
        <f t="shared" si="173"/>
        <v/>
      </c>
      <c r="GT23" s="103" t="str">
        <f t="shared" si="174"/>
        <v/>
      </c>
      <c r="GU23" s="103" t="str">
        <f t="shared" si="175"/>
        <v/>
      </c>
      <c r="GV23" s="103" t="str">
        <f t="shared" si="176"/>
        <v/>
      </c>
      <c r="GW23" s="103" t="str">
        <f t="shared" si="177"/>
        <v/>
      </c>
      <c r="GX23" s="103" t="str">
        <f t="shared" si="178"/>
        <v/>
      </c>
      <c r="GY23" s="103" t="str">
        <f t="shared" si="179"/>
        <v/>
      </c>
      <c r="GZ23" s="103" t="str">
        <f t="shared" si="180"/>
        <v/>
      </c>
      <c r="HA23" s="103" t="str">
        <f t="shared" si="181"/>
        <v/>
      </c>
      <c r="HB23" s="103" t="str">
        <f t="shared" si="182"/>
        <v/>
      </c>
      <c r="HC23" s="103" t="str">
        <f t="shared" si="183"/>
        <v/>
      </c>
      <c r="HD23" s="103" t="str">
        <f t="shared" si="184"/>
        <v/>
      </c>
      <c r="HE23" s="103" t="str">
        <f t="shared" si="185"/>
        <v/>
      </c>
      <c r="HF23" s="103" t="str">
        <f t="shared" si="186"/>
        <v/>
      </c>
      <c r="HG23" s="103" t="str">
        <f t="shared" si="187"/>
        <v/>
      </c>
      <c r="HH23" s="103" t="str">
        <f t="shared" si="188"/>
        <v/>
      </c>
      <c r="HI23" s="103" t="str">
        <f t="shared" si="189"/>
        <v/>
      </c>
      <c r="HJ23" s="103" t="str">
        <f t="shared" si="190"/>
        <v/>
      </c>
      <c r="HK23" s="103" t="str">
        <f t="shared" si="191"/>
        <v/>
      </c>
      <c r="HL23" s="103" t="str">
        <f t="shared" si="192"/>
        <v/>
      </c>
      <c r="HM23" s="103" t="str">
        <f t="shared" si="193"/>
        <v/>
      </c>
      <c r="HN23" s="103" t="str">
        <f t="shared" si="194"/>
        <v/>
      </c>
      <c r="HO23" s="103" t="str">
        <f t="shared" si="195"/>
        <v/>
      </c>
      <c r="HP23" s="103" t="str">
        <f t="shared" si="196"/>
        <v/>
      </c>
      <c r="HQ23" s="103" t="str">
        <f t="shared" si="197"/>
        <v/>
      </c>
      <c r="HR23" s="103" t="str">
        <f t="shared" si="198"/>
        <v/>
      </c>
      <c r="HS23" s="103" t="str">
        <f t="shared" si="199"/>
        <v/>
      </c>
      <c r="HT23" s="103" t="str">
        <f t="shared" si="200"/>
        <v/>
      </c>
      <c r="HU23" s="103" t="str">
        <f t="shared" si="201"/>
        <v/>
      </c>
      <c r="HV23" s="103" t="str">
        <f t="shared" si="202"/>
        <v/>
      </c>
      <c r="HW23" s="137" t="str">
        <f t="shared" si="203"/>
        <v/>
      </c>
      <c r="HX23" s="137" t="str">
        <f t="shared" si="204"/>
        <v/>
      </c>
      <c r="HY23" s="137" t="str">
        <f t="shared" si="205"/>
        <v/>
      </c>
      <c r="HZ23" s="137" t="str">
        <f t="shared" si="206"/>
        <v/>
      </c>
      <c r="IA23" s="137" t="str">
        <f t="shared" si="207"/>
        <v/>
      </c>
      <c r="IB23" s="137" t="str">
        <f t="shared" si="208"/>
        <v/>
      </c>
      <c r="IC23" s="137" t="str">
        <f t="shared" si="209"/>
        <v/>
      </c>
      <c r="ID23" s="137" t="str">
        <f t="shared" si="210"/>
        <v/>
      </c>
      <c r="IE23" s="137" t="str">
        <f t="shared" si="211"/>
        <v/>
      </c>
      <c r="IF23" s="137" t="str">
        <f t="shared" si="212"/>
        <v/>
      </c>
      <c r="IG23" s="137" t="str">
        <f t="shared" si="213"/>
        <v/>
      </c>
      <c r="IH23" s="137" t="str">
        <f t="shared" si="214"/>
        <v/>
      </c>
      <c r="II23" s="137" t="str">
        <f t="shared" si="215"/>
        <v/>
      </c>
      <c r="IJ23" s="137" t="str">
        <f t="shared" si="216"/>
        <v/>
      </c>
      <c r="IK23" s="137" t="str">
        <f t="shared" si="217"/>
        <v/>
      </c>
      <c r="IL23" s="137" t="str">
        <f t="shared" si="218"/>
        <v/>
      </c>
      <c r="IM23" s="137" t="str">
        <f t="shared" si="219"/>
        <v/>
      </c>
      <c r="IN23" s="137" t="str">
        <f t="shared" si="220"/>
        <v/>
      </c>
      <c r="IO23" s="137" t="str">
        <f t="shared" si="221"/>
        <v/>
      </c>
      <c r="IP23" s="137" t="str">
        <f t="shared" si="222"/>
        <v/>
      </c>
      <c r="IQ23" s="137" t="str">
        <f t="shared" si="223"/>
        <v/>
      </c>
      <c r="IR23" s="137" t="str">
        <f t="shared" si="224"/>
        <v/>
      </c>
      <c r="IS23" s="137" t="str">
        <f t="shared" si="225"/>
        <v/>
      </c>
      <c r="IT23" s="137" t="str">
        <f t="shared" si="226"/>
        <v/>
      </c>
      <c r="IU23" s="137" t="str">
        <f t="shared" si="227"/>
        <v/>
      </c>
      <c r="IV23" s="137" t="str">
        <f t="shared" si="228"/>
        <v/>
      </c>
      <c r="IW23" s="137" t="str">
        <f t="shared" si="229"/>
        <v/>
      </c>
      <c r="IX23" s="137" t="str">
        <f t="shared" si="230"/>
        <v/>
      </c>
      <c r="IY23" s="137" t="str">
        <f t="shared" si="231"/>
        <v/>
      </c>
      <c r="IZ23" s="137" t="str">
        <f t="shared" si="232"/>
        <v/>
      </c>
      <c r="JA23" s="137" t="str">
        <f t="shared" si="233"/>
        <v/>
      </c>
      <c r="JB23" s="137" t="str">
        <f t="shared" si="234"/>
        <v/>
      </c>
      <c r="JC23" s="137" t="str">
        <f t="shared" si="235"/>
        <v/>
      </c>
      <c r="JD23" s="137" t="str">
        <f t="shared" si="236"/>
        <v/>
      </c>
      <c r="JE23" s="137" t="str">
        <f t="shared" si="237"/>
        <v/>
      </c>
      <c r="JF23" s="137" t="str">
        <f t="shared" si="238"/>
        <v/>
      </c>
      <c r="JG23" s="137" t="str">
        <f t="shared" si="239"/>
        <v/>
      </c>
      <c r="JH23" s="137" t="str">
        <f t="shared" si="240"/>
        <v/>
      </c>
      <c r="JI23" s="137" t="str">
        <f t="shared" si="241"/>
        <v/>
      </c>
      <c r="JJ23" s="137" t="str">
        <f t="shared" si="242"/>
        <v/>
      </c>
      <c r="JK23" s="137" t="str">
        <f t="shared" si="243"/>
        <v/>
      </c>
      <c r="JL23" s="137" t="str">
        <f t="shared" si="244"/>
        <v/>
      </c>
      <c r="JM23" s="137" t="str">
        <f t="shared" si="245"/>
        <v/>
      </c>
      <c r="JN23" s="137" t="str">
        <f t="shared" si="246"/>
        <v/>
      </c>
      <c r="JO23" s="137" t="str">
        <f t="shared" si="247"/>
        <v/>
      </c>
      <c r="JP23" s="137" t="str">
        <f t="shared" si="248"/>
        <v/>
      </c>
      <c r="JQ23" s="137" t="str">
        <f t="shared" si="249"/>
        <v/>
      </c>
      <c r="JR23" s="137" t="str">
        <f t="shared" si="250"/>
        <v/>
      </c>
      <c r="JS23" s="137" t="str">
        <f t="shared" si="251"/>
        <v/>
      </c>
      <c r="JT23" s="137" t="str">
        <f t="shared" si="252"/>
        <v/>
      </c>
      <c r="JU23" s="137" t="str">
        <f t="shared" si="253"/>
        <v/>
      </c>
      <c r="JV23" s="137" t="str">
        <f t="shared" si="254"/>
        <v/>
      </c>
      <c r="JW23" s="137" t="str">
        <f t="shared" si="255"/>
        <v/>
      </c>
      <c r="JX23" s="137" t="str">
        <f t="shared" si="256"/>
        <v/>
      </c>
      <c r="JY23" s="137" t="str">
        <f t="shared" si="257"/>
        <v/>
      </c>
      <c r="JZ23" s="137" t="str">
        <f t="shared" si="258"/>
        <v/>
      </c>
      <c r="KA23" s="137" t="str">
        <f t="shared" si="259"/>
        <v/>
      </c>
      <c r="KB23" s="137" t="str">
        <f t="shared" si="260"/>
        <v/>
      </c>
      <c r="KC23" s="137" t="str">
        <f t="shared" si="261"/>
        <v/>
      </c>
      <c r="KD23" s="137" t="str">
        <f t="shared" si="262"/>
        <v/>
      </c>
      <c r="KE23" s="137" t="str">
        <f t="shared" si="263"/>
        <v/>
      </c>
      <c r="KF23" s="137" t="str">
        <f t="shared" si="264"/>
        <v/>
      </c>
      <c r="KG23" s="137" t="str">
        <f t="shared" si="265"/>
        <v/>
      </c>
      <c r="KH23" s="137" t="str">
        <f t="shared" si="266"/>
        <v/>
      </c>
      <c r="KI23" s="137" t="str">
        <f t="shared" si="267"/>
        <v/>
      </c>
      <c r="KJ23" s="137" t="str">
        <f t="shared" si="268"/>
        <v/>
      </c>
      <c r="KK23" s="137" t="str">
        <f t="shared" si="269"/>
        <v/>
      </c>
      <c r="KL23" s="137" t="str">
        <f t="shared" si="270"/>
        <v/>
      </c>
      <c r="KM23" s="137" t="str">
        <f t="shared" si="271"/>
        <v/>
      </c>
      <c r="KN23" s="137" t="str">
        <f t="shared" si="272"/>
        <v/>
      </c>
      <c r="KO23" s="137" t="str">
        <f t="shared" si="273"/>
        <v/>
      </c>
      <c r="KP23" s="137" t="str">
        <f t="shared" si="274"/>
        <v/>
      </c>
      <c r="KQ23" s="137" t="str">
        <f t="shared" si="275"/>
        <v/>
      </c>
      <c r="KR23" s="137" t="str">
        <f t="shared" si="276"/>
        <v/>
      </c>
      <c r="KS23" s="137" t="str">
        <f t="shared" si="277"/>
        <v/>
      </c>
      <c r="KT23" s="137" t="str">
        <f t="shared" si="278"/>
        <v/>
      </c>
      <c r="KU23" s="137" t="str">
        <f t="shared" si="279"/>
        <v/>
      </c>
      <c r="KV23" s="137" t="str">
        <f t="shared" si="280"/>
        <v/>
      </c>
      <c r="KW23" s="137" t="str">
        <f t="shared" si="281"/>
        <v/>
      </c>
      <c r="KX23" s="137" t="str">
        <f t="shared" si="282"/>
        <v/>
      </c>
      <c r="KY23" s="137" t="str">
        <f t="shared" si="283"/>
        <v/>
      </c>
      <c r="KZ23" s="137" t="str">
        <f t="shared" si="284"/>
        <v/>
      </c>
      <c r="LA23" s="137" t="str">
        <f t="shared" si="285"/>
        <v/>
      </c>
      <c r="LB23" s="137" t="str">
        <f t="shared" si="286"/>
        <v/>
      </c>
      <c r="LC23" s="137" t="str">
        <f t="shared" si="287"/>
        <v/>
      </c>
      <c r="LD23" s="138" t="str">
        <f t="shared" si="288"/>
        <v/>
      </c>
      <c r="LE23" s="138" t="str">
        <f t="shared" si="289"/>
        <v/>
      </c>
      <c r="LF23" s="138" t="str">
        <f t="shared" si="290"/>
        <v/>
      </c>
      <c r="LG23" s="138" t="str">
        <f t="shared" si="291"/>
        <v/>
      </c>
      <c r="LH23" s="138" t="str">
        <f t="shared" si="292"/>
        <v/>
      </c>
      <c r="LI23" s="103" t="str">
        <f t="shared" si="293"/>
        <v/>
      </c>
      <c r="LJ23" s="103" t="str">
        <f t="shared" si="294"/>
        <v/>
      </c>
      <c r="LK23" s="103" t="str">
        <f t="shared" si="295"/>
        <v/>
      </c>
      <c r="LL23" s="103" t="str">
        <f t="shared" si="296"/>
        <v/>
      </c>
      <c r="LM23" s="103" t="str">
        <f t="shared" si="297"/>
        <v/>
      </c>
      <c r="LN23" s="103" t="str">
        <f t="shared" si="298"/>
        <v/>
      </c>
      <c r="LO23" s="103" t="str">
        <f t="shared" si="299"/>
        <v/>
      </c>
      <c r="LP23" s="103" t="str">
        <f t="shared" si="300"/>
        <v/>
      </c>
      <c r="LQ23" s="103" t="str">
        <f t="shared" si="301"/>
        <v/>
      </c>
      <c r="LR23" s="103" t="str">
        <f t="shared" si="302"/>
        <v/>
      </c>
      <c r="LS23" s="103" t="str">
        <f t="shared" si="303"/>
        <v/>
      </c>
      <c r="LT23" s="103" t="str">
        <f t="shared" si="304"/>
        <v/>
      </c>
      <c r="LU23" s="103" t="str">
        <f t="shared" si="305"/>
        <v/>
      </c>
      <c r="LV23" s="103" t="str">
        <f t="shared" si="306"/>
        <v/>
      </c>
      <c r="LW23" s="103" t="str">
        <f t="shared" si="307"/>
        <v/>
      </c>
      <c r="LX23" s="103" t="str">
        <f t="shared" si="308"/>
        <v/>
      </c>
      <c r="LY23" s="103" t="str">
        <f t="shared" si="309"/>
        <v/>
      </c>
      <c r="LZ23" s="103" t="str">
        <f t="shared" si="310"/>
        <v/>
      </c>
      <c r="MA23" s="103" t="str">
        <f t="shared" si="311"/>
        <v/>
      </c>
      <c r="MB23" s="103" t="str">
        <f t="shared" si="312"/>
        <v/>
      </c>
      <c r="MC23" s="119">
        <f t="shared" si="323"/>
        <v>0</v>
      </c>
      <c r="MD23" s="119">
        <f t="shared" si="324"/>
        <v>0</v>
      </c>
      <c r="ME23" s="119">
        <f t="shared" si="325"/>
        <v>0</v>
      </c>
      <c r="MF23" s="119">
        <f t="shared" si="326"/>
        <v>0</v>
      </c>
      <c r="MG23" s="119">
        <f t="shared" si="327"/>
        <v>0</v>
      </c>
      <c r="MH23" s="119">
        <f t="shared" si="328"/>
        <v>0</v>
      </c>
      <c r="MI23" s="119">
        <f t="shared" si="329"/>
        <v>0</v>
      </c>
      <c r="MJ23" s="119">
        <f t="shared" si="330"/>
        <v>0</v>
      </c>
      <c r="MK23" s="119">
        <f t="shared" si="331"/>
        <v>0</v>
      </c>
      <c r="ML23" s="119">
        <f t="shared" si="332"/>
        <v>0</v>
      </c>
      <c r="MM23" s="119">
        <f t="shared" si="333"/>
        <v>0</v>
      </c>
      <c r="MN23" s="119">
        <f t="shared" si="334"/>
        <v>0</v>
      </c>
      <c r="MO23" s="119">
        <f t="shared" si="335"/>
        <v>0</v>
      </c>
      <c r="MP23" s="119">
        <f t="shared" si="336"/>
        <v>0</v>
      </c>
      <c r="MQ23" s="119">
        <f t="shared" si="337"/>
        <v>0</v>
      </c>
      <c r="MR23" s="98"/>
      <c r="MS23" s="98"/>
      <c r="MT23" s="103"/>
      <c r="MU23" s="103"/>
      <c r="NK23" s="99"/>
      <c r="NL23" s="99"/>
    </row>
    <row r="24" spans="1:376" ht="12" customHeight="1" x14ac:dyDescent="0.2">
      <c r="A24" s="126" t="str">
        <f t="shared" si="0"/>
        <v/>
      </c>
      <c r="B24" s="165">
        <v>40</v>
      </c>
      <c r="C24" s="140"/>
      <c r="D24" s="141"/>
      <c r="E24" s="142"/>
      <c r="F24" s="142"/>
      <c r="G24" s="142"/>
      <c r="H24" s="142"/>
      <c r="I24" s="534"/>
      <c r="J24" s="143"/>
      <c r="K24" s="144">
        <f t="shared" si="1"/>
        <v>0</v>
      </c>
      <c r="L24" s="144">
        <f t="shared" si="2"/>
        <v>0</v>
      </c>
      <c r="M24" s="145"/>
      <c r="N24" s="145"/>
      <c r="O24" s="145"/>
      <c r="P24" s="146"/>
      <c r="Q24" s="147"/>
      <c r="R24" s="148"/>
      <c r="S24" s="1245"/>
      <c r="T24" s="1246"/>
      <c r="U24" s="103" t="str">
        <f t="shared" si="3"/>
        <v/>
      </c>
      <c r="V24" s="103" t="str">
        <f t="shared" si="4"/>
        <v/>
      </c>
      <c r="W24" s="103" t="str">
        <f t="shared" si="5"/>
        <v/>
      </c>
      <c r="X24" s="103" t="str">
        <f t="shared" si="6"/>
        <v/>
      </c>
      <c r="Y24" s="103" t="str">
        <f t="shared" si="7"/>
        <v/>
      </c>
      <c r="Z24" s="103" t="str">
        <f t="shared" si="8"/>
        <v/>
      </c>
      <c r="AA24" s="103" t="str">
        <f t="shared" si="9"/>
        <v/>
      </c>
      <c r="AB24" s="103" t="str">
        <f t="shared" si="10"/>
        <v/>
      </c>
      <c r="AC24" s="103" t="str">
        <f t="shared" si="11"/>
        <v/>
      </c>
      <c r="AD24" s="103" t="str">
        <f t="shared" si="12"/>
        <v/>
      </c>
      <c r="AE24" s="103" t="str">
        <f t="shared" si="13"/>
        <v/>
      </c>
      <c r="AF24" s="103" t="str">
        <f t="shared" si="14"/>
        <v/>
      </c>
      <c r="AG24" s="103" t="str">
        <f t="shared" si="15"/>
        <v/>
      </c>
      <c r="AH24" s="103" t="str">
        <f t="shared" si="16"/>
        <v/>
      </c>
      <c r="AI24" s="103" t="str">
        <f t="shared" si="17"/>
        <v/>
      </c>
      <c r="AJ24" s="103" t="str">
        <f t="shared" si="18"/>
        <v/>
      </c>
      <c r="AK24" s="103" t="str">
        <f t="shared" si="19"/>
        <v/>
      </c>
      <c r="AL24" s="103" t="str">
        <f t="shared" si="20"/>
        <v/>
      </c>
      <c r="AM24" s="103" t="str">
        <f t="shared" si="21"/>
        <v/>
      </c>
      <c r="AN24" s="103" t="str">
        <f t="shared" si="22"/>
        <v/>
      </c>
      <c r="AO24" s="103" t="str">
        <f t="shared" si="23"/>
        <v/>
      </c>
      <c r="AP24" s="103" t="str">
        <f t="shared" si="24"/>
        <v/>
      </c>
      <c r="AQ24" s="103" t="str">
        <f t="shared" si="25"/>
        <v/>
      </c>
      <c r="AR24" s="103" t="str">
        <f t="shared" si="26"/>
        <v/>
      </c>
      <c r="AS24" s="103" t="str">
        <f t="shared" si="27"/>
        <v/>
      </c>
      <c r="AT24" s="103" t="str">
        <f t="shared" si="28"/>
        <v/>
      </c>
      <c r="AU24" s="103" t="str">
        <f t="shared" si="29"/>
        <v/>
      </c>
      <c r="AV24" s="103" t="str">
        <f t="shared" si="30"/>
        <v/>
      </c>
      <c r="AW24" s="103" t="str">
        <f t="shared" si="31"/>
        <v/>
      </c>
      <c r="AX24" s="103" t="str">
        <f t="shared" si="32"/>
        <v/>
      </c>
      <c r="AY24" s="103" t="str">
        <f t="shared" si="33"/>
        <v/>
      </c>
      <c r="AZ24" s="103" t="str">
        <f t="shared" si="34"/>
        <v/>
      </c>
      <c r="BA24" s="103" t="str">
        <f t="shared" si="35"/>
        <v/>
      </c>
      <c r="BB24" s="103" t="str">
        <f t="shared" si="36"/>
        <v/>
      </c>
      <c r="BC24" s="103" t="str">
        <f t="shared" si="37"/>
        <v/>
      </c>
      <c r="BD24" s="103" t="str">
        <f t="shared" si="38"/>
        <v/>
      </c>
      <c r="BE24" s="103" t="str">
        <f t="shared" si="39"/>
        <v/>
      </c>
      <c r="BF24" s="103" t="str">
        <f t="shared" si="40"/>
        <v/>
      </c>
      <c r="BG24" s="103" t="str">
        <f t="shared" si="41"/>
        <v/>
      </c>
      <c r="BH24" s="103" t="str">
        <f t="shared" si="42"/>
        <v/>
      </c>
      <c r="BI24" s="103" t="str">
        <f t="shared" si="43"/>
        <v/>
      </c>
      <c r="BJ24" s="103" t="str">
        <f t="shared" si="44"/>
        <v/>
      </c>
      <c r="BK24" s="103" t="str">
        <f t="shared" si="45"/>
        <v/>
      </c>
      <c r="BL24" s="103" t="str">
        <f t="shared" si="46"/>
        <v/>
      </c>
      <c r="BM24" s="103" t="str">
        <f t="shared" si="47"/>
        <v/>
      </c>
      <c r="BN24" s="103" t="str">
        <f t="shared" si="48"/>
        <v/>
      </c>
      <c r="BO24" s="103" t="str">
        <f t="shared" si="49"/>
        <v/>
      </c>
      <c r="BP24" s="103" t="str">
        <f t="shared" si="50"/>
        <v/>
      </c>
      <c r="BQ24" s="103" t="str">
        <f t="shared" si="51"/>
        <v/>
      </c>
      <c r="BR24" s="103" t="str">
        <f t="shared" si="52"/>
        <v/>
      </c>
      <c r="BS24" s="103" t="str">
        <f t="shared" si="53"/>
        <v/>
      </c>
      <c r="BT24" s="103" t="str">
        <f t="shared" si="54"/>
        <v/>
      </c>
      <c r="BU24" s="103" t="str">
        <f t="shared" si="55"/>
        <v/>
      </c>
      <c r="BV24" s="103" t="str">
        <f t="shared" si="56"/>
        <v/>
      </c>
      <c r="BW24" s="103" t="str">
        <f t="shared" si="57"/>
        <v/>
      </c>
      <c r="BX24" s="103" t="str">
        <f t="shared" si="58"/>
        <v/>
      </c>
      <c r="BY24" s="103" t="str">
        <f t="shared" si="59"/>
        <v/>
      </c>
      <c r="BZ24" s="103" t="str">
        <f t="shared" si="60"/>
        <v/>
      </c>
      <c r="CA24" s="103" t="str">
        <f t="shared" si="61"/>
        <v/>
      </c>
      <c r="CB24" s="103" t="str">
        <f t="shared" si="62"/>
        <v/>
      </c>
      <c r="CC24" s="103" t="str">
        <f t="shared" si="63"/>
        <v/>
      </c>
      <c r="CD24" s="103" t="str">
        <f t="shared" si="64"/>
        <v/>
      </c>
      <c r="CE24" s="103" t="str">
        <f t="shared" si="65"/>
        <v/>
      </c>
      <c r="CF24" s="103" t="str">
        <f t="shared" si="66"/>
        <v/>
      </c>
      <c r="CG24" s="103" t="str">
        <f t="shared" si="67"/>
        <v/>
      </c>
      <c r="CH24" s="103" t="str">
        <f t="shared" si="68"/>
        <v/>
      </c>
      <c r="CI24" s="103" t="str">
        <f t="shared" si="69"/>
        <v/>
      </c>
      <c r="CJ24" s="103" t="str">
        <f t="shared" si="70"/>
        <v/>
      </c>
      <c r="CK24" s="103" t="str">
        <f t="shared" si="71"/>
        <v/>
      </c>
      <c r="CL24" s="103" t="str">
        <f t="shared" si="72"/>
        <v/>
      </c>
      <c r="CM24" s="103" t="str">
        <f t="shared" si="73"/>
        <v/>
      </c>
      <c r="CN24" s="103" t="str">
        <f t="shared" si="74"/>
        <v/>
      </c>
      <c r="CO24" s="103" t="str">
        <f t="shared" si="75"/>
        <v/>
      </c>
      <c r="CP24" s="103" t="str">
        <f t="shared" si="76"/>
        <v/>
      </c>
      <c r="CQ24" s="103" t="str">
        <f t="shared" si="77"/>
        <v/>
      </c>
      <c r="CR24" s="103" t="str">
        <f t="shared" si="78"/>
        <v/>
      </c>
      <c r="CS24" s="103" t="str">
        <f t="shared" si="79"/>
        <v/>
      </c>
      <c r="CT24" s="103" t="str">
        <f t="shared" si="80"/>
        <v/>
      </c>
      <c r="CU24" s="103" t="str">
        <f t="shared" si="81"/>
        <v/>
      </c>
      <c r="CV24" s="103" t="str">
        <f t="shared" si="82"/>
        <v/>
      </c>
      <c r="CW24" s="103" t="str">
        <f t="shared" si="83"/>
        <v/>
      </c>
      <c r="CX24" s="103" t="str">
        <f t="shared" si="84"/>
        <v/>
      </c>
      <c r="CY24" s="103" t="str">
        <f t="shared" si="85"/>
        <v/>
      </c>
      <c r="CZ24" s="103" t="str">
        <f t="shared" si="86"/>
        <v/>
      </c>
      <c r="DA24" s="103" t="str">
        <f t="shared" si="87"/>
        <v/>
      </c>
      <c r="DB24" s="103" t="str">
        <f t="shared" si="88"/>
        <v/>
      </c>
      <c r="DC24" s="103" t="str">
        <f t="shared" si="89"/>
        <v/>
      </c>
      <c r="DD24" s="103" t="str">
        <f t="shared" si="90"/>
        <v/>
      </c>
      <c r="DE24" s="103" t="str">
        <f t="shared" si="91"/>
        <v/>
      </c>
      <c r="DF24" s="103" t="str">
        <f t="shared" si="92"/>
        <v/>
      </c>
      <c r="DG24" s="103" t="str">
        <f t="shared" si="93"/>
        <v/>
      </c>
      <c r="DH24" s="103" t="str">
        <f t="shared" si="94"/>
        <v/>
      </c>
      <c r="DI24" s="103" t="str">
        <f t="shared" si="95"/>
        <v/>
      </c>
      <c r="DJ24" s="103" t="str">
        <f t="shared" si="96"/>
        <v/>
      </c>
      <c r="DK24" s="103" t="str">
        <f t="shared" si="97"/>
        <v/>
      </c>
      <c r="DL24" s="103" t="str">
        <f t="shared" si="98"/>
        <v/>
      </c>
      <c r="DM24" s="103" t="str">
        <f t="shared" si="99"/>
        <v/>
      </c>
      <c r="DN24" s="103" t="str">
        <f t="shared" si="100"/>
        <v/>
      </c>
      <c r="DO24" s="103" t="str">
        <f t="shared" si="101"/>
        <v/>
      </c>
      <c r="DP24" s="103" t="str">
        <f t="shared" si="102"/>
        <v/>
      </c>
      <c r="DQ24" s="103" t="str">
        <f t="shared" si="103"/>
        <v/>
      </c>
      <c r="DR24" s="103" t="str">
        <f t="shared" si="104"/>
        <v/>
      </c>
      <c r="DS24" s="103" t="str">
        <f t="shared" si="105"/>
        <v/>
      </c>
      <c r="DT24" s="103" t="str">
        <f t="shared" si="106"/>
        <v/>
      </c>
      <c r="DU24" s="103" t="str">
        <f t="shared" si="107"/>
        <v/>
      </c>
      <c r="DV24" s="103" t="str">
        <f t="shared" si="108"/>
        <v/>
      </c>
      <c r="DW24" s="103" t="str">
        <f t="shared" si="109"/>
        <v/>
      </c>
      <c r="DX24" s="103" t="str">
        <f t="shared" si="110"/>
        <v/>
      </c>
      <c r="DY24" s="103" t="str">
        <f t="shared" si="111"/>
        <v/>
      </c>
      <c r="DZ24" s="103" t="str">
        <f t="shared" si="112"/>
        <v/>
      </c>
      <c r="EA24" s="103" t="str">
        <f t="shared" si="113"/>
        <v/>
      </c>
      <c r="EB24" s="103" t="str">
        <f t="shared" si="114"/>
        <v/>
      </c>
      <c r="EC24" s="103" t="str">
        <f t="shared" si="115"/>
        <v/>
      </c>
      <c r="ED24" s="103" t="str">
        <f t="shared" si="116"/>
        <v/>
      </c>
      <c r="EE24" s="103" t="str">
        <f t="shared" si="117"/>
        <v/>
      </c>
      <c r="EF24" s="103" t="str">
        <f t="shared" si="118"/>
        <v/>
      </c>
      <c r="EG24" s="103" t="str">
        <f t="shared" si="119"/>
        <v/>
      </c>
      <c r="EH24" s="103" t="str">
        <f t="shared" si="120"/>
        <v/>
      </c>
      <c r="EI24" s="103" t="str">
        <f t="shared" si="121"/>
        <v/>
      </c>
      <c r="EJ24" s="103" t="str">
        <f t="shared" si="122"/>
        <v/>
      </c>
      <c r="EK24" s="103" t="str">
        <f t="shared" si="123"/>
        <v/>
      </c>
      <c r="EL24" s="103" t="str">
        <f t="shared" si="124"/>
        <v/>
      </c>
      <c r="EM24" s="103" t="str">
        <f t="shared" si="125"/>
        <v/>
      </c>
      <c r="EN24" s="103" t="str">
        <f t="shared" si="126"/>
        <v/>
      </c>
      <c r="EO24" s="103" t="str">
        <f t="shared" si="127"/>
        <v/>
      </c>
      <c r="EP24" s="103" t="str">
        <f t="shared" si="128"/>
        <v/>
      </c>
      <c r="EQ24" s="103" t="str">
        <f t="shared" si="129"/>
        <v/>
      </c>
      <c r="ER24" s="103" t="str">
        <f t="shared" si="130"/>
        <v/>
      </c>
      <c r="ES24" s="103" t="str">
        <f t="shared" si="131"/>
        <v/>
      </c>
      <c r="ET24" s="103" t="str">
        <f t="shared" si="132"/>
        <v/>
      </c>
      <c r="EU24" s="103" t="str">
        <f t="shared" si="313"/>
        <v/>
      </c>
      <c r="EV24" s="103" t="str">
        <f t="shared" si="314"/>
        <v/>
      </c>
      <c r="EW24" s="103" t="str">
        <f t="shared" si="315"/>
        <v/>
      </c>
      <c r="EX24" s="103" t="str">
        <f t="shared" si="316"/>
        <v/>
      </c>
      <c r="EY24" s="103" t="str">
        <f t="shared" si="317"/>
        <v/>
      </c>
      <c r="EZ24" s="103" t="str">
        <f t="shared" si="133"/>
        <v/>
      </c>
      <c r="FA24" s="103" t="str">
        <f t="shared" si="134"/>
        <v/>
      </c>
      <c r="FB24" s="103" t="str">
        <f t="shared" si="135"/>
        <v/>
      </c>
      <c r="FC24" s="103" t="str">
        <f t="shared" si="136"/>
        <v/>
      </c>
      <c r="FD24" s="103" t="str">
        <f t="shared" si="137"/>
        <v/>
      </c>
      <c r="FE24" s="103" t="str">
        <f t="shared" si="318"/>
        <v/>
      </c>
      <c r="FF24" s="103" t="str">
        <f t="shared" si="319"/>
        <v/>
      </c>
      <c r="FG24" s="103" t="str">
        <f t="shared" si="320"/>
        <v/>
      </c>
      <c r="FH24" s="103" t="str">
        <f t="shared" si="321"/>
        <v/>
      </c>
      <c r="FI24" s="103" t="str">
        <f t="shared" si="322"/>
        <v/>
      </c>
      <c r="FJ24" s="103" t="str">
        <f t="shared" si="138"/>
        <v/>
      </c>
      <c r="FK24" s="103" t="str">
        <f t="shared" si="139"/>
        <v/>
      </c>
      <c r="FL24" s="103" t="str">
        <f t="shared" si="140"/>
        <v/>
      </c>
      <c r="FM24" s="103" t="str">
        <f t="shared" si="141"/>
        <v/>
      </c>
      <c r="FN24" s="103" t="str">
        <f t="shared" si="142"/>
        <v/>
      </c>
      <c r="FO24" s="103" t="str">
        <f t="shared" si="143"/>
        <v/>
      </c>
      <c r="FP24" s="103" t="str">
        <f t="shared" si="144"/>
        <v/>
      </c>
      <c r="FQ24" s="103" t="str">
        <f t="shared" si="145"/>
        <v/>
      </c>
      <c r="FR24" s="103" t="str">
        <f t="shared" si="146"/>
        <v/>
      </c>
      <c r="FS24" s="103" t="str">
        <f t="shared" si="147"/>
        <v/>
      </c>
      <c r="FT24" s="103" t="str">
        <f t="shared" si="148"/>
        <v/>
      </c>
      <c r="FU24" s="103" t="str">
        <f t="shared" si="149"/>
        <v/>
      </c>
      <c r="FV24" s="103" t="str">
        <f t="shared" si="150"/>
        <v/>
      </c>
      <c r="FW24" s="103" t="str">
        <f t="shared" si="151"/>
        <v/>
      </c>
      <c r="FX24" s="103" t="str">
        <f t="shared" si="152"/>
        <v/>
      </c>
      <c r="FY24" s="103" t="str">
        <f t="shared" si="153"/>
        <v/>
      </c>
      <c r="FZ24" s="103" t="str">
        <f t="shared" si="154"/>
        <v/>
      </c>
      <c r="GA24" s="103" t="str">
        <f t="shared" si="155"/>
        <v/>
      </c>
      <c r="GB24" s="103" t="str">
        <f t="shared" si="156"/>
        <v/>
      </c>
      <c r="GC24" s="103" t="str">
        <f t="shared" si="157"/>
        <v/>
      </c>
      <c r="GD24" s="103" t="str">
        <f t="shared" si="158"/>
        <v/>
      </c>
      <c r="GE24" s="103" t="str">
        <f t="shared" si="159"/>
        <v/>
      </c>
      <c r="GF24" s="103" t="str">
        <f t="shared" si="160"/>
        <v/>
      </c>
      <c r="GG24" s="103" t="str">
        <f t="shared" si="161"/>
        <v/>
      </c>
      <c r="GH24" s="103" t="str">
        <f t="shared" si="162"/>
        <v/>
      </c>
      <c r="GI24" s="103" t="str">
        <f t="shared" si="163"/>
        <v/>
      </c>
      <c r="GJ24" s="103" t="str">
        <f t="shared" si="164"/>
        <v/>
      </c>
      <c r="GK24" s="103" t="str">
        <f t="shared" si="165"/>
        <v/>
      </c>
      <c r="GL24" s="103" t="str">
        <f t="shared" si="166"/>
        <v/>
      </c>
      <c r="GM24" s="103" t="str">
        <f t="shared" si="167"/>
        <v/>
      </c>
      <c r="GN24" s="103" t="str">
        <f t="shared" si="168"/>
        <v/>
      </c>
      <c r="GO24" s="103" t="str">
        <f t="shared" si="169"/>
        <v/>
      </c>
      <c r="GP24" s="103" t="str">
        <f t="shared" si="170"/>
        <v/>
      </c>
      <c r="GQ24" s="103" t="str">
        <f t="shared" si="171"/>
        <v/>
      </c>
      <c r="GR24" s="103" t="str">
        <f t="shared" si="172"/>
        <v/>
      </c>
      <c r="GS24" s="103" t="str">
        <f t="shared" si="173"/>
        <v/>
      </c>
      <c r="GT24" s="103" t="str">
        <f t="shared" si="174"/>
        <v/>
      </c>
      <c r="GU24" s="103" t="str">
        <f t="shared" si="175"/>
        <v/>
      </c>
      <c r="GV24" s="103" t="str">
        <f t="shared" si="176"/>
        <v/>
      </c>
      <c r="GW24" s="103" t="str">
        <f t="shared" si="177"/>
        <v/>
      </c>
      <c r="GX24" s="103" t="str">
        <f t="shared" si="178"/>
        <v/>
      </c>
      <c r="GY24" s="103" t="str">
        <f t="shared" si="179"/>
        <v/>
      </c>
      <c r="GZ24" s="103" t="str">
        <f t="shared" si="180"/>
        <v/>
      </c>
      <c r="HA24" s="103" t="str">
        <f t="shared" si="181"/>
        <v/>
      </c>
      <c r="HB24" s="103" t="str">
        <f t="shared" si="182"/>
        <v/>
      </c>
      <c r="HC24" s="103" t="str">
        <f t="shared" si="183"/>
        <v/>
      </c>
      <c r="HD24" s="103" t="str">
        <f t="shared" si="184"/>
        <v/>
      </c>
      <c r="HE24" s="103" t="str">
        <f t="shared" si="185"/>
        <v/>
      </c>
      <c r="HF24" s="103" t="str">
        <f t="shared" si="186"/>
        <v/>
      </c>
      <c r="HG24" s="103" t="str">
        <f t="shared" si="187"/>
        <v/>
      </c>
      <c r="HH24" s="103" t="str">
        <f t="shared" si="188"/>
        <v/>
      </c>
      <c r="HI24" s="103" t="str">
        <f t="shared" si="189"/>
        <v/>
      </c>
      <c r="HJ24" s="103" t="str">
        <f t="shared" si="190"/>
        <v/>
      </c>
      <c r="HK24" s="103" t="str">
        <f t="shared" si="191"/>
        <v/>
      </c>
      <c r="HL24" s="103" t="str">
        <f t="shared" si="192"/>
        <v/>
      </c>
      <c r="HM24" s="103" t="str">
        <f t="shared" si="193"/>
        <v/>
      </c>
      <c r="HN24" s="103" t="str">
        <f t="shared" si="194"/>
        <v/>
      </c>
      <c r="HO24" s="103" t="str">
        <f t="shared" si="195"/>
        <v/>
      </c>
      <c r="HP24" s="103" t="str">
        <f t="shared" si="196"/>
        <v/>
      </c>
      <c r="HQ24" s="103" t="str">
        <f t="shared" si="197"/>
        <v/>
      </c>
      <c r="HR24" s="103" t="str">
        <f t="shared" si="198"/>
        <v/>
      </c>
      <c r="HS24" s="103" t="str">
        <f t="shared" si="199"/>
        <v/>
      </c>
      <c r="HT24" s="103" t="str">
        <f t="shared" si="200"/>
        <v/>
      </c>
      <c r="HU24" s="103" t="str">
        <f t="shared" si="201"/>
        <v/>
      </c>
      <c r="HV24" s="103" t="str">
        <f t="shared" si="202"/>
        <v/>
      </c>
      <c r="HW24" s="137" t="str">
        <f t="shared" si="203"/>
        <v/>
      </c>
      <c r="HX24" s="137" t="str">
        <f t="shared" si="204"/>
        <v/>
      </c>
      <c r="HY24" s="137" t="str">
        <f t="shared" si="205"/>
        <v/>
      </c>
      <c r="HZ24" s="137" t="str">
        <f t="shared" si="206"/>
        <v/>
      </c>
      <c r="IA24" s="137" t="str">
        <f t="shared" si="207"/>
        <v/>
      </c>
      <c r="IB24" s="137" t="str">
        <f t="shared" si="208"/>
        <v/>
      </c>
      <c r="IC24" s="137" t="str">
        <f t="shared" si="209"/>
        <v/>
      </c>
      <c r="ID24" s="137" t="str">
        <f t="shared" si="210"/>
        <v/>
      </c>
      <c r="IE24" s="137" t="str">
        <f t="shared" si="211"/>
        <v/>
      </c>
      <c r="IF24" s="137" t="str">
        <f t="shared" si="212"/>
        <v/>
      </c>
      <c r="IG24" s="137" t="str">
        <f t="shared" si="213"/>
        <v/>
      </c>
      <c r="IH24" s="137" t="str">
        <f t="shared" si="214"/>
        <v/>
      </c>
      <c r="II24" s="137" t="str">
        <f t="shared" si="215"/>
        <v/>
      </c>
      <c r="IJ24" s="137" t="str">
        <f t="shared" si="216"/>
        <v/>
      </c>
      <c r="IK24" s="137" t="str">
        <f t="shared" si="217"/>
        <v/>
      </c>
      <c r="IL24" s="137" t="str">
        <f t="shared" si="218"/>
        <v/>
      </c>
      <c r="IM24" s="137" t="str">
        <f t="shared" si="219"/>
        <v/>
      </c>
      <c r="IN24" s="137" t="str">
        <f t="shared" si="220"/>
        <v/>
      </c>
      <c r="IO24" s="137" t="str">
        <f t="shared" si="221"/>
        <v/>
      </c>
      <c r="IP24" s="137" t="str">
        <f t="shared" si="222"/>
        <v/>
      </c>
      <c r="IQ24" s="137" t="str">
        <f t="shared" si="223"/>
        <v/>
      </c>
      <c r="IR24" s="137" t="str">
        <f t="shared" si="224"/>
        <v/>
      </c>
      <c r="IS24" s="137" t="str">
        <f t="shared" si="225"/>
        <v/>
      </c>
      <c r="IT24" s="137" t="str">
        <f t="shared" si="226"/>
        <v/>
      </c>
      <c r="IU24" s="137" t="str">
        <f t="shared" si="227"/>
        <v/>
      </c>
      <c r="IV24" s="137" t="str">
        <f t="shared" si="228"/>
        <v/>
      </c>
      <c r="IW24" s="137" t="str">
        <f t="shared" si="229"/>
        <v/>
      </c>
      <c r="IX24" s="137" t="str">
        <f t="shared" si="230"/>
        <v/>
      </c>
      <c r="IY24" s="137" t="str">
        <f t="shared" si="231"/>
        <v/>
      </c>
      <c r="IZ24" s="137" t="str">
        <f t="shared" si="232"/>
        <v/>
      </c>
      <c r="JA24" s="137" t="str">
        <f t="shared" si="233"/>
        <v/>
      </c>
      <c r="JB24" s="137" t="str">
        <f t="shared" si="234"/>
        <v/>
      </c>
      <c r="JC24" s="137" t="str">
        <f t="shared" si="235"/>
        <v/>
      </c>
      <c r="JD24" s="137" t="str">
        <f t="shared" si="236"/>
        <v/>
      </c>
      <c r="JE24" s="137" t="str">
        <f t="shared" si="237"/>
        <v/>
      </c>
      <c r="JF24" s="137" t="str">
        <f t="shared" si="238"/>
        <v/>
      </c>
      <c r="JG24" s="137" t="str">
        <f t="shared" si="239"/>
        <v/>
      </c>
      <c r="JH24" s="137" t="str">
        <f t="shared" si="240"/>
        <v/>
      </c>
      <c r="JI24" s="137" t="str">
        <f t="shared" si="241"/>
        <v/>
      </c>
      <c r="JJ24" s="137" t="str">
        <f t="shared" si="242"/>
        <v/>
      </c>
      <c r="JK24" s="137" t="str">
        <f t="shared" si="243"/>
        <v/>
      </c>
      <c r="JL24" s="137" t="str">
        <f t="shared" si="244"/>
        <v/>
      </c>
      <c r="JM24" s="137" t="str">
        <f t="shared" si="245"/>
        <v/>
      </c>
      <c r="JN24" s="137" t="str">
        <f t="shared" si="246"/>
        <v/>
      </c>
      <c r="JO24" s="137" t="str">
        <f t="shared" si="247"/>
        <v/>
      </c>
      <c r="JP24" s="137" t="str">
        <f t="shared" si="248"/>
        <v/>
      </c>
      <c r="JQ24" s="137" t="str">
        <f t="shared" si="249"/>
        <v/>
      </c>
      <c r="JR24" s="137" t="str">
        <f t="shared" si="250"/>
        <v/>
      </c>
      <c r="JS24" s="137" t="str">
        <f t="shared" si="251"/>
        <v/>
      </c>
      <c r="JT24" s="137" t="str">
        <f t="shared" si="252"/>
        <v/>
      </c>
      <c r="JU24" s="137" t="str">
        <f t="shared" si="253"/>
        <v/>
      </c>
      <c r="JV24" s="137" t="str">
        <f t="shared" si="254"/>
        <v/>
      </c>
      <c r="JW24" s="137" t="str">
        <f t="shared" si="255"/>
        <v/>
      </c>
      <c r="JX24" s="137" t="str">
        <f t="shared" si="256"/>
        <v/>
      </c>
      <c r="JY24" s="137" t="str">
        <f t="shared" si="257"/>
        <v/>
      </c>
      <c r="JZ24" s="137" t="str">
        <f t="shared" si="258"/>
        <v/>
      </c>
      <c r="KA24" s="137" t="str">
        <f t="shared" si="259"/>
        <v/>
      </c>
      <c r="KB24" s="137" t="str">
        <f t="shared" si="260"/>
        <v/>
      </c>
      <c r="KC24" s="137" t="str">
        <f t="shared" si="261"/>
        <v/>
      </c>
      <c r="KD24" s="137" t="str">
        <f t="shared" si="262"/>
        <v/>
      </c>
      <c r="KE24" s="137" t="str">
        <f t="shared" si="263"/>
        <v/>
      </c>
      <c r="KF24" s="137" t="str">
        <f t="shared" si="264"/>
        <v/>
      </c>
      <c r="KG24" s="137" t="str">
        <f t="shared" si="265"/>
        <v/>
      </c>
      <c r="KH24" s="137" t="str">
        <f t="shared" si="266"/>
        <v/>
      </c>
      <c r="KI24" s="137" t="str">
        <f t="shared" si="267"/>
        <v/>
      </c>
      <c r="KJ24" s="137" t="str">
        <f t="shared" si="268"/>
        <v/>
      </c>
      <c r="KK24" s="137" t="str">
        <f t="shared" si="269"/>
        <v/>
      </c>
      <c r="KL24" s="137" t="str">
        <f t="shared" si="270"/>
        <v/>
      </c>
      <c r="KM24" s="137" t="str">
        <f t="shared" si="271"/>
        <v/>
      </c>
      <c r="KN24" s="137" t="str">
        <f t="shared" si="272"/>
        <v/>
      </c>
      <c r="KO24" s="137" t="str">
        <f t="shared" si="273"/>
        <v/>
      </c>
      <c r="KP24" s="137" t="str">
        <f t="shared" si="274"/>
        <v/>
      </c>
      <c r="KQ24" s="137" t="str">
        <f t="shared" si="275"/>
        <v/>
      </c>
      <c r="KR24" s="137" t="str">
        <f t="shared" si="276"/>
        <v/>
      </c>
      <c r="KS24" s="137" t="str">
        <f t="shared" si="277"/>
        <v/>
      </c>
      <c r="KT24" s="137" t="str">
        <f t="shared" si="278"/>
        <v/>
      </c>
      <c r="KU24" s="137" t="str">
        <f t="shared" si="279"/>
        <v/>
      </c>
      <c r="KV24" s="137" t="str">
        <f t="shared" si="280"/>
        <v/>
      </c>
      <c r="KW24" s="137" t="str">
        <f t="shared" si="281"/>
        <v/>
      </c>
      <c r="KX24" s="137" t="str">
        <f t="shared" si="282"/>
        <v/>
      </c>
      <c r="KY24" s="137" t="str">
        <f t="shared" si="283"/>
        <v/>
      </c>
      <c r="KZ24" s="137" t="str">
        <f t="shared" si="284"/>
        <v/>
      </c>
      <c r="LA24" s="137" t="str">
        <f t="shared" si="285"/>
        <v/>
      </c>
      <c r="LB24" s="137" t="str">
        <f t="shared" si="286"/>
        <v/>
      </c>
      <c r="LC24" s="137" t="str">
        <f t="shared" si="287"/>
        <v/>
      </c>
      <c r="LD24" s="138" t="str">
        <f t="shared" si="288"/>
        <v/>
      </c>
      <c r="LE24" s="138" t="str">
        <f t="shared" si="289"/>
        <v/>
      </c>
      <c r="LF24" s="138" t="str">
        <f t="shared" si="290"/>
        <v/>
      </c>
      <c r="LG24" s="138" t="str">
        <f t="shared" si="291"/>
        <v/>
      </c>
      <c r="LH24" s="138" t="str">
        <f t="shared" si="292"/>
        <v/>
      </c>
      <c r="LI24" s="103" t="str">
        <f t="shared" si="293"/>
        <v/>
      </c>
      <c r="LJ24" s="103" t="str">
        <f t="shared" si="294"/>
        <v/>
      </c>
      <c r="LK24" s="103" t="str">
        <f t="shared" si="295"/>
        <v/>
      </c>
      <c r="LL24" s="103" t="str">
        <f t="shared" si="296"/>
        <v/>
      </c>
      <c r="LM24" s="103" t="str">
        <f t="shared" si="297"/>
        <v/>
      </c>
      <c r="LN24" s="103" t="str">
        <f t="shared" si="298"/>
        <v/>
      </c>
      <c r="LO24" s="103" t="str">
        <f t="shared" si="299"/>
        <v/>
      </c>
      <c r="LP24" s="103" t="str">
        <f t="shared" si="300"/>
        <v/>
      </c>
      <c r="LQ24" s="103" t="str">
        <f t="shared" si="301"/>
        <v/>
      </c>
      <c r="LR24" s="103" t="str">
        <f t="shared" si="302"/>
        <v/>
      </c>
      <c r="LS24" s="103" t="str">
        <f t="shared" si="303"/>
        <v/>
      </c>
      <c r="LT24" s="103" t="str">
        <f t="shared" si="304"/>
        <v/>
      </c>
      <c r="LU24" s="103" t="str">
        <f t="shared" si="305"/>
        <v/>
      </c>
      <c r="LV24" s="103" t="str">
        <f t="shared" si="306"/>
        <v/>
      </c>
      <c r="LW24" s="103" t="str">
        <f t="shared" si="307"/>
        <v/>
      </c>
      <c r="LX24" s="103" t="str">
        <f t="shared" si="308"/>
        <v/>
      </c>
      <c r="LY24" s="103" t="str">
        <f t="shared" si="309"/>
        <v/>
      </c>
      <c r="LZ24" s="103" t="str">
        <f t="shared" si="310"/>
        <v/>
      </c>
      <c r="MA24" s="103" t="str">
        <f t="shared" si="311"/>
        <v/>
      </c>
      <c r="MB24" s="103" t="str">
        <f t="shared" si="312"/>
        <v/>
      </c>
      <c r="MC24" s="119">
        <f t="shared" si="323"/>
        <v>0</v>
      </c>
      <c r="MD24" s="119">
        <f t="shared" si="324"/>
        <v>0</v>
      </c>
      <c r="ME24" s="119">
        <f t="shared" si="325"/>
        <v>0</v>
      </c>
      <c r="MF24" s="119">
        <f t="shared" si="326"/>
        <v>0</v>
      </c>
      <c r="MG24" s="119">
        <f t="shared" si="327"/>
        <v>0</v>
      </c>
      <c r="MH24" s="119">
        <f t="shared" si="328"/>
        <v>0</v>
      </c>
      <c r="MI24" s="119">
        <f t="shared" si="329"/>
        <v>0</v>
      </c>
      <c r="MJ24" s="119">
        <f t="shared" si="330"/>
        <v>0</v>
      </c>
      <c r="MK24" s="119">
        <f t="shared" si="331"/>
        <v>0</v>
      </c>
      <c r="ML24" s="119">
        <f t="shared" si="332"/>
        <v>0</v>
      </c>
      <c r="MM24" s="119">
        <f t="shared" si="333"/>
        <v>0</v>
      </c>
      <c r="MN24" s="119">
        <f t="shared" si="334"/>
        <v>0</v>
      </c>
      <c r="MO24" s="119">
        <f t="shared" si="335"/>
        <v>0</v>
      </c>
      <c r="MP24" s="119">
        <f t="shared" si="336"/>
        <v>0</v>
      </c>
      <c r="MQ24" s="119">
        <f t="shared" si="337"/>
        <v>0</v>
      </c>
      <c r="MR24" s="98"/>
      <c r="MS24" s="98"/>
      <c r="MT24" s="103"/>
      <c r="MU24" s="103"/>
      <c r="NK24" s="99"/>
      <c r="NL24" s="99"/>
    </row>
    <row r="25" spans="1:376" ht="12" customHeight="1" x14ac:dyDescent="0.2">
      <c r="A25" s="126" t="str">
        <f t="shared" si="0"/>
        <v/>
      </c>
      <c r="B25" s="165">
        <v>40</v>
      </c>
      <c r="C25" s="140"/>
      <c r="D25" s="141"/>
      <c r="E25" s="142"/>
      <c r="F25" s="142"/>
      <c r="G25" s="142"/>
      <c r="H25" s="142"/>
      <c r="I25" s="534"/>
      <c r="J25" s="143"/>
      <c r="K25" s="144">
        <f t="shared" si="1"/>
        <v>0</v>
      </c>
      <c r="L25" s="144">
        <f t="shared" si="2"/>
        <v>0</v>
      </c>
      <c r="M25" s="145"/>
      <c r="N25" s="145"/>
      <c r="O25" s="145"/>
      <c r="P25" s="146"/>
      <c r="Q25" s="147"/>
      <c r="R25" s="148"/>
      <c r="S25" s="1245"/>
      <c r="T25" s="1246"/>
      <c r="U25" s="103" t="str">
        <f t="shared" si="3"/>
        <v/>
      </c>
      <c r="V25" s="103" t="str">
        <f t="shared" si="4"/>
        <v/>
      </c>
      <c r="W25" s="103" t="str">
        <f t="shared" si="5"/>
        <v/>
      </c>
      <c r="X25" s="103" t="str">
        <f t="shared" si="6"/>
        <v/>
      </c>
      <c r="Y25" s="103" t="str">
        <f t="shared" si="7"/>
        <v/>
      </c>
      <c r="Z25" s="103" t="str">
        <f t="shared" si="8"/>
        <v/>
      </c>
      <c r="AA25" s="103" t="str">
        <f t="shared" si="9"/>
        <v/>
      </c>
      <c r="AB25" s="103" t="str">
        <f t="shared" si="10"/>
        <v/>
      </c>
      <c r="AC25" s="103" t="str">
        <f t="shared" si="11"/>
        <v/>
      </c>
      <c r="AD25" s="103" t="str">
        <f t="shared" si="12"/>
        <v/>
      </c>
      <c r="AE25" s="103" t="str">
        <f t="shared" si="13"/>
        <v/>
      </c>
      <c r="AF25" s="103" t="str">
        <f t="shared" si="14"/>
        <v/>
      </c>
      <c r="AG25" s="103" t="str">
        <f t="shared" si="15"/>
        <v/>
      </c>
      <c r="AH25" s="103" t="str">
        <f t="shared" si="16"/>
        <v/>
      </c>
      <c r="AI25" s="103" t="str">
        <f t="shared" si="17"/>
        <v/>
      </c>
      <c r="AJ25" s="103" t="str">
        <f t="shared" si="18"/>
        <v/>
      </c>
      <c r="AK25" s="103" t="str">
        <f t="shared" si="19"/>
        <v/>
      </c>
      <c r="AL25" s="103" t="str">
        <f t="shared" si="20"/>
        <v/>
      </c>
      <c r="AM25" s="103" t="str">
        <f t="shared" si="21"/>
        <v/>
      </c>
      <c r="AN25" s="103" t="str">
        <f t="shared" si="22"/>
        <v/>
      </c>
      <c r="AO25" s="103" t="str">
        <f t="shared" si="23"/>
        <v/>
      </c>
      <c r="AP25" s="103" t="str">
        <f t="shared" si="24"/>
        <v/>
      </c>
      <c r="AQ25" s="103" t="str">
        <f t="shared" si="25"/>
        <v/>
      </c>
      <c r="AR25" s="103" t="str">
        <f t="shared" si="26"/>
        <v/>
      </c>
      <c r="AS25" s="103" t="str">
        <f t="shared" si="27"/>
        <v/>
      </c>
      <c r="AT25" s="103" t="str">
        <f t="shared" si="28"/>
        <v/>
      </c>
      <c r="AU25" s="103" t="str">
        <f t="shared" si="29"/>
        <v/>
      </c>
      <c r="AV25" s="103" t="str">
        <f t="shared" si="30"/>
        <v/>
      </c>
      <c r="AW25" s="103" t="str">
        <f t="shared" si="31"/>
        <v/>
      </c>
      <c r="AX25" s="103" t="str">
        <f t="shared" si="32"/>
        <v/>
      </c>
      <c r="AY25" s="103" t="str">
        <f t="shared" si="33"/>
        <v/>
      </c>
      <c r="AZ25" s="103" t="str">
        <f t="shared" si="34"/>
        <v/>
      </c>
      <c r="BA25" s="103" t="str">
        <f t="shared" si="35"/>
        <v/>
      </c>
      <c r="BB25" s="103" t="str">
        <f t="shared" si="36"/>
        <v/>
      </c>
      <c r="BC25" s="103" t="str">
        <f t="shared" si="37"/>
        <v/>
      </c>
      <c r="BD25" s="103" t="str">
        <f t="shared" si="38"/>
        <v/>
      </c>
      <c r="BE25" s="103" t="str">
        <f t="shared" si="39"/>
        <v/>
      </c>
      <c r="BF25" s="103" t="str">
        <f t="shared" si="40"/>
        <v/>
      </c>
      <c r="BG25" s="103" t="str">
        <f t="shared" si="41"/>
        <v/>
      </c>
      <c r="BH25" s="103" t="str">
        <f t="shared" si="42"/>
        <v/>
      </c>
      <c r="BI25" s="103" t="str">
        <f t="shared" si="43"/>
        <v/>
      </c>
      <c r="BJ25" s="103" t="str">
        <f t="shared" si="44"/>
        <v/>
      </c>
      <c r="BK25" s="103" t="str">
        <f t="shared" si="45"/>
        <v/>
      </c>
      <c r="BL25" s="103" t="str">
        <f t="shared" si="46"/>
        <v/>
      </c>
      <c r="BM25" s="103" t="str">
        <f t="shared" si="47"/>
        <v/>
      </c>
      <c r="BN25" s="103" t="str">
        <f t="shared" si="48"/>
        <v/>
      </c>
      <c r="BO25" s="103" t="str">
        <f t="shared" si="49"/>
        <v/>
      </c>
      <c r="BP25" s="103" t="str">
        <f t="shared" si="50"/>
        <v/>
      </c>
      <c r="BQ25" s="103" t="str">
        <f t="shared" si="51"/>
        <v/>
      </c>
      <c r="BR25" s="103" t="str">
        <f t="shared" si="52"/>
        <v/>
      </c>
      <c r="BS25" s="103" t="str">
        <f t="shared" si="53"/>
        <v/>
      </c>
      <c r="BT25" s="103" t="str">
        <f t="shared" si="54"/>
        <v/>
      </c>
      <c r="BU25" s="103" t="str">
        <f t="shared" si="55"/>
        <v/>
      </c>
      <c r="BV25" s="103" t="str">
        <f t="shared" si="56"/>
        <v/>
      </c>
      <c r="BW25" s="103" t="str">
        <f t="shared" si="57"/>
        <v/>
      </c>
      <c r="BX25" s="103" t="str">
        <f t="shared" si="58"/>
        <v/>
      </c>
      <c r="BY25" s="103" t="str">
        <f t="shared" si="59"/>
        <v/>
      </c>
      <c r="BZ25" s="103" t="str">
        <f t="shared" si="60"/>
        <v/>
      </c>
      <c r="CA25" s="103" t="str">
        <f t="shared" si="61"/>
        <v/>
      </c>
      <c r="CB25" s="103" t="str">
        <f t="shared" si="62"/>
        <v/>
      </c>
      <c r="CC25" s="103" t="str">
        <f t="shared" si="63"/>
        <v/>
      </c>
      <c r="CD25" s="103" t="str">
        <f t="shared" si="64"/>
        <v/>
      </c>
      <c r="CE25" s="103" t="str">
        <f t="shared" si="65"/>
        <v/>
      </c>
      <c r="CF25" s="103" t="str">
        <f t="shared" si="66"/>
        <v/>
      </c>
      <c r="CG25" s="103" t="str">
        <f t="shared" si="67"/>
        <v/>
      </c>
      <c r="CH25" s="103" t="str">
        <f t="shared" si="68"/>
        <v/>
      </c>
      <c r="CI25" s="103" t="str">
        <f t="shared" si="69"/>
        <v/>
      </c>
      <c r="CJ25" s="103" t="str">
        <f t="shared" si="70"/>
        <v/>
      </c>
      <c r="CK25" s="103" t="str">
        <f t="shared" si="71"/>
        <v/>
      </c>
      <c r="CL25" s="103" t="str">
        <f t="shared" si="72"/>
        <v/>
      </c>
      <c r="CM25" s="103" t="str">
        <f t="shared" si="73"/>
        <v/>
      </c>
      <c r="CN25" s="103" t="str">
        <f t="shared" si="74"/>
        <v/>
      </c>
      <c r="CO25" s="103" t="str">
        <f t="shared" si="75"/>
        <v/>
      </c>
      <c r="CP25" s="103" t="str">
        <f t="shared" si="76"/>
        <v/>
      </c>
      <c r="CQ25" s="103" t="str">
        <f t="shared" si="77"/>
        <v/>
      </c>
      <c r="CR25" s="103" t="str">
        <f t="shared" si="78"/>
        <v/>
      </c>
      <c r="CS25" s="103" t="str">
        <f t="shared" si="79"/>
        <v/>
      </c>
      <c r="CT25" s="103" t="str">
        <f t="shared" si="80"/>
        <v/>
      </c>
      <c r="CU25" s="103" t="str">
        <f t="shared" si="81"/>
        <v/>
      </c>
      <c r="CV25" s="103" t="str">
        <f t="shared" si="82"/>
        <v/>
      </c>
      <c r="CW25" s="103" t="str">
        <f t="shared" si="83"/>
        <v/>
      </c>
      <c r="CX25" s="103" t="str">
        <f t="shared" si="84"/>
        <v/>
      </c>
      <c r="CY25" s="103" t="str">
        <f t="shared" si="85"/>
        <v/>
      </c>
      <c r="CZ25" s="103" t="str">
        <f t="shared" si="86"/>
        <v/>
      </c>
      <c r="DA25" s="103" t="str">
        <f t="shared" si="87"/>
        <v/>
      </c>
      <c r="DB25" s="103" t="str">
        <f t="shared" si="88"/>
        <v/>
      </c>
      <c r="DC25" s="103" t="str">
        <f t="shared" si="89"/>
        <v/>
      </c>
      <c r="DD25" s="103" t="str">
        <f t="shared" si="90"/>
        <v/>
      </c>
      <c r="DE25" s="103" t="str">
        <f t="shared" si="91"/>
        <v/>
      </c>
      <c r="DF25" s="103" t="str">
        <f t="shared" si="92"/>
        <v/>
      </c>
      <c r="DG25" s="103" t="str">
        <f t="shared" si="93"/>
        <v/>
      </c>
      <c r="DH25" s="103" t="str">
        <f t="shared" si="94"/>
        <v/>
      </c>
      <c r="DI25" s="103" t="str">
        <f t="shared" si="95"/>
        <v/>
      </c>
      <c r="DJ25" s="103" t="str">
        <f t="shared" si="96"/>
        <v/>
      </c>
      <c r="DK25" s="103" t="str">
        <f t="shared" si="97"/>
        <v/>
      </c>
      <c r="DL25" s="103" t="str">
        <f t="shared" si="98"/>
        <v/>
      </c>
      <c r="DM25" s="103" t="str">
        <f t="shared" si="99"/>
        <v/>
      </c>
      <c r="DN25" s="103" t="str">
        <f t="shared" si="100"/>
        <v/>
      </c>
      <c r="DO25" s="103" t="str">
        <f t="shared" si="101"/>
        <v/>
      </c>
      <c r="DP25" s="103" t="str">
        <f t="shared" si="102"/>
        <v/>
      </c>
      <c r="DQ25" s="103" t="str">
        <f t="shared" si="103"/>
        <v/>
      </c>
      <c r="DR25" s="103" t="str">
        <f t="shared" si="104"/>
        <v/>
      </c>
      <c r="DS25" s="103" t="str">
        <f t="shared" si="105"/>
        <v/>
      </c>
      <c r="DT25" s="103" t="str">
        <f t="shared" si="106"/>
        <v/>
      </c>
      <c r="DU25" s="103" t="str">
        <f t="shared" si="107"/>
        <v/>
      </c>
      <c r="DV25" s="103" t="str">
        <f t="shared" si="108"/>
        <v/>
      </c>
      <c r="DW25" s="103" t="str">
        <f t="shared" si="109"/>
        <v/>
      </c>
      <c r="DX25" s="103" t="str">
        <f t="shared" si="110"/>
        <v/>
      </c>
      <c r="DY25" s="103" t="str">
        <f t="shared" si="111"/>
        <v/>
      </c>
      <c r="DZ25" s="103" t="str">
        <f t="shared" si="112"/>
        <v/>
      </c>
      <c r="EA25" s="103" t="str">
        <f t="shared" si="113"/>
        <v/>
      </c>
      <c r="EB25" s="103" t="str">
        <f t="shared" si="114"/>
        <v/>
      </c>
      <c r="EC25" s="103" t="str">
        <f t="shared" si="115"/>
        <v/>
      </c>
      <c r="ED25" s="103" t="str">
        <f t="shared" si="116"/>
        <v/>
      </c>
      <c r="EE25" s="103" t="str">
        <f t="shared" si="117"/>
        <v/>
      </c>
      <c r="EF25" s="103" t="str">
        <f t="shared" si="118"/>
        <v/>
      </c>
      <c r="EG25" s="103" t="str">
        <f t="shared" si="119"/>
        <v/>
      </c>
      <c r="EH25" s="103" t="str">
        <f t="shared" si="120"/>
        <v/>
      </c>
      <c r="EI25" s="103" t="str">
        <f t="shared" si="121"/>
        <v/>
      </c>
      <c r="EJ25" s="103" t="str">
        <f t="shared" si="122"/>
        <v/>
      </c>
      <c r="EK25" s="103" t="str">
        <f t="shared" si="123"/>
        <v/>
      </c>
      <c r="EL25" s="103" t="str">
        <f t="shared" si="124"/>
        <v/>
      </c>
      <c r="EM25" s="103" t="str">
        <f t="shared" si="125"/>
        <v/>
      </c>
      <c r="EN25" s="103" t="str">
        <f t="shared" si="126"/>
        <v/>
      </c>
      <c r="EO25" s="103" t="str">
        <f t="shared" si="127"/>
        <v/>
      </c>
      <c r="EP25" s="103" t="str">
        <f t="shared" si="128"/>
        <v/>
      </c>
      <c r="EQ25" s="103" t="str">
        <f t="shared" si="129"/>
        <v/>
      </c>
      <c r="ER25" s="103" t="str">
        <f t="shared" si="130"/>
        <v/>
      </c>
      <c r="ES25" s="103" t="str">
        <f t="shared" si="131"/>
        <v/>
      </c>
      <c r="ET25" s="103" t="str">
        <f t="shared" si="132"/>
        <v/>
      </c>
      <c r="EU25" s="103" t="str">
        <f t="shared" si="313"/>
        <v/>
      </c>
      <c r="EV25" s="103" t="str">
        <f t="shared" si="314"/>
        <v/>
      </c>
      <c r="EW25" s="103" t="str">
        <f t="shared" si="315"/>
        <v/>
      </c>
      <c r="EX25" s="103" t="str">
        <f t="shared" si="316"/>
        <v/>
      </c>
      <c r="EY25" s="103" t="str">
        <f t="shared" si="317"/>
        <v/>
      </c>
      <c r="EZ25" s="103" t="str">
        <f t="shared" si="133"/>
        <v/>
      </c>
      <c r="FA25" s="103" t="str">
        <f t="shared" si="134"/>
        <v/>
      </c>
      <c r="FB25" s="103" t="str">
        <f t="shared" si="135"/>
        <v/>
      </c>
      <c r="FC25" s="103" t="str">
        <f t="shared" si="136"/>
        <v/>
      </c>
      <c r="FD25" s="103" t="str">
        <f t="shared" si="137"/>
        <v/>
      </c>
      <c r="FE25" s="103" t="str">
        <f t="shared" si="318"/>
        <v/>
      </c>
      <c r="FF25" s="103" t="str">
        <f t="shared" si="319"/>
        <v/>
      </c>
      <c r="FG25" s="103" t="str">
        <f t="shared" si="320"/>
        <v/>
      </c>
      <c r="FH25" s="103" t="str">
        <f t="shared" si="321"/>
        <v/>
      </c>
      <c r="FI25" s="103" t="str">
        <f t="shared" si="322"/>
        <v/>
      </c>
      <c r="FJ25" s="103" t="str">
        <f t="shared" si="138"/>
        <v/>
      </c>
      <c r="FK25" s="103" t="str">
        <f t="shared" si="139"/>
        <v/>
      </c>
      <c r="FL25" s="103" t="str">
        <f t="shared" si="140"/>
        <v/>
      </c>
      <c r="FM25" s="103" t="str">
        <f t="shared" si="141"/>
        <v/>
      </c>
      <c r="FN25" s="103" t="str">
        <f t="shared" si="142"/>
        <v/>
      </c>
      <c r="FO25" s="103" t="str">
        <f t="shared" si="143"/>
        <v/>
      </c>
      <c r="FP25" s="103" t="str">
        <f t="shared" si="144"/>
        <v/>
      </c>
      <c r="FQ25" s="103" t="str">
        <f t="shared" si="145"/>
        <v/>
      </c>
      <c r="FR25" s="103" t="str">
        <f t="shared" si="146"/>
        <v/>
      </c>
      <c r="FS25" s="103" t="str">
        <f t="shared" si="147"/>
        <v/>
      </c>
      <c r="FT25" s="103" t="str">
        <f t="shared" si="148"/>
        <v/>
      </c>
      <c r="FU25" s="103" t="str">
        <f t="shared" si="149"/>
        <v/>
      </c>
      <c r="FV25" s="103" t="str">
        <f t="shared" si="150"/>
        <v/>
      </c>
      <c r="FW25" s="103" t="str">
        <f t="shared" si="151"/>
        <v/>
      </c>
      <c r="FX25" s="103" t="str">
        <f t="shared" si="152"/>
        <v/>
      </c>
      <c r="FY25" s="103" t="str">
        <f t="shared" si="153"/>
        <v/>
      </c>
      <c r="FZ25" s="103" t="str">
        <f t="shared" si="154"/>
        <v/>
      </c>
      <c r="GA25" s="103" t="str">
        <f t="shared" si="155"/>
        <v/>
      </c>
      <c r="GB25" s="103" t="str">
        <f t="shared" si="156"/>
        <v/>
      </c>
      <c r="GC25" s="103" t="str">
        <f t="shared" si="157"/>
        <v/>
      </c>
      <c r="GD25" s="103" t="str">
        <f t="shared" si="158"/>
        <v/>
      </c>
      <c r="GE25" s="103" t="str">
        <f t="shared" si="159"/>
        <v/>
      </c>
      <c r="GF25" s="103" t="str">
        <f t="shared" si="160"/>
        <v/>
      </c>
      <c r="GG25" s="103" t="str">
        <f t="shared" si="161"/>
        <v/>
      </c>
      <c r="GH25" s="103" t="str">
        <f t="shared" si="162"/>
        <v/>
      </c>
      <c r="GI25" s="103" t="str">
        <f t="shared" si="163"/>
        <v/>
      </c>
      <c r="GJ25" s="103" t="str">
        <f t="shared" si="164"/>
        <v/>
      </c>
      <c r="GK25" s="103" t="str">
        <f t="shared" si="165"/>
        <v/>
      </c>
      <c r="GL25" s="103" t="str">
        <f t="shared" si="166"/>
        <v/>
      </c>
      <c r="GM25" s="103" t="str">
        <f t="shared" si="167"/>
        <v/>
      </c>
      <c r="GN25" s="103" t="str">
        <f t="shared" si="168"/>
        <v/>
      </c>
      <c r="GO25" s="103" t="str">
        <f t="shared" si="169"/>
        <v/>
      </c>
      <c r="GP25" s="103" t="str">
        <f t="shared" si="170"/>
        <v/>
      </c>
      <c r="GQ25" s="103" t="str">
        <f t="shared" si="171"/>
        <v/>
      </c>
      <c r="GR25" s="103" t="str">
        <f t="shared" si="172"/>
        <v/>
      </c>
      <c r="GS25" s="103" t="str">
        <f t="shared" si="173"/>
        <v/>
      </c>
      <c r="GT25" s="103" t="str">
        <f t="shared" si="174"/>
        <v/>
      </c>
      <c r="GU25" s="103" t="str">
        <f t="shared" si="175"/>
        <v/>
      </c>
      <c r="GV25" s="103" t="str">
        <f t="shared" si="176"/>
        <v/>
      </c>
      <c r="GW25" s="103" t="str">
        <f t="shared" si="177"/>
        <v/>
      </c>
      <c r="GX25" s="103" t="str">
        <f t="shared" si="178"/>
        <v/>
      </c>
      <c r="GY25" s="103" t="str">
        <f t="shared" si="179"/>
        <v/>
      </c>
      <c r="GZ25" s="103" t="str">
        <f t="shared" si="180"/>
        <v/>
      </c>
      <c r="HA25" s="103" t="str">
        <f t="shared" si="181"/>
        <v/>
      </c>
      <c r="HB25" s="103" t="str">
        <f t="shared" si="182"/>
        <v/>
      </c>
      <c r="HC25" s="103" t="str">
        <f t="shared" si="183"/>
        <v/>
      </c>
      <c r="HD25" s="103" t="str">
        <f t="shared" si="184"/>
        <v/>
      </c>
      <c r="HE25" s="103" t="str">
        <f t="shared" si="185"/>
        <v/>
      </c>
      <c r="HF25" s="103" t="str">
        <f t="shared" si="186"/>
        <v/>
      </c>
      <c r="HG25" s="103" t="str">
        <f t="shared" si="187"/>
        <v/>
      </c>
      <c r="HH25" s="103" t="str">
        <f t="shared" si="188"/>
        <v/>
      </c>
      <c r="HI25" s="103" t="str">
        <f t="shared" si="189"/>
        <v/>
      </c>
      <c r="HJ25" s="103" t="str">
        <f t="shared" si="190"/>
        <v/>
      </c>
      <c r="HK25" s="103" t="str">
        <f t="shared" si="191"/>
        <v/>
      </c>
      <c r="HL25" s="103" t="str">
        <f t="shared" si="192"/>
        <v/>
      </c>
      <c r="HM25" s="103" t="str">
        <f t="shared" si="193"/>
        <v/>
      </c>
      <c r="HN25" s="103" t="str">
        <f t="shared" si="194"/>
        <v/>
      </c>
      <c r="HO25" s="103" t="str">
        <f t="shared" si="195"/>
        <v/>
      </c>
      <c r="HP25" s="103" t="str">
        <f t="shared" si="196"/>
        <v/>
      </c>
      <c r="HQ25" s="103" t="str">
        <f t="shared" si="197"/>
        <v/>
      </c>
      <c r="HR25" s="103" t="str">
        <f t="shared" si="198"/>
        <v/>
      </c>
      <c r="HS25" s="103" t="str">
        <f t="shared" si="199"/>
        <v/>
      </c>
      <c r="HT25" s="103" t="str">
        <f t="shared" si="200"/>
        <v/>
      </c>
      <c r="HU25" s="103" t="str">
        <f t="shared" si="201"/>
        <v/>
      </c>
      <c r="HV25" s="103" t="str">
        <f t="shared" si="202"/>
        <v/>
      </c>
      <c r="HW25" s="137" t="str">
        <f t="shared" si="203"/>
        <v/>
      </c>
      <c r="HX25" s="137" t="str">
        <f t="shared" si="204"/>
        <v/>
      </c>
      <c r="HY25" s="137" t="str">
        <f t="shared" si="205"/>
        <v/>
      </c>
      <c r="HZ25" s="137" t="str">
        <f t="shared" si="206"/>
        <v/>
      </c>
      <c r="IA25" s="137" t="str">
        <f t="shared" si="207"/>
        <v/>
      </c>
      <c r="IB25" s="137" t="str">
        <f t="shared" si="208"/>
        <v/>
      </c>
      <c r="IC25" s="137" t="str">
        <f t="shared" si="209"/>
        <v/>
      </c>
      <c r="ID25" s="137" t="str">
        <f t="shared" si="210"/>
        <v/>
      </c>
      <c r="IE25" s="137" t="str">
        <f t="shared" si="211"/>
        <v/>
      </c>
      <c r="IF25" s="137" t="str">
        <f t="shared" si="212"/>
        <v/>
      </c>
      <c r="IG25" s="137" t="str">
        <f t="shared" si="213"/>
        <v/>
      </c>
      <c r="IH25" s="137" t="str">
        <f t="shared" si="214"/>
        <v/>
      </c>
      <c r="II25" s="137" t="str">
        <f t="shared" si="215"/>
        <v/>
      </c>
      <c r="IJ25" s="137" t="str">
        <f t="shared" si="216"/>
        <v/>
      </c>
      <c r="IK25" s="137" t="str">
        <f t="shared" si="217"/>
        <v/>
      </c>
      <c r="IL25" s="137" t="str">
        <f t="shared" si="218"/>
        <v/>
      </c>
      <c r="IM25" s="137" t="str">
        <f t="shared" si="219"/>
        <v/>
      </c>
      <c r="IN25" s="137" t="str">
        <f t="shared" si="220"/>
        <v/>
      </c>
      <c r="IO25" s="137" t="str">
        <f t="shared" si="221"/>
        <v/>
      </c>
      <c r="IP25" s="137" t="str">
        <f t="shared" si="222"/>
        <v/>
      </c>
      <c r="IQ25" s="137" t="str">
        <f t="shared" si="223"/>
        <v/>
      </c>
      <c r="IR25" s="137" t="str">
        <f t="shared" si="224"/>
        <v/>
      </c>
      <c r="IS25" s="137" t="str">
        <f t="shared" si="225"/>
        <v/>
      </c>
      <c r="IT25" s="137" t="str">
        <f t="shared" si="226"/>
        <v/>
      </c>
      <c r="IU25" s="137" t="str">
        <f t="shared" si="227"/>
        <v/>
      </c>
      <c r="IV25" s="137" t="str">
        <f t="shared" si="228"/>
        <v/>
      </c>
      <c r="IW25" s="137" t="str">
        <f t="shared" si="229"/>
        <v/>
      </c>
      <c r="IX25" s="137" t="str">
        <f t="shared" si="230"/>
        <v/>
      </c>
      <c r="IY25" s="137" t="str">
        <f t="shared" si="231"/>
        <v/>
      </c>
      <c r="IZ25" s="137" t="str">
        <f t="shared" si="232"/>
        <v/>
      </c>
      <c r="JA25" s="137" t="str">
        <f t="shared" si="233"/>
        <v/>
      </c>
      <c r="JB25" s="137" t="str">
        <f t="shared" si="234"/>
        <v/>
      </c>
      <c r="JC25" s="137" t="str">
        <f t="shared" si="235"/>
        <v/>
      </c>
      <c r="JD25" s="137" t="str">
        <f t="shared" si="236"/>
        <v/>
      </c>
      <c r="JE25" s="137" t="str">
        <f t="shared" si="237"/>
        <v/>
      </c>
      <c r="JF25" s="137" t="str">
        <f t="shared" si="238"/>
        <v/>
      </c>
      <c r="JG25" s="137" t="str">
        <f t="shared" si="239"/>
        <v/>
      </c>
      <c r="JH25" s="137" t="str">
        <f t="shared" si="240"/>
        <v/>
      </c>
      <c r="JI25" s="137" t="str">
        <f t="shared" si="241"/>
        <v/>
      </c>
      <c r="JJ25" s="137" t="str">
        <f t="shared" si="242"/>
        <v/>
      </c>
      <c r="JK25" s="137" t="str">
        <f t="shared" si="243"/>
        <v/>
      </c>
      <c r="JL25" s="137" t="str">
        <f t="shared" si="244"/>
        <v/>
      </c>
      <c r="JM25" s="137" t="str">
        <f t="shared" si="245"/>
        <v/>
      </c>
      <c r="JN25" s="137" t="str">
        <f t="shared" si="246"/>
        <v/>
      </c>
      <c r="JO25" s="137" t="str">
        <f t="shared" si="247"/>
        <v/>
      </c>
      <c r="JP25" s="137" t="str">
        <f t="shared" si="248"/>
        <v/>
      </c>
      <c r="JQ25" s="137" t="str">
        <f t="shared" si="249"/>
        <v/>
      </c>
      <c r="JR25" s="137" t="str">
        <f t="shared" si="250"/>
        <v/>
      </c>
      <c r="JS25" s="137" t="str">
        <f t="shared" si="251"/>
        <v/>
      </c>
      <c r="JT25" s="137" t="str">
        <f t="shared" si="252"/>
        <v/>
      </c>
      <c r="JU25" s="137" t="str">
        <f t="shared" si="253"/>
        <v/>
      </c>
      <c r="JV25" s="137" t="str">
        <f t="shared" si="254"/>
        <v/>
      </c>
      <c r="JW25" s="137" t="str">
        <f t="shared" si="255"/>
        <v/>
      </c>
      <c r="JX25" s="137" t="str">
        <f t="shared" si="256"/>
        <v/>
      </c>
      <c r="JY25" s="137" t="str">
        <f t="shared" si="257"/>
        <v/>
      </c>
      <c r="JZ25" s="137" t="str">
        <f t="shared" si="258"/>
        <v/>
      </c>
      <c r="KA25" s="137" t="str">
        <f t="shared" si="259"/>
        <v/>
      </c>
      <c r="KB25" s="137" t="str">
        <f t="shared" si="260"/>
        <v/>
      </c>
      <c r="KC25" s="137" t="str">
        <f t="shared" si="261"/>
        <v/>
      </c>
      <c r="KD25" s="137" t="str">
        <f t="shared" si="262"/>
        <v/>
      </c>
      <c r="KE25" s="137" t="str">
        <f t="shared" si="263"/>
        <v/>
      </c>
      <c r="KF25" s="137" t="str">
        <f t="shared" si="264"/>
        <v/>
      </c>
      <c r="KG25" s="137" t="str">
        <f t="shared" si="265"/>
        <v/>
      </c>
      <c r="KH25" s="137" t="str">
        <f t="shared" si="266"/>
        <v/>
      </c>
      <c r="KI25" s="137" t="str">
        <f t="shared" si="267"/>
        <v/>
      </c>
      <c r="KJ25" s="137" t="str">
        <f t="shared" si="268"/>
        <v/>
      </c>
      <c r="KK25" s="137" t="str">
        <f t="shared" si="269"/>
        <v/>
      </c>
      <c r="KL25" s="137" t="str">
        <f t="shared" si="270"/>
        <v/>
      </c>
      <c r="KM25" s="137" t="str">
        <f t="shared" si="271"/>
        <v/>
      </c>
      <c r="KN25" s="137" t="str">
        <f t="shared" si="272"/>
        <v/>
      </c>
      <c r="KO25" s="137" t="str">
        <f t="shared" si="273"/>
        <v/>
      </c>
      <c r="KP25" s="137" t="str">
        <f t="shared" si="274"/>
        <v/>
      </c>
      <c r="KQ25" s="137" t="str">
        <f t="shared" si="275"/>
        <v/>
      </c>
      <c r="KR25" s="137" t="str">
        <f t="shared" si="276"/>
        <v/>
      </c>
      <c r="KS25" s="137" t="str">
        <f t="shared" si="277"/>
        <v/>
      </c>
      <c r="KT25" s="137" t="str">
        <f t="shared" si="278"/>
        <v/>
      </c>
      <c r="KU25" s="137" t="str">
        <f t="shared" si="279"/>
        <v/>
      </c>
      <c r="KV25" s="137" t="str">
        <f t="shared" si="280"/>
        <v/>
      </c>
      <c r="KW25" s="137" t="str">
        <f t="shared" si="281"/>
        <v/>
      </c>
      <c r="KX25" s="137" t="str">
        <f t="shared" si="282"/>
        <v/>
      </c>
      <c r="KY25" s="137" t="str">
        <f t="shared" si="283"/>
        <v/>
      </c>
      <c r="KZ25" s="137" t="str">
        <f t="shared" si="284"/>
        <v/>
      </c>
      <c r="LA25" s="137" t="str">
        <f t="shared" si="285"/>
        <v/>
      </c>
      <c r="LB25" s="137" t="str">
        <f t="shared" si="286"/>
        <v/>
      </c>
      <c r="LC25" s="137" t="str">
        <f t="shared" si="287"/>
        <v/>
      </c>
      <c r="LD25" s="138" t="str">
        <f t="shared" si="288"/>
        <v/>
      </c>
      <c r="LE25" s="138" t="str">
        <f t="shared" si="289"/>
        <v/>
      </c>
      <c r="LF25" s="138" t="str">
        <f t="shared" si="290"/>
        <v/>
      </c>
      <c r="LG25" s="138" t="str">
        <f t="shared" si="291"/>
        <v/>
      </c>
      <c r="LH25" s="138" t="str">
        <f t="shared" si="292"/>
        <v/>
      </c>
      <c r="LI25" s="103" t="str">
        <f t="shared" si="293"/>
        <v/>
      </c>
      <c r="LJ25" s="103" t="str">
        <f t="shared" si="294"/>
        <v/>
      </c>
      <c r="LK25" s="103" t="str">
        <f t="shared" si="295"/>
        <v/>
      </c>
      <c r="LL25" s="103" t="str">
        <f t="shared" si="296"/>
        <v/>
      </c>
      <c r="LM25" s="103" t="str">
        <f t="shared" si="297"/>
        <v/>
      </c>
      <c r="LN25" s="103" t="str">
        <f t="shared" si="298"/>
        <v/>
      </c>
      <c r="LO25" s="103" t="str">
        <f t="shared" si="299"/>
        <v/>
      </c>
      <c r="LP25" s="103" t="str">
        <f t="shared" si="300"/>
        <v/>
      </c>
      <c r="LQ25" s="103" t="str">
        <f t="shared" si="301"/>
        <v/>
      </c>
      <c r="LR25" s="103" t="str">
        <f t="shared" si="302"/>
        <v/>
      </c>
      <c r="LS25" s="103" t="str">
        <f t="shared" si="303"/>
        <v/>
      </c>
      <c r="LT25" s="103" t="str">
        <f t="shared" si="304"/>
        <v/>
      </c>
      <c r="LU25" s="103" t="str">
        <f t="shared" si="305"/>
        <v/>
      </c>
      <c r="LV25" s="103" t="str">
        <f t="shared" si="306"/>
        <v/>
      </c>
      <c r="LW25" s="103" t="str">
        <f t="shared" si="307"/>
        <v/>
      </c>
      <c r="LX25" s="103" t="str">
        <f t="shared" si="308"/>
        <v/>
      </c>
      <c r="LY25" s="103" t="str">
        <f t="shared" si="309"/>
        <v/>
      </c>
      <c r="LZ25" s="103" t="str">
        <f t="shared" si="310"/>
        <v/>
      </c>
      <c r="MA25" s="103" t="str">
        <f t="shared" si="311"/>
        <v/>
      </c>
      <c r="MB25" s="103" t="str">
        <f t="shared" si="312"/>
        <v/>
      </c>
      <c r="MC25" s="119">
        <f t="shared" si="323"/>
        <v>0</v>
      </c>
      <c r="MD25" s="119">
        <f t="shared" si="324"/>
        <v>0</v>
      </c>
      <c r="ME25" s="119">
        <f t="shared" si="325"/>
        <v>0</v>
      </c>
      <c r="MF25" s="119">
        <f t="shared" si="326"/>
        <v>0</v>
      </c>
      <c r="MG25" s="119">
        <f t="shared" si="327"/>
        <v>0</v>
      </c>
      <c r="MH25" s="119">
        <f t="shared" si="328"/>
        <v>0</v>
      </c>
      <c r="MI25" s="119">
        <f t="shared" si="329"/>
        <v>0</v>
      </c>
      <c r="MJ25" s="119">
        <f t="shared" si="330"/>
        <v>0</v>
      </c>
      <c r="MK25" s="119">
        <f t="shared" si="331"/>
        <v>0</v>
      </c>
      <c r="ML25" s="119">
        <f t="shared" si="332"/>
        <v>0</v>
      </c>
      <c r="MM25" s="119">
        <f t="shared" si="333"/>
        <v>0</v>
      </c>
      <c r="MN25" s="119">
        <f t="shared" si="334"/>
        <v>0</v>
      </c>
      <c r="MO25" s="119">
        <f t="shared" si="335"/>
        <v>0</v>
      </c>
      <c r="MP25" s="119">
        <f t="shared" si="336"/>
        <v>0</v>
      </c>
      <c r="MQ25" s="119">
        <f t="shared" si="337"/>
        <v>0</v>
      </c>
      <c r="MR25" s="98"/>
      <c r="MS25" s="98"/>
      <c r="MT25" s="103"/>
      <c r="MU25" s="103"/>
      <c r="NK25" s="99"/>
      <c r="NL25" s="99"/>
    </row>
    <row r="26" spans="1:376" ht="12" customHeight="1" x14ac:dyDescent="0.2">
      <c r="A26" s="126" t="str">
        <f t="shared" si="0"/>
        <v/>
      </c>
      <c r="B26" s="165">
        <v>50</v>
      </c>
      <c r="C26" s="140"/>
      <c r="D26" s="141"/>
      <c r="E26" s="142"/>
      <c r="F26" s="142"/>
      <c r="G26" s="142"/>
      <c r="H26" s="142"/>
      <c r="I26" s="534"/>
      <c r="J26" s="143"/>
      <c r="K26" s="144">
        <f t="shared" si="1"/>
        <v>0</v>
      </c>
      <c r="L26" s="144">
        <f t="shared" si="2"/>
        <v>0</v>
      </c>
      <c r="M26" s="145"/>
      <c r="N26" s="145"/>
      <c r="O26" s="145"/>
      <c r="P26" s="146"/>
      <c r="Q26" s="147"/>
      <c r="R26" s="148"/>
      <c r="S26" s="1245"/>
      <c r="T26" s="1246"/>
      <c r="U26" s="103" t="str">
        <f t="shared" si="3"/>
        <v/>
      </c>
      <c r="V26" s="103" t="str">
        <f t="shared" si="4"/>
        <v/>
      </c>
      <c r="W26" s="103" t="str">
        <f t="shared" si="5"/>
        <v/>
      </c>
      <c r="X26" s="103" t="str">
        <f t="shared" si="6"/>
        <v/>
      </c>
      <c r="Y26" s="103" t="str">
        <f t="shared" si="7"/>
        <v/>
      </c>
      <c r="Z26" s="103" t="str">
        <f t="shared" si="8"/>
        <v/>
      </c>
      <c r="AA26" s="103" t="str">
        <f t="shared" si="9"/>
        <v/>
      </c>
      <c r="AB26" s="103" t="str">
        <f t="shared" si="10"/>
        <v/>
      </c>
      <c r="AC26" s="103" t="str">
        <f t="shared" si="11"/>
        <v/>
      </c>
      <c r="AD26" s="103" t="str">
        <f t="shared" si="12"/>
        <v/>
      </c>
      <c r="AE26" s="103" t="str">
        <f t="shared" si="13"/>
        <v/>
      </c>
      <c r="AF26" s="103" t="str">
        <f t="shared" si="14"/>
        <v/>
      </c>
      <c r="AG26" s="103" t="str">
        <f t="shared" si="15"/>
        <v/>
      </c>
      <c r="AH26" s="103" t="str">
        <f t="shared" si="16"/>
        <v/>
      </c>
      <c r="AI26" s="103" t="str">
        <f t="shared" si="17"/>
        <v/>
      </c>
      <c r="AJ26" s="103" t="str">
        <f t="shared" si="18"/>
        <v/>
      </c>
      <c r="AK26" s="103" t="str">
        <f t="shared" si="19"/>
        <v/>
      </c>
      <c r="AL26" s="103" t="str">
        <f t="shared" si="20"/>
        <v/>
      </c>
      <c r="AM26" s="103" t="str">
        <f t="shared" si="21"/>
        <v/>
      </c>
      <c r="AN26" s="103" t="str">
        <f t="shared" si="22"/>
        <v/>
      </c>
      <c r="AO26" s="103" t="str">
        <f t="shared" si="23"/>
        <v/>
      </c>
      <c r="AP26" s="103" t="str">
        <f t="shared" si="24"/>
        <v/>
      </c>
      <c r="AQ26" s="103" t="str">
        <f t="shared" si="25"/>
        <v/>
      </c>
      <c r="AR26" s="103" t="str">
        <f t="shared" si="26"/>
        <v/>
      </c>
      <c r="AS26" s="103" t="str">
        <f t="shared" si="27"/>
        <v/>
      </c>
      <c r="AT26" s="103" t="str">
        <f t="shared" si="28"/>
        <v/>
      </c>
      <c r="AU26" s="103" t="str">
        <f t="shared" si="29"/>
        <v/>
      </c>
      <c r="AV26" s="103" t="str">
        <f t="shared" si="30"/>
        <v/>
      </c>
      <c r="AW26" s="103" t="str">
        <f t="shared" si="31"/>
        <v/>
      </c>
      <c r="AX26" s="103" t="str">
        <f t="shared" si="32"/>
        <v/>
      </c>
      <c r="AY26" s="103" t="str">
        <f t="shared" si="33"/>
        <v/>
      </c>
      <c r="AZ26" s="103" t="str">
        <f t="shared" si="34"/>
        <v/>
      </c>
      <c r="BA26" s="103" t="str">
        <f t="shared" si="35"/>
        <v/>
      </c>
      <c r="BB26" s="103" t="str">
        <f t="shared" si="36"/>
        <v/>
      </c>
      <c r="BC26" s="103" t="str">
        <f t="shared" si="37"/>
        <v/>
      </c>
      <c r="BD26" s="103" t="str">
        <f t="shared" si="38"/>
        <v/>
      </c>
      <c r="BE26" s="103" t="str">
        <f t="shared" si="39"/>
        <v/>
      </c>
      <c r="BF26" s="103" t="str">
        <f t="shared" si="40"/>
        <v/>
      </c>
      <c r="BG26" s="103" t="str">
        <f t="shared" si="41"/>
        <v/>
      </c>
      <c r="BH26" s="103" t="str">
        <f t="shared" si="42"/>
        <v/>
      </c>
      <c r="BI26" s="103" t="str">
        <f t="shared" si="43"/>
        <v/>
      </c>
      <c r="BJ26" s="103" t="str">
        <f t="shared" si="44"/>
        <v/>
      </c>
      <c r="BK26" s="103" t="str">
        <f t="shared" si="45"/>
        <v/>
      </c>
      <c r="BL26" s="103" t="str">
        <f t="shared" si="46"/>
        <v/>
      </c>
      <c r="BM26" s="103" t="str">
        <f t="shared" si="47"/>
        <v/>
      </c>
      <c r="BN26" s="103" t="str">
        <f t="shared" si="48"/>
        <v/>
      </c>
      <c r="BO26" s="103" t="str">
        <f t="shared" si="49"/>
        <v/>
      </c>
      <c r="BP26" s="103" t="str">
        <f t="shared" si="50"/>
        <v/>
      </c>
      <c r="BQ26" s="103" t="str">
        <f t="shared" si="51"/>
        <v/>
      </c>
      <c r="BR26" s="103" t="str">
        <f t="shared" si="52"/>
        <v/>
      </c>
      <c r="BS26" s="103" t="str">
        <f t="shared" si="53"/>
        <v/>
      </c>
      <c r="BT26" s="103" t="str">
        <f t="shared" si="54"/>
        <v/>
      </c>
      <c r="BU26" s="103" t="str">
        <f t="shared" si="55"/>
        <v/>
      </c>
      <c r="BV26" s="103" t="str">
        <f t="shared" si="56"/>
        <v/>
      </c>
      <c r="BW26" s="103" t="str">
        <f t="shared" si="57"/>
        <v/>
      </c>
      <c r="BX26" s="103" t="str">
        <f t="shared" si="58"/>
        <v/>
      </c>
      <c r="BY26" s="103" t="str">
        <f t="shared" si="59"/>
        <v/>
      </c>
      <c r="BZ26" s="103" t="str">
        <f t="shared" si="60"/>
        <v/>
      </c>
      <c r="CA26" s="103" t="str">
        <f t="shared" si="61"/>
        <v/>
      </c>
      <c r="CB26" s="103" t="str">
        <f t="shared" si="62"/>
        <v/>
      </c>
      <c r="CC26" s="103" t="str">
        <f t="shared" si="63"/>
        <v/>
      </c>
      <c r="CD26" s="103" t="str">
        <f t="shared" si="64"/>
        <v/>
      </c>
      <c r="CE26" s="103" t="str">
        <f t="shared" si="65"/>
        <v/>
      </c>
      <c r="CF26" s="103" t="str">
        <f t="shared" si="66"/>
        <v/>
      </c>
      <c r="CG26" s="103" t="str">
        <f t="shared" si="67"/>
        <v/>
      </c>
      <c r="CH26" s="103" t="str">
        <f t="shared" si="68"/>
        <v/>
      </c>
      <c r="CI26" s="103" t="str">
        <f t="shared" si="69"/>
        <v/>
      </c>
      <c r="CJ26" s="103" t="str">
        <f t="shared" si="70"/>
        <v/>
      </c>
      <c r="CK26" s="103" t="str">
        <f t="shared" si="71"/>
        <v/>
      </c>
      <c r="CL26" s="103" t="str">
        <f t="shared" si="72"/>
        <v/>
      </c>
      <c r="CM26" s="103" t="str">
        <f t="shared" si="73"/>
        <v/>
      </c>
      <c r="CN26" s="103" t="str">
        <f t="shared" si="74"/>
        <v/>
      </c>
      <c r="CO26" s="103" t="str">
        <f t="shared" si="75"/>
        <v/>
      </c>
      <c r="CP26" s="103" t="str">
        <f t="shared" si="76"/>
        <v/>
      </c>
      <c r="CQ26" s="103" t="str">
        <f t="shared" si="77"/>
        <v/>
      </c>
      <c r="CR26" s="103" t="str">
        <f t="shared" si="78"/>
        <v/>
      </c>
      <c r="CS26" s="103" t="str">
        <f t="shared" si="79"/>
        <v/>
      </c>
      <c r="CT26" s="103" t="str">
        <f t="shared" si="80"/>
        <v/>
      </c>
      <c r="CU26" s="103" t="str">
        <f t="shared" si="81"/>
        <v/>
      </c>
      <c r="CV26" s="103" t="str">
        <f t="shared" si="82"/>
        <v/>
      </c>
      <c r="CW26" s="103" t="str">
        <f t="shared" si="83"/>
        <v/>
      </c>
      <c r="CX26" s="103" t="str">
        <f t="shared" si="84"/>
        <v/>
      </c>
      <c r="CY26" s="103" t="str">
        <f t="shared" si="85"/>
        <v/>
      </c>
      <c r="CZ26" s="103" t="str">
        <f t="shared" si="86"/>
        <v/>
      </c>
      <c r="DA26" s="103" t="str">
        <f t="shared" si="87"/>
        <v/>
      </c>
      <c r="DB26" s="103" t="str">
        <f t="shared" si="88"/>
        <v/>
      </c>
      <c r="DC26" s="103" t="str">
        <f t="shared" si="89"/>
        <v/>
      </c>
      <c r="DD26" s="103" t="str">
        <f t="shared" si="90"/>
        <v/>
      </c>
      <c r="DE26" s="103" t="str">
        <f t="shared" si="91"/>
        <v/>
      </c>
      <c r="DF26" s="103" t="str">
        <f t="shared" si="92"/>
        <v/>
      </c>
      <c r="DG26" s="103" t="str">
        <f t="shared" si="93"/>
        <v/>
      </c>
      <c r="DH26" s="103" t="str">
        <f t="shared" si="94"/>
        <v/>
      </c>
      <c r="DI26" s="103" t="str">
        <f t="shared" si="95"/>
        <v/>
      </c>
      <c r="DJ26" s="103" t="str">
        <f t="shared" si="96"/>
        <v/>
      </c>
      <c r="DK26" s="103" t="str">
        <f t="shared" si="97"/>
        <v/>
      </c>
      <c r="DL26" s="103" t="str">
        <f t="shared" si="98"/>
        <v/>
      </c>
      <c r="DM26" s="103" t="str">
        <f t="shared" si="99"/>
        <v/>
      </c>
      <c r="DN26" s="103" t="str">
        <f t="shared" si="100"/>
        <v/>
      </c>
      <c r="DO26" s="103" t="str">
        <f t="shared" si="101"/>
        <v/>
      </c>
      <c r="DP26" s="103" t="str">
        <f t="shared" si="102"/>
        <v/>
      </c>
      <c r="DQ26" s="103" t="str">
        <f t="shared" si="103"/>
        <v/>
      </c>
      <c r="DR26" s="103" t="str">
        <f t="shared" si="104"/>
        <v/>
      </c>
      <c r="DS26" s="103" t="str">
        <f t="shared" si="105"/>
        <v/>
      </c>
      <c r="DT26" s="103" t="str">
        <f t="shared" si="106"/>
        <v/>
      </c>
      <c r="DU26" s="103" t="str">
        <f t="shared" si="107"/>
        <v/>
      </c>
      <c r="DV26" s="103" t="str">
        <f t="shared" si="108"/>
        <v/>
      </c>
      <c r="DW26" s="103" t="str">
        <f t="shared" si="109"/>
        <v/>
      </c>
      <c r="DX26" s="103" t="str">
        <f t="shared" si="110"/>
        <v/>
      </c>
      <c r="DY26" s="103" t="str">
        <f t="shared" si="111"/>
        <v/>
      </c>
      <c r="DZ26" s="103" t="str">
        <f t="shared" si="112"/>
        <v/>
      </c>
      <c r="EA26" s="103" t="str">
        <f t="shared" si="113"/>
        <v/>
      </c>
      <c r="EB26" s="103" t="str">
        <f t="shared" si="114"/>
        <v/>
      </c>
      <c r="EC26" s="103" t="str">
        <f t="shared" si="115"/>
        <v/>
      </c>
      <c r="ED26" s="103" t="str">
        <f t="shared" si="116"/>
        <v/>
      </c>
      <c r="EE26" s="103" t="str">
        <f t="shared" si="117"/>
        <v/>
      </c>
      <c r="EF26" s="103" t="str">
        <f t="shared" si="118"/>
        <v/>
      </c>
      <c r="EG26" s="103" t="str">
        <f t="shared" si="119"/>
        <v/>
      </c>
      <c r="EH26" s="103" t="str">
        <f t="shared" si="120"/>
        <v/>
      </c>
      <c r="EI26" s="103" t="str">
        <f t="shared" si="121"/>
        <v/>
      </c>
      <c r="EJ26" s="103" t="str">
        <f t="shared" si="122"/>
        <v/>
      </c>
      <c r="EK26" s="103" t="str">
        <f t="shared" si="123"/>
        <v/>
      </c>
      <c r="EL26" s="103" t="str">
        <f t="shared" si="124"/>
        <v/>
      </c>
      <c r="EM26" s="103" t="str">
        <f t="shared" si="125"/>
        <v/>
      </c>
      <c r="EN26" s="103" t="str">
        <f t="shared" si="126"/>
        <v/>
      </c>
      <c r="EO26" s="103" t="str">
        <f t="shared" si="127"/>
        <v/>
      </c>
      <c r="EP26" s="103" t="str">
        <f t="shared" si="128"/>
        <v/>
      </c>
      <c r="EQ26" s="103" t="str">
        <f t="shared" si="129"/>
        <v/>
      </c>
      <c r="ER26" s="103" t="str">
        <f t="shared" si="130"/>
        <v/>
      </c>
      <c r="ES26" s="103" t="str">
        <f t="shared" si="131"/>
        <v/>
      </c>
      <c r="ET26" s="103" t="str">
        <f t="shared" si="132"/>
        <v/>
      </c>
      <c r="EU26" s="103" t="str">
        <f t="shared" si="313"/>
        <v/>
      </c>
      <c r="EV26" s="103" t="str">
        <f t="shared" si="314"/>
        <v/>
      </c>
      <c r="EW26" s="103" t="str">
        <f t="shared" si="315"/>
        <v/>
      </c>
      <c r="EX26" s="103" t="str">
        <f t="shared" si="316"/>
        <v/>
      </c>
      <c r="EY26" s="103" t="str">
        <f t="shared" si="317"/>
        <v/>
      </c>
      <c r="EZ26" s="103" t="str">
        <f t="shared" si="133"/>
        <v/>
      </c>
      <c r="FA26" s="103" t="str">
        <f t="shared" si="134"/>
        <v/>
      </c>
      <c r="FB26" s="103" t="str">
        <f t="shared" si="135"/>
        <v/>
      </c>
      <c r="FC26" s="103" t="str">
        <f t="shared" si="136"/>
        <v/>
      </c>
      <c r="FD26" s="103" t="str">
        <f t="shared" si="137"/>
        <v/>
      </c>
      <c r="FE26" s="103" t="str">
        <f t="shared" si="318"/>
        <v/>
      </c>
      <c r="FF26" s="103" t="str">
        <f t="shared" si="319"/>
        <v/>
      </c>
      <c r="FG26" s="103" t="str">
        <f t="shared" si="320"/>
        <v/>
      </c>
      <c r="FH26" s="103" t="str">
        <f t="shared" si="321"/>
        <v/>
      </c>
      <c r="FI26" s="103" t="str">
        <f t="shared" si="322"/>
        <v/>
      </c>
      <c r="FJ26" s="103" t="str">
        <f t="shared" si="138"/>
        <v/>
      </c>
      <c r="FK26" s="103" t="str">
        <f t="shared" si="139"/>
        <v/>
      </c>
      <c r="FL26" s="103" t="str">
        <f t="shared" si="140"/>
        <v/>
      </c>
      <c r="FM26" s="103" t="str">
        <f t="shared" si="141"/>
        <v/>
      </c>
      <c r="FN26" s="103" t="str">
        <f t="shared" si="142"/>
        <v/>
      </c>
      <c r="FO26" s="103" t="str">
        <f t="shared" si="143"/>
        <v/>
      </c>
      <c r="FP26" s="103" t="str">
        <f t="shared" si="144"/>
        <v/>
      </c>
      <c r="FQ26" s="103" t="str">
        <f t="shared" si="145"/>
        <v/>
      </c>
      <c r="FR26" s="103" t="str">
        <f t="shared" si="146"/>
        <v/>
      </c>
      <c r="FS26" s="103" t="str">
        <f t="shared" si="147"/>
        <v/>
      </c>
      <c r="FT26" s="103" t="str">
        <f t="shared" si="148"/>
        <v/>
      </c>
      <c r="FU26" s="103" t="str">
        <f t="shared" si="149"/>
        <v/>
      </c>
      <c r="FV26" s="103" t="str">
        <f t="shared" si="150"/>
        <v/>
      </c>
      <c r="FW26" s="103" t="str">
        <f t="shared" si="151"/>
        <v/>
      </c>
      <c r="FX26" s="103" t="str">
        <f t="shared" si="152"/>
        <v/>
      </c>
      <c r="FY26" s="103" t="str">
        <f t="shared" si="153"/>
        <v/>
      </c>
      <c r="FZ26" s="103" t="str">
        <f t="shared" si="154"/>
        <v/>
      </c>
      <c r="GA26" s="103" t="str">
        <f t="shared" si="155"/>
        <v/>
      </c>
      <c r="GB26" s="103" t="str">
        <f t="shared" si="156"/>
        <v/>
      </c>
      <c r="GC26" s="103" t="str">
        <f t="shared" si="157"/>
        <v/>
      </c>
      <c r="GD26" s="103" t="str">
        <f t="shared" si="158"/>
        <v/>
      </c>
      <c r="GE26" s="103" t="str">
        <f t="shared" si="159"/>
        <v/>
      </c>
      <c r="GF26" s="103" t="str">
        <f t="shared" si="160"/>
        <v/>
      </c>
      <c r="GG26" s="103" t="str">
        <f t="shared" si="161"/>
        <v/>
      </c>
      <c r="GH26" s="103" t="str">
        <f t="shared" si="162"/>
        <v/>
      </c>
      <c r="GI26" s="103" t="str">
        <f t="shared" si="163"/>
        <v/>
      </c>
      <c r="GJ26" s="103" t="str">
        <f t="shared" si="164"/>
        <v/>
      </c>
      <c r="GK26" s="103" t="str">
        <f t="shared" si="165"/>
        <v/>
      </c>
      <c r="GL26" s="103" t="str">
        <f t="shared" si="166"/>
        <v/>
      </c>
      <c r="GM26" s="103" t="str">
        <f t="shared" si="167"/>
        <v/>
      </c>
      <c r="GN26" s="103" t="str">
        <f t="shared" si="168"/>
        <v/>
      </c>
      <c r="GO26" s="103" t="str">
        <f t="shared" si="169"/>
        <v/>
      </c>
      <c r="GP26" s="103" t="str">
        <f t="shared" si="170"/>
        <v/>
      </c>
      <c r="GQ26" s="103" t="str">
        <f t="shared" si="171"/>
        <v/>
      </c>
      <c r="GR26" s="103" t="str">
        <f t="shared" si="172"/>
        <v/>
      </c>
      <c r="GS26" s="103" t="str">
        <f t="shared" si="173"/>
        <v/>
      </c>
      <c r="GT26" s="103" t="str">
        <f t="shared" si="174"/>
        <v/>
      </c>
      <c r="GU26" s="103" t="str">
        <f t="shared" si="175"/>
        <v/>
      </c>
      <c r="GV26" s="103" t="str">
        <f t="shared" si="176"/>
        <v/>
      </c>
      <c r="GW26" s="103" t="str">
        <f t="shared" si="177"/>
        <v/>
      </c>
      <c r="GX26" s="103" t="str">
        <f t="shared" si="178"/>
        <v/>
      </c>
      <c r="GY26" s="103" t="str">
        <f t="shared" si="179"/>
        <v/>
      </c>
      <c r="GZ26" s="103" t="str">
        <f t="shared" si="180"/>
        <v/>
      </c>
      <c r="HA26" s="103" t="str">
        <f t="shared" si="181"/>
        <v/>
      </c>
      <c r="HB26" s="103" t="str">
        <f t="shared" si="182"/>
        <v/>
      </c>
      <c r="HC26" s="103" t="str">
        <f t="shared" si="183"/>
        <v/>
      </c>
      <c r="HD26" s="103" t="str">
        <f t="shared" si="184"/>
        <v/>
      </c>
      <c r="HE26" s="103" t="str">
        <f t="shared" si="185"/>
        <v/>
      </c>
      <c r="HF26" s="103" t="str">
        <f t="shared" si="186"/>
        <v/>
      </c>
      <c r="HG26" s="103" t="str">
        <f t="shared" si="187"/>
        <v/>
      </c>
      <c r="HH26" s="103" t="str">
        <f t="shared" si="188"/>
        <v/>
      </c>
      <c r="HI26" s="103" t="str">
        <f t="shared" si="189"/>
        <v/>
      </c>
      <c r="HJ26" s="103" t="str">
        <f t="shared" si="190"/>
        <v/>
      </c>
      <c r="HK26" s="103" t="str">
        <f t="shared" si="191"/>
        <v/>
      </c>
      <c r="HL26" s="103" t="str">
        <f t="shared" si="192"/>
        <v/>
      </c>
      <c r="HM26" s="103" t="str">
        <f t="shared" si="193"/>
        <v/>
      </c>
      <c r="HN26" s="103" t="str">
        <f t="shared" si="194"/>
        <v/>
      </c>
      <c r="HO26" s="103" t="str">
        <f t="shared" si="195"/>
        <v/>
      </c>
      <c r="HP26" s="103" t="str">
        <f t="shared" si="196"/>
        <v/>
      </c>
      <c r="HQ26" s="103" t="str">
        <f t="shared" si="197"/>
        <v/>
      </c>
      <c r="HR26" s="103" t="str">
        <f t="shared" si="198"/>
        <v/>
      </c>
      <c r="HS26" s="103" t="str">
        <f t="shared" si="199"/>
        <v/>
      </c>
      <c r="HT26" s="103" t="str">
        <f t="shared" si="200"/>
        <v/>
      </c>
      <c r="HU26" s="103" t="str">
        <f t="shared" si="201"/>
        <v/>
      </c>
      <c r="HV26" s="103" t="str">
        <f t="shared" si="202"/>
        <v/>
      </c>
      <c r="HW26" s="137" t="str">
        <f t="shared" si="203"/>
        <v/>
      </c>
      <c r="HX26" s="137" t="str">
        <f t="shared" si="204"/>
        <v/>
      </c>
      <c r="HY26" s="137" t="str">
        <f t="shared" si="205"/>
        <v/>
      </c>
      <c r="HZ26" s="137" t="str">
        <f t="shared" si="206"/>
        <v/>
      </c>
      <c r="IA26" s="137" t="str">
        <f t="shared" si="207"/>
        <v/>
      </c>
      <c r="IB26" s="137" t="str">
        <f t="shared" si="208"/>
        <v/>
      </c>
      <c r="IC26" s="137" t="str">
        <f t="shared" si="209"/>
        <v/>
      </c>
      <c r="ID26" s="137" t="str">
        <f t="shared" si="210"/>
        <v/>
      </c>
      <c r="IE26" s="137" t="str">
        <f t="shared" si="211"/>
        <v/>
      </c>
      <c r="IF26" s="137" t="str">
        <f t="shared" si="212"/>
        <v/>
      </c>
      <c r="IG26" s="137" t="str">
        <f t="shared" si="213"/>
        <v/>
      </c>
      <c r="IH26" s="137" t="str">
        <f t="shared" si="214"/>
        <v/>
      </c>
      <c r="II26" s="137" t="str">
        <f t="shared" si="215"/>
        <v/>
      </c>
      <c r="IJ26" s="137" t="str">
        <f t="shared" si="216"/>
        <v/>
      </c>
      <c r="IK26" s="137" t="str">
        <f t="shared" si="217"/>
        <v/>
      </c>
      <c r="IL26" s="137" t="str">
        <f t="shared" si="218"/>
        <v/>
      </c>
      <c r="IM26" s="137" t="str">
        <f t="shared" si="219"/>
        <v/>
      </c>
      <c r="IN26" s="137" t="str">
        <f t="shared" si="220"/>
        <v/>
      </c>
      <c r="IO26" s="137" t="str">
        <f t="shared" si="221"/>
        <v/>
      </c>
      <c r="IP26" s="137" t="str">
        <f t="shared" si="222"/>
        <v/>
      </c>
      <c r="IQ26" s="137" t="str">
        <f t="shared" si="223"/>
        <v/>
      </c>
      <c r="IR26" s="137" t="str">
        <f t="shared" si="224"/>
        <v/>
      </c>
      <c r="IS26" s="137" t="str">
        <f t="shared" si="225"/>
        <v/>
      </c>
      <c r="IT26" s="137" t="str">
        <f t="shared" si="226"/>
        <v/>
      </c>
      <c r="IU26" s="137" t="str">
        <f t="shared" si="227"/>
        <v/>
      </c>
      <c r="IV26" s="137" t="str">
        <f t="shared" si="228"/>
        <v/>
      </c>
      <c r="IW26" s="137" t="str">
        <f t="shared" si="229"/>
        <v/>
      </c>
      <c r="IX26" s="137" t="str">
        <f t="shared" si="230"/>
        <v/>
      </c>
      <c r="IY26" s="137" t="str">
        <f t="shared" si="231"/>
        <v/>
      </c>
      <c r="IZ26" s="137" t="str">
        <f t="shared" si="232"/>
        <v/>
      </c>
      <c r="JA26" s="137" t="str">
        <f t="shared" si="233"/>
        <v/>
      </c>
      <c r="JB26" s="137" t="str">
        <f t="shared" si="234"/>
        <v/>
      </c>
      <c r="JC26" s="137" t="str">
        <f t="shared" si="235"/>
        <v/>
      </c>
      <c r="JD26" s="137" t="str">
        <f t="shared" si="236"/>
        <v/>
      </c>
      <c r="JE26" s="137" t="str">
        <f t="shared" si="237"/>
        <v/>
      </c>
      <c r="JF26" s="137" t="str">
        <f t="shared" si="238"/>
        <v/>
      </c>
      <c r="JG26" s="137" t="str">
        <f t="shared" si="239"/>
        <v/>
      </c>
      <c r="JH26" s="137" t="str">
        <f t="shared" si="240"/>
        <v/>
      </c>
      <c r="JI26" s="137" t="str">
        <f t="shared" si="241"/>
        <v/>
      </c>
      <c r="JJ26" s="137" t="str">
        <f t="shared" si="242"/>
        <v/>
      </c>
      <c r="JK26" s="137" t="str">
        <f t="shared" si="243"/>
        <v/>
      </c>
      <c r="JL26" s="137" t="str">
        <f t="shared" si="244"/>
        <v/>
      </c>
      <c r="JM26" s="137" t="str">
        <f t="shared" si="245"/>
        <v/>
      </c>
      <c r="JN26" s="137" t="str">
        <f t="shared" si="246"/>
        <v/>
      </c>
      <c r="JO26" s="137" t="str">
        <f t="shared" si="247"/>
        <v/>
      </c>
      <c r="JP26" s="137" t="str">
        <f t="shared" si="248"/>
        <v/>
      </c>
      <c r="JQ26" s="137" t="str">
        <f t="shared" si="249"/>
        <v/>
      </c>
      <c r="JR26" s="137" t="str">
        <f t="shared" si="250"/>
        <v/>
      </c>
      <c r="JS26" s="137" t="str">
        <f t="shared" si="251"/>
        <v/>
      </c>
      <c r="JT26" s="137" t="str">
        <f t="shared" si="252"/>
        <v/>
      </c>
      <c r="JU26" s="137" t="str">
        <f t="shared" si="253"/>
        <v/>
      </c>
      <c r="JV26" s="137" t="str">
        <f t="shared" si="254"/>
        <v/>
      </c>
      <c r="JW26" s="137" t="str">
        <f t="shared" si="255"/>
        <v/>
      </c>
      <c r="JX26" s="137" t="str">
        <f t="shared" si="256"/>
        <v/>
      </c>
      <c r="JY26" s="137" t="str">
        <f t="shared" si="257"/>
        <v/>
      </c>
      <c r="JZ26" s="137" t="str">
        <f t="shared" si="258"/>
        <v/>
      </c>
      <c r="KA26" s="137" t="str">
        <f t="shared" si="259"/>
        <v/>
      </c>
      <c r="KB26" s="137" t="str">
        <f t="shared" si="260"/>
        <v/>
      </c>
      <c r="KC26" s="137" t="str">
        <f t="shared" si="261"/>
        <v/>
      </c>
      <c r="KD26" s="137" t="str">
        <f t="shared" si="262"/>
        <v/>
      </c>
      <c r="KE26" s="137" t="str">
        <f t="shared" si="263"/>
        <v/>
      </c>
      <c r="KF26" s="137" t="str">
        <f t="shared" si="264"/>
        <v/>
      </c>
      <c r="KG26" s="137" t="str">
        <f t="shared" si="265"/>
        <v/>
      </c>
      <c r="KH26" s="137" t="str">
        <f t="shared" si="266"/>
        <v/>
      </c>
      <c r="KI26" s="137" t="str">
        <f t="shared" si="267"/>
        <v/>
      </c>
      <c r="KJ26" s="137" t="str">
        <f t="shared" si="268"/>
        <v/>
      </c>
      <c r="KK26" s="137" t="str">
        <f t="shared" si="269"/>
        <v/>
      </c>
      <c r="KL26" s="137" t="str">
        <f t="shared" si="270"/>
        <v/>
      </c>
      <c r="KM26" s="137" t="str">
        <f t="shared" si="271"/>
        <v/>
      </c>
      <c r="KN26" s="137" t="str">
        <f t="shared" si="272"/>
        <v/>
      </c>
      <c r="KO26" s="137" t="str">
        <f t="shared" si="273"/>
        <v/>
      </c>
      <c r="KP26" s="137" t="str">
        <f t="shared" si="274"/>
        <v/>
      </c>
      <c r="KQ26" s="137" t="str">
        <f t="shared" si="275"/>
        <v/>
      </c>
      <c r="KR26" s="137" t="str">
        <f t="shared" si="276"/>
        <v/>
      </c>
      <c r="KS26" s="137" t="str">
        <f t="shared" si="277"/>
        <v/>
      </c>
      <c r="KT26" s="137" t="str">
        <f t="shared" si="278"/>
        <v/>
      </c>
      <c r="KU26" s="137" t="str">
        <f t="shared" si="279"/>
        <v/>
      </c>
      <c r="KV26" s="137" t="str">
        <f t="shared" si="280"/>
        <v/>
      </c>
      <c r="KW26" s="137" t="str">
        <f t="shared" si="281"/>
        <v/>
      </c>
      <c r="KX26" s="137" t="str">
        <f t="shared" si="282"/>
        <v/>
      </c>
      <c r="KY26" s="137" t="str">
        <f t="shared" si="283"/>
        <v/>
      </c>
      <c r="KZ26" s="137" t="str">
        <f t="shared" si="284"/>
        <v/>
      </c>
      <c r="LA26" s="137" t="str">
        <f t="shared" si="285"/>
        <v/>
      </c>
      <c r="LB26" s="137" t="str">
        <f t="shared" si="286"/>
        <v/>
      </c>
      <c r="LC26" s="137" t="str">
        <f t="shared" si="287"/>
        <v/>
      </c>
      <c r="LD26" s="138" t="str">
        <f t="shared" si="288"/>
        <v/>
      </c>
      <c r="LE26" s="138" t="str">
        <f t="shared" si="289"/>
        <v/>
      </c>
      <c r="LF26" s="138" t="str">
        <f t="shared" si="290"/>
        <v/>
      </c>
      <c r="LG26" s="138" t="str">
        <f t="shared" si="291"/>
        <v/>
      </c>
      <c r="LH26" s="138" t="str">
        <f t="shared" si="292"/>
        <v/>
      </c>
      <c r="LI26" s="103" t="str">
        <f t="shared" si="293"/>
        <v/>
      </c>
      <c r="LJ26" s="103" t="str">
        <f t="shared" si="294"/>
        <v/>
      </c>
      <c r="LK26" s="103" t="str">
        <f t="shared" si="295"/>
        <v/>
      </c>
      <c r="LL26" s="103" t="str">
        <f t="shared" si="296"/>
        <v/>
      </c>
      <c r="LM26" s="103" t="str">
        <f t="shared" si="297"/>
        <v/>
      </c>
      <c r="LN26" s="103" t="str">
        <f t="shared" si="298"/>
        <v/>
      </c>
      <c r="LO26" s="103" t="str">
        <f t="shared" si="299"/>
        <v/>
      </c>
      <c r="LP26" s="103" t="str">
        <f t="shared" si="300"/>
        <v/>
      </c>
      <c r="LQ26" s="103" t="str">
        <f t="shared" si="301"/>
        <v/>
      </c>
      <c r="LR26" s="103" t="str">
        <f t="shared" si="302"/>
        <v/>
      </c>
      <c r="LS26" s="103" t="str">
        <f t="shared" si="303"/>
        <v/>
      </c>
      <c r="LT26" s="103" t="str">
        <f t="shared" si="304"/>
        <v/>
      </c>
      <c r="LU26" s="103" t="str">
        <f t="shared" si="305"/>
        <v/>
      </c>
      <c r="LV26" s="103" t="str">
        <f t="shared" si="306"/>
        <v/>
      </c>
      <c r="LW26" s="103" t="str">
        <f t="shared" si="307"/>
        <v/>
      </c>
      <c r="LX26" s="103" t="str">
        <f t="shared" si="308"/>
        <v/>
      </c>
      <c r="LY26" s="103" t="str">
        <f t="shared" si="309"/>
        <v/>
      </c>
      <c r="LZ26" s="103" t="str">
        <f t="shared" si="310"/>
        <v/>
      </c>
      <c r="MA26" s="103" t="str">
        <f t="shared" si="311"/>
        <v/>
      </c>
      <c r="MB26" s="103" t="str">
        <f t="shared" si="312"/>
        <v/>
      </c>
      <c r="MC26" s="119">
        <f t="shared" si="323"/>
        <v>0</v>
      </c>
      <c r="MD26" s="119">
        <f t="shared" si="324"/>
        <v>0</v>
      </c>
      <c r="ME26" s="119">
        <f t="shared" si="325"/>
        <v>0</v>
      </c>
      <c r="MF26" s="119">
        <f t="shared" si="326"/>
        <v>0</v>
      </c>
      <c r="MG26" s="119">
        <f t="shared" si="327"/>
        <v>0</v>
      </c>
      <c r="MH26" s="119">
        <f t="shared" si="328"/>
        <v>0</v>
      </c>
      <c r="MI26" s="119">
        <f t="shared" si="329"/>
        <v>0</v>
      </c>
      <c r="MJ26" s="119">
        <f t="shared" si="330"/>
        <v>0</v>
      </c>
      <c r="MK26" s="119">
        <f t="shared" si="331"/>
        <v>0</v>
      </c>
      <c r="ML26" s="119">
        <f t="shared" si="332"/>
        <v>0</v>
      </c>
      <c r="MM26" s="119">
        <f t="shared" si="333"/>
        <v>0</v>
      </c>
      <c r="MN26" s="119">
        <f t="shared" si="334"/>
        <v>0</v>
      </c>
      <c r="MO26" s="119">
        <f t="shared" si="335"/>
        <v>0</v>
      </c>
      <c r="MP26" s="119">
        <f t="shared" si="336"/>
        <v>0</v>
      </c>
      <c r="MQ26" s="119">
        <f t="shared" si="337"/>
        <v>0</v>
      </c>
      <c r="MR26" s="98"/>
      <c r="MS26" s="98"/>
      <c r="MT26" s="103"/>
      <c r="MU26" s="103"/>
      <c r="NK26" s="99"/>
      <c r="NL26" s="99"/>
    </row>
    <row r="27" spans="1:376" ht="12" customHeight="1" x14ac:dyDescent="0.2">
      <c r="A27" s="126" t="str">
        <f t="shared" si="0"/>
        <v/>
      </c>
      <c r="B27" s="165">
        <v>50</v>
      </c>
      <c r="C27" s="140"/>
      <c r="D27" s="141"/>
      <c r="E27" s="142"/>
      <c r="F27" s="142"/>
      <c r="G27" s="142"/>
      <c r="H27" s="142"/>
      <c r="I27" s="534"/>
      <c r="J27" s="143"/>
      <c r="K27" s="144">
        <f t="shared" si="1"/>
        <v>0</v>
      </c>
      <c r="L27" s="144">
        <f t="shared" si="2"/>
        <v>0</v>
      </c>
      <c r="M27" s="145"/>
      <c r="N27" s="145"/>
      <c r="O27" s="145"/>
      <c r="P27" s="146"/>
      <c r="Q27" s="147"/>
      <c r="R27" s="148"/>
      <c r="S27" s="1245"/>
      <c r="T27" s="1246"/>
      <c r="U27" s="103" t="str">
        <f t="shared" si="3"/>
        <v/>
      </c>
      <c r="V27" s="103" t="str">
        <f t="shared" si="4"/>
        <v/>
      </c>
      <c r="W27" s="103" t="str">
        <f t="shared" si="5"/>
        <v/>
      </c>
      <c r="X27" s="103" t="str">
        <f t="shared" si="6"/>
        <v/>
      </c>
      <c r="Y27" s="103" t="str">
        <f t="shared" si="7"/>
        <v/>
      </c>
      <c r="Z27" s="103" t="str">
        <f t="shared" si="8"/>
        <v/>
      </c>
      <c r="AA27" s="103" t="str">
        <f t="shared" si="9"/>
        <v/>
      </c>
      <c r="AB27" s="103" t="str">
        <f t="shared" si="10"/>
        <v/>
      </c>
      <c r="AC27" s="103" t="str">
        <f t="shared" si="11"/>
        <v/>
      </c>
      <c r="AD27" s="103" t="str">
        <f t="shared" si="12"/>
        <v/>
      </c>
      <c r="AE27" s="103" t="str">
        <f t="shared" si="13"/>
        <v/>
      </c>
      <c r="AF27" s="103" t="str">
        <f t="shared" si="14"/>
        <v/>
      </c>
      <c r="AG27" s="103" t="str">
        <f t="shared" si="15"/>
        <v/>
      </c>
      <c r="AH27" s="103" t="str">
        <f t="shared" si="16"/>
        <v/>
      </c>
      <c r="AI27" s="103" t="str">
        <f t="shared" si="17"/>
        <v/>
      </c>
      <c r="AJ27" s="103" t="str">
        <f t="shared" si="18"/>
        <v/>
      </c>
      <c r="AK27" s="103" t="str">
        <f t="shared" si="19"/>
        <v/>
      </c>
      <c r="AL27" s="103" t="str">
        <f t="shared" si="20"/>
        <v/>
      </c>
      <c r="AM27" s="103" t="str">
        <f t="shared" si="21"/>
        <v/>
      </c>
      <c r="AN27" s="103" t="str">
        <f t="shared" si="22"/>
        <v/>
      </c>
      <c r="AO27" s="103" t="str">
        <f t="shared" si="23"/>
        <v/>
      </c>
      <c r="AP27" s="103" t="str">
        <f t="shared" si="24"/>
        <v/>
      </c>
      <c r="AQ27" s="103" t="str">
        <f t="shared" si="25"/>
        <v/>
      </c>
      <c r="AR27" s="103" t="str">
        <f t="shared" si="26"/>
        <v/>
      </c>
      <c r="AS27" s="103" t="str">
        <f t="shared" si="27"/>
        <v/>
      </c>
      <c r="AT27" s="103" t="str">
        <f t="shared" si="28"/>
        <v/>
      </c>
      <c r="AU27" s="103" t="str">
        <f t="shared" si="29"/>
        <v/>
      </c>
      <c r="AV27" s="103" t="str">
        <f t="shared" si="30"/>
        <v/>
      </c>
      <c r="AW27" s="103" t="str">
        <f t="shared" si="31"/>
        <v/>
      </c>
      <c r="AX27" s="103" t="str">
        <f t="shared" si="32"/>
        <v/>
      </c>
      <c r="AY27" s="103" t="str">
        <f t="shared" si="33"/>
        <v/>
      </c>
      <c r="AZ27" s="103" t="str">
        <f t="shared" si="34"/>
        <v/>
      </c>
      <c r="BA27" s="103" t="str">
        <f t="shared" si="35"/>
        <v/>
      </c>
      <c r="BB27" s="103" t="str">
        <f t="shared" si="36"/>
        <v/>
      </c>
      <c r="BC27" s="103" t="str">
        <f t="shared" si="37"/>
        <v/>
      </c>
      <c r="BD27" s="103" t="str">
        <f t="shared" si="38"/>
        <v/>
      </c>
      <c r="BE27" s="103" t="str">
        <f t="shared" si="39"/>
        <v/>
      </c>
      <c r="BF27" s="103" t="str">
        <f t="shared" si="40"/>
        <v/>
      </c>
      <c r="BG27" s="103" t="str">
        <f t="shared" si="41"/>
        <v/>
      </c>
      <c r="BH27" s="103" t="str">
        <f t="shared" si="42"/>
        <v/>
      </c>
      <c r="BI27" s="103" t="str">
        <f t="shared" si="43"/>
        <v/>
      </c>
      <c r="BJ27" s="103" t="str">
        <f t="shared" si="44"/>
        <v/>
      </c>
      <c r="BK27" s="103" t="str">
        <f t="shared" si="45"/>
        <v/>
      </c>
      <c r="BL27" s="103" t="str">
        <f t="shared" si="46"/>
        <v/>
      </c>
      <c r="BM27" s="103" t="str">
        <f t="shared" si="47"/>
        <v/>
      </c>
      <c r="BN27" s="103" t="str">
        <f t="shared" si="48"/>
        <v/>
      </c>
      <c r="BO27" s="103" t="str">
        <f t="shared" si="49"/>
        <v/>
      </c>
      <c r="BP27" s="103" t="str">
        <f t="shared" si="50"/>
        <v/>
      </c>
      <c r="BQ27" s="103" t="str">
        <f t="shared" si="51"/>
        <v/>
      </c>
      <c r="BR27" s="103" t="str">
        <f t="shared" si="52"/>
        <v/>
      </c>
      <c r="BS27" s="103" t="str">
        <f t="shared" si="53"/>
        <v/>
      </c>
      <c r="BT27" s="103" t="str">
        <f t="shared" si="54"/>
        <v/>
      </c>
      <c r="BU27" s="103" t="str">
        <f t="shared" si="55"/>
        <v/>
      </c>
      <c r="BV27" s="103" t="str">
        <f t="shared" si="56"/>
        <v/>
      </c>
      <c r="BW27" s="103" t="str">
        <f t="shared" si="57"/>
        <v/>
      </c>
      <c r="BX27" s="103" t="str">
        <f t="shared" si="58"/>
        <v/>
      </c>
      <c r="BY27" s="103" t="str">
        <f t="shared" si="59"/>
        <v/>
      </c>
      <c r="BZ27" s="103" t="str">
        <f t="shared" si="60"/>
        <v/>
      </c>
      <c r="CA27" s="103" t="str">
        <f t="shared" si="61"/>
        <v/>
      </c>
      <c r="CB27" s="103" t="str">
        <f t="shared" si="62"/>
        <v/>
      </c>
      <c r="CC27" s="103" t="str">
        <f t="shared" si="63"/>
        <v/>
      </c>
      <c r="CD27" s="103" t="str">
        <f t="shared" si="64"/>
        <v/>
      </c>
      <c r="CE27" s="103" t="str">
        <f t="shared" si="65"/>
        <v/>
      </c>
      <c r="CF27" s="103" t="str">
        <f t="shared" si="66"/>
        <v/>
      </c>
      <c r="CG27" s="103" t="str">
        <f t="shared" si="67"/>
        <v/>
      </c>
      <c r="CH27" s="103" t="str">
        <f t="shared" si="68"/>
        <v/>
      </c>
      <c r="CI27" s="103" t="str">
        <f t="shared" si="69"/>
        <v/>
      </c>
      <c r="CJ27" s="103" t="str">
        <f t="shared" si="70"/>
        <v/>
      </c>
      <c r="CK27" s="103" t="str">
        <f t="shared" si="71"/>
        <v/>
      </c>
      <c r="CL27" s="103" t="str">
        <f t="shared" si="72"/>
        <v/>
      </c>
      <c r="CM27" s="103" t="str">
        <f t="shared" si="73"/>
        <v/>
      </c>
      <c r="CN27" s="103" t="str">
        <f t="shared" si="74"/>
        <v/>
      </c>
      <c r="CO27" s="103" t="str">
        <f t="shared" si="75"/>
        <v/>
      </c>
      <c r="CP27" s="103" t="str">
        <f t="shared" si="76"/>
        <v/>
      </c>
      <c r="CQ27" s="103" t="str">
        <f t="shared" si="77"/>
        <v/>
      </c>
      <c r="CR27" s="103" t="str">
        <f t="shared" si="78"/>
        <v/>
      </c>
      <c r="CS27" s="103" t="str">
        <f t="shared" si="79"/>
        <v/>
      </c>
      <c r="CT27" s="103" t="str">
        <f t="shared" si="80"/>
        <v/>
      </c>
      <c r="CU27" s="103" t="str">
        <f t="shared" si="81"/>
        <v/>
      </c>
      <c r="CV27" s="103" t="str">
        <f t="shared" si="82"/>
        <v/>
      </c>
      <c r="CW27" s="103" t="str">
        <f t="shared" si="83"/>
        <v/>
      </c>
      <c r="CX27" s="103" t="str">
        <f t="shared" si="84"/>
        <v/>
      </c>
      <c r="CY27" s="103" t="str">
        <f t="shared" si="85"/>
        <v/>
      </c>
      <c r="CZ27" s="103" t="str">
        <f t="shared" si="86"/>
        <v/>
      </c>
      <c r="DA27" s="103" t="str">
        <f t="shared" si="87"/>
        <v/>
      </c>
      <c r="DB27" s="103" t="str">
        <f t="shared" si="88"/>
        <v/>
      </c>
      <c r="DC27" s="103" t="str">
        <f t="shared" si="89"/>
        <v/>
      </c>
      <c r="DD27" s="103" t="str">
        <f t="shared" si="90"/>
        <v/>
      </c>
      <c r="DE27" s="103" t="str">
        <f t="shared" si="91"/>
        <v/>
      </c>
      <c r="DF27" s="103" t="str">
        <f t="shared" si="92"/>
        <v/>
      </c>
      <c r="DG27" s="103" t="str">
        <f t="shared" si="93"/>
        <v/>
      </c>
      <c r="DH27" s="103" t="str">
        <f t="shared" si="94"/>
        <v/>
      </c>
      <c r="DI27" s="103" t="str">
        <f t="shared" si="95"/>
        <v/>
      </c>
      <c r="DJ27" s="103" t="str">
        <f t="shared" si="96"/>
        <v/>
      </c>
      <c r="DK27" s="103" t="str">
        <f t="shared" si="97"/>
        <v/>
      </c>
      <c r="DL27" s="103" t="str">
        <f t="shared" si="98"/>
        <v/>
      </c>
      <c r="DM27" s="103" t="str">
        <f t="shared" si="99"/>
        <v/>
      </c>
      <c r="DN27" s="103" t="str">
        <f t="shared" si="100"/>
        <v/>
      </c>
      <c r="DO27" s="103" t="str">
        <f t="shared" si="101"/>
        <v/>
      </c>
      <c r="DP27" s="103" t="str">
        <f t="shared" si="102"/>
        <v/>
      </c>
      <c r="DQ27" s="103" t="str">
        <f t="shared" si="103"/>
        <v/>
      </c>
      <c r="DR27" s="103" t="str">
        <f t="shared" si="104"/>
        <v/>
      </c>
      <c r="DS27" s="103" t="str">
        <f t="shared" si="105"/>
        <v/>
      </c>
      <c r="DT27" s="103" t="str">
        <f t="shared" si="106"/>
        <v/>
      </c>
      <c r="DU27" s="103" t="str">
        <f t="shared" si="107"/>
        <v/>
      </c>
      <c r="DV27" s="103" t="str">
        <f t="shared" si="108"/>
        <v/>
      </c>
      <c r="DW27" s="103" t="str">
        <f t="shared" si="109"/>
        <v/>
      </c>
      <c r="DX27" s="103" t="str">
        <f t="shared" si="110"/>
        <v/>
      </c>
      <c r="DY27" s="103" t="str">
        <f t="shared" si="111"/>
        <v/>
      </c>
      <c r="DZ27" s="103" t="str">
        <f t="shared" si="112"/>
        <v/>
      </c>
      <c r="EA27" s="103" t="str">
        <f t="shared" si="113"/>
        <v/>
      </c>
      <c r="EB27" s="103" t="str">
        <f t="shared" si="114"/>
        <v/>
      </c>
      <c r="EC27" s="103" t="str">
        <f t="shared" si="115"/>
        <v/>
      </c>
      <c r="ED27" s="103" t="str">
        <f t="shared" si="116"/>
        <v/>
      </c>
      <c r="EE27" s="103" t="str">
        <f t="shared" si="117"/>
        <v/>
      </c>
      <c r="EF27" s="103" t="str">
        <f t="shared" si="118"/>
        <v/>
      </c>
      <c r="EG27" s="103" t="str">
        <f t="shared" si="119"/>
        <v/>
      </c>
      <c r="EH27" s="103" t="str">
        <f t="shared" si="120"/>
        <v/>
      </c>
      <c r="EI27" s="103" t="str">
        <f t="shared" si="121"/>
        <v/>
      </c>
      <c r="EJ27" s="103" t="str">
        <f t="shared" si="122"/>
        <v/>
      </c>
      <c r="EK27" s="103" t="str">
        <f t="shared" si="123"/>
        <v/>
      </c>
      <c r="EL27" s="103" t="str">
        <f t="shared" si="124"/>
        <v/>
      </c>
      <c r="EM27" s="103" t="str">
        <f t="shared" si="125"/>
        <v/>
      </c>
      <c r="EN27" s="103" t="str">
        <f t="shared" si="126"/>
        <v/>
      </c>
      <c r="EO27" s="103" t="str">
        <f t="shared" si="127"/>
        <v/>
      </c>
      <c r="EP27" s="103" t="str">
        <f t="shared" si="128"/>
        <v/>
      </c>
      <c r="EQ27" s="103" t="str">
        <f t="shared" si="129"/>
        <v/>
      </c>
      <c r="ER27" s="103" t="str">
        <f t="shared" si="130"/>
        <v/>
      </c>
      <c r="ES27" s="103" t="str">
        <f t="shared" si="131"/>
        <v/>
      </c>
      <c r="ET27" s="103" t="str">
        <f t="shared" si="132"/>
        <v/>
      </c>
      <c r="EU27" s="103" t="str">
        <f t="shared" si="313"/>
        <v/>
      </c>
      <c r="EV27" s="103" t="str">
        <f t="shared" si="314"/>
        <v/>
      </c>
      <c r="EW27" s="103" t="str">
        <f t="shared" si="315"/>
        <v/>
      </c>
      <c r="EX27" s="103" t="str">
        <f t="shared" si="316"/>
        <v/>
      </c>
      <c r="EY27" s="103" t="str">
        <f t="shared" si="317"/>
        <v/>
      </c>
      <c r="EZ27" s="103" t="str">
        <f t="shared" si="133"/>
        <v/>
      </c>
      <c r="FA27" s="103" t="str">
        <f t="shared" si="134"/>
        <v/>
      </c>
      <c r="FB27" s="103" t="str">
        <f t="shared" si="135"/>
        <v/>
      </c>
      <c r="FC27" s="103" t="str">
        <f t="shared" si="136"/>
        <v/>
      </c>
      <c r="FD27" s="103" t="str">
        <f t="shared" si="137"/>
        <v/>
      </c>
      <c r="FE27" s="103" t="str">
        <f t="shared" si="318"/>
        <v/>
      </c>
      <c r="FF27" s="103" t="str">
        <f t="shared" si="319"/>
        <v/>
      </c>
      <c r="FG27" s="103" t="str">
        <f t="shared" si="320"/>
        <v/>
      </c>
      <c r="FH27" s="103" t="str">
        <f t="shared" si="321"/>
        <v/>
      </c>
      <c r="FI27" s="103" t="str">
        <f t="shared" si="322"/>
        <v/>
      </c>
      <c r="FJ27" s="103" t="str">
        <f t="shared" si="138"/>
        <v/>
      </c>
      <c r="FK27" s="103" t="str">
        <f t="shared" si="139"/>
        <v/>
      </c>
      <c r="FL27" s="103" t="str">
        <f t="shared" si="140"/>
        <v/>
      </c>
      <c r="FM27" s="103" t="str">
        <f t="shared" si="141"/>
        <v/>
      </c>
      <c r="FN27" s="103" t="str">
        <f t="shared" si="142"/>
        <v/>
      </c>
      <c r="FO27" s="103" t="str">
        <f t="shared" si="143"/>
        <v/>
      </c>
      <c r="FP27" s="103" t="str">
        <f t="shared" si="144"/>
        <v/>
      </c>
      <c r="FQ27" s="103" t="str">
        <f t="shared" si="145"/>
        <v/>
      </c>
      <c r="FR27" s="103" t="str">
        <f t="shared" si="146"/>
        <v/>
      </c>
      <c r="FS27" s="103" t="str">
        <f t="shared" si="147"/>
        <v/>
      </c>
      <c r="FT27" s="103" t="str">
        <f t="shared" si="148"/>
        <v/>
      </c>
      <c r="FU27" s="103" t="str">
        <f t="shared" si="149"/>
        <v/>
      </c>
      <c r="FV27" s="103" t="str">
        <f t="shared" si="150"/>
        <v/>
      </c>
      <c r="FW27" s="103" t="str">
        <f t="shared" si="151"/>
        <v/>
      </c>
      <c r="FX27" s="103" t="str">
        <f t="shared" si="152"/>
        <v/>
      </c>
      <c r="FY27" s="103" t="str">
        <f t="shared" si="153"/>
        <v/>
      </c>
      <c r="FZ27" s="103" t="str">
        <f t="shared" si="154"/>
        <v/>
      </c>
      <c r="GA27" s="103" t="str">
        <f t="shared" si="155"/>
        <v/>
      </c>
      <c r="GB27" s="103" t="str">
        <f t="shared" si="156"/>
        <v/>
      </c>
      <c r="GC27" s="103" t="str">
        <f t="shared" si="157"/>
        <v/>
      </c>
      <c r="GD27" s="103" t="str">
        <f t="shared" si="158"/>
        <v/>
      </c>
      <c r="GE27" s="103" t="str">
        <f t="shared" si="159"/>
        <v/>
      </c>
      <c r="GF27" s="103" t="str">
        <f t="shared" si="160"/>
        <v/>
      </c>
      <c r="GG27" s="103" t="str">
        <f t="shared" si="161"/>
        <v/>
      </c>
      <c r="GH27" s="103" t="str">
        <f t="shared" si="162"/>
        <v/>
      </c>
      <c r="GI27" s="103" t="str">
        <f t="shared" si="163"/>
        <v/>
      </c>
      <c r="GJ27" s="103" t="str">
        <f t="shared" si="164"/>
        <v/>
      </c>
      <c r="GK27" s="103" t="str">
        <f t="shared" si="165"/>
        <v/>
      </c>
      <c r="GL27" s="103" t="str">
        <f t="shared" si="166"/>
        <v/>
      </c>
      <c r="GM27" s="103" t="str">
        <f t="shared" si="167"/>
        <v/>
      </c>
      <c r="GN27" s="103" t="str">
        <f t="shared" si="168"/>
        <v/>
      </c>
      <c r="GO27" s="103" t="str">
        <f t="shared" si="169"/>
        <v/>
      </c>
      <c r="GP27" s="103" t="str">
        <f t="shared" si="170"/>
        <v/>
      </c>
      <c r="GQ27" s="103" t="str">
        <f t="shared" si="171"/>
        <v/>
      </c>
      <c r="GR27" s="103" t="str">
        <f t="shared" si="172"/>
        <v/>
      </c>
      <c r="GS27" s="103" t="str">
        <f t="shared" si="173"/>
        <v/>
      </c>
      <c r="GT27" s="103" t="str">
        <f t="shared" si="174"/>
        <v/>
      </c>
      <c r="GU27" s="103" t="str">
        <f t="shared" si="175"/>
        <v/>
      </c>
      <c r="GV27" s="103" t="str">
        <f t="shared" si="176"/>
        <v/>
      </c>
      <c r="GW27" s="103" t="str">
        <f t="shared" si="177"/>
        <v/>
      </c>
      <c r="GX27" s="103" t="str">
        <f t="shared" si="178"/>
        <v/>
      </c>
      <c r="GY27" s="103" t="str">
        <f t="shared" si="179"/>
        <v/>
      </c>
      <c r="GZ27" s="103" t="str">
        <f t="shared" si="180"/>
        <v/>
      </c>
      <c r="HA27" s="103" t="str">
        <f t="shared" si="181"/>
        <v/>
      </c>
      <c r="HB27" s="103" t="str">
        <f t="shared" si="182"/>
        <v/>
      </c>
      <c r="HC27" s="103" t="str">
        <f t="shared" si="183"/>
        <v/>
      </c>
      <c r="HD27" s="103" t="str">
        <f t="shared" si="184"/>
        <v/>
      </c>
      <c r="HE27" s="103" t="str">
        <f t="shared" si="185"/>
        <v/>
      </c>
      <c r="HF27" s="103" t="str">
        <f t="shared" si="186"/>
        <v/>
      </c>
      <c r="HG27" s="103" t="str">
        <f t="shared" si="187"/>
        <v/>
      </c>
      <c r="HH27" s="103" t="str">
        <f t="shared" si="188"/>
        <v/>
      </c>
      <c r="HI27" s="103" t="str">
        <f t="shared" si="189"/>
        <v/>
      </c>
      <c r="HJ27" s="103" t="str">
        <f t="shared" si="190"/>
        <v/>
      </c>
      <c r="HK27" s="103" t="str">
        <f t="shared" si="191"/>
        <v/>
      </c>
      <c r="HL27" s="103" t="str">
        <f t="shared" si="192"/>
        <v/>
      </c>
      <c r="HM27" s="103" t="str">
        <f t="shared" si="193"/>
        <v/>
      </c>
      <c r="HN27" s="103" t="str">
        <f t="shared" si="194"/>
        <v/>
      </c>
      <c r="HO27" s="103" t="str">
        <f t="shared" si="195"/>
        <v/>
      </c>
      <c r="HP27" s="103" t="str">
        <f t="shared" si="196"/>
        <v/>
      </c>
      <c r="HQ27" s="103" t="str">
        <f t="shared" si="197"/>
        <v/>
      </c>
      <c r="HR27" s="103" t="str">
        <f t="shared" si="198"/>
        <v/>
      </c>
      <c r="HS27" s="103" t="str">
        <f t="shared" si="199"/>
        <v/>
      </c>
      <c r="HT27" s="103" t="str">
        <f t="shared" si="200"/>
        <v/>
      </c>
      <c r="HU27" s="103" t="str">
        <f t="shared" si="201"/>
        <v/>
      </c>
      <c r="HV27" s="103" t="str">
        <f t="shared" si="202"/>
        <v/>
      </c>
      <c r="HW27" s="137" t="str">
        <f t="shared" si="203"/>
        <v/>
      </c>
      <c r="HX27" s="137" t="str">
        <f t="shared" si="204"/>
        <v/>
      </c>
      <c r="HY27" s="137" t="str">
        <f t="shared" si="205"/>
        <v/>
      </c>
      <c r="HZ27" s="137" t="str">
        <f t="shared" si="206"/>
        <v/>
      </c>
      <c r="IA27" s="137" t="str">
        <f t="shared" si="207"/>
        <v/>
      </c>
      <c r="IB27" s="137" t="str">
        <f t="shared" si="208"/>
        <v/>
      </c>
      <c r="IC27" s="137" t="str">
        <f t="shared" si="209"/>
        <v/>
      </c>
      <c r="ID27" s="137" t="str">
        <f t="shared" si="210"/>
        <v/>
      </c>
      <c r="IE27" s="137" t="str">
        <f t="shared" si="211"/>
        <v/>
      </c>
      <c r="IF27" s="137" t="str">
        <f t="shared" si="212"/>
        <v/>
      </c>
      <c r="IG27" s="137" t="str">
        <f t="shared" si="213"/>
        <v/>
      </c>
      <c r="IH27" s="137" t="str">
        <f t="shared" si="214"/>
        <v/>
      </c>
      <c r="II27" s="137" t="str">
        <f t="shared" si="215"/>
        <v/>
      </c>
      <c r="IJ27" s="137" t="str">
        <f t="shared" si="216"/>
        <v/>
      </c>
      <c r="IK27" s="137" t="str">
        <f t="shared" si="217"/>
        <v/>
      </c>
      <c r="IL27" s="137" t="str">
        <f t="shared" si="218"/>
        <v/>
      </c>
      <c r="IM27" s="137" t="str">
        <f t="shared" si="219"/>
        <v/>
      </c>
      <c r="IN27" s="137" t="str">
        <f t="shared" si="220"/>
        <v/>
      </c>
      <c r="IO27" s="137" t="str">
        <f t="shared" si="221"/>
        <v/>
      </c>
      <c r="IP27" s="137" t="str">
        <f t="shared" si="222"/>
        <v/>
      </c>
      <c r="IQ27" s="137" t="str">
        <f t="shared" si="223"/>
        <v/>
      </c>
      <c r="IR27" s="137" t="str">
        <f t="shared" si="224"/>
        <v/>
      </c>
      <c r="IS27" s="137" t="str">
        <f t="shared" si="225"/>
        <v/>
      </c>
      <c r="IT27" s="137" t="str">
        <f t="shared" si="226"/>
        <v/>
      </c>
      <c r="IU27" s="137" t="str">
        <f t="shared" si="227"/>
        <v/>
      </c>
      <c r="IV27" s="137" t="str">
        <f t="shared" si="228"/>
        <v/>
      </c>
      <c r="IW27" s="137" t="str">
        <f t="shared" si="229"/>
        <v/>
      </c>
      <c r="IX27" s="137" t="str">
        <f t="shared" si="230"/>
        <v/>
      </c>
      <c r="IY27" s="137" t="str">
        <f t="shared" si="231"/>
        <v/>
      </c>
      <c r="IZ27" s="137" t="str">
        <f t="shared" si="232"/>
        <v/>
      </c>
      <c r="JA27" s="137" t="str">
        <f t="shared" si="233"/>
        <v/>
      </c>
      <c r="JB27" s="137" t="str">
        <f t="shared" si="234"/>
        <v/>
      </c>
      <c r="JC27" s="137" t="str">
        <f t="shared" si="235"/>
        <v/>
      </c>
      <c r="JD27" s="137" t="str">
        <f t="shared" si="236"/>
        <v/>
      </c>
      <c r="JE27" s="137" t="str">
        <f t="shared" si="237"/>
        <v/>
      </c>
      <c r="JF27" s="137" t="str">
        <f t="shared" si="238"/>
        <v/>
      </c>
      <c r="JG27" s="137" t="str">
        <f t="shared" si="239"/>
        <v/>
      </c>
      <c r="JH27" s="137" t="str">
        <f t="shared" si="240"/>
        <v/>
      </c>
      <c r="JI27" s="137" t="str">
        <f t="shared" si="241"/>
        <v/>
      </c>
      <c r="JJ27" s="137" t="str">
        <f t="shared" si="242"/>
        <v/>
      </c>
      <c r="JK27" s="137" t="str">
        <f t="shared" si="243"/>
        <v/>
      </c>
      <c r="JL27" s="137" t="str">
        <f t="shared" si="244"/>
        <v/>
      </c>
      <c r="JM27" s="137" t="str">
        <f t="shared" si="245"/>
        <v/>
      </c>
      <c r="JN27" s="137" t="str">
        <f t="shared" si="246"/>
        <v/>
      </c>
      <c r="JO27" s="137" t="str">
        <f t="shared" si="247"/>
        <v/>
      </c>
      <c r="JP27" s="137" t="str">
        <f t="shared" si="248"/>
        <v/>
      </c>
      <c r="JQ27" s="137" t="str">
        <f t="shared" si="249"/>
        <v/>
      </c>
      <c r="JR27" s="137" t="str">
        <f t="shared" si="250"/>
        <v/>
      </c>
      <c r="JS27" s="137" t="str">
        <f t="shared" si="251"/>
        <v/>
      </c>
      <c r="JT27" s="137" t="str">
        <f t="shared" si="252"/>
        <v/>
      </c>
      <c r="JU27" s="137" t="str">
        <f t="shared" si="253"/>
        <v/>
      </c>
      <c r="JV27" s="137" t="str">
        <f t="shared" si="254"/>
        <v/>
      </c>
      <c r="JW27" s="137" t="str">
        <f t="shared" si="255"/>
        <v/>
      </c>
      <c r="JX27" s="137" t="str">
        <f t="shared" si="256"/>
        <v/>
      </c>
      <c r="JY27" s="137" t="str">
        <f t="shared" si="257"/>
        <v/>
      </c>
      <c r="JZ27" s="137" t="str">
        <f t="shared" si="258"/>
        <v/>
      </c>
      <c r="KA27" s="137" t="str">
        <f t="shared" si="259"/>
        <v/>
      </c>
      <c r="KB27" s="137" t="str">
        <f t="shared" si="260"/>
        <v/>
      </c>
      <c r="KC27" s="137" t="str">
        <f t="shared" si="261"/>
        <v/>
      </c>
      <c r="KD27" s="137" t="str">
        <f t="shared" si="262"/>
        <v/>
      </c>
      <c r="KE27" s="137" t="str">
        <f t="shared" si="263"/>
        <v/>
      </c>
      <c r="KF27" s="137" t="str">
        <f t="shared" si="264"/>
        <v/>
      </c>
      <c r="KG27" s="137" t="str">
        <f t="shared" si="265"/>
        <v/>
      </c>
      <c r="KH27" s="137" t="str">
        <f t="shared" si="266"/>
        <v/>
      </c>
      <c r="KI27" s="137" t="str">
        <f t="shared" si="267"/>
        <v/>
      </c>
      <c r="KJ27" s="137" t="str">
        <f t="shared" si="268"/>
        <v/>
      </c>
      <c r="KK27" s="137" t="str">
        <f t="shared" si="269"/>
        <v/>
      </c>
      <c r="KL27" s="137" t="str">
        <f t="shared" si="270"/>
        <v/>
      </c>
      <c r="KM27" s="137" t="str">
        <f t="shared" si="271"/>
        <v/>
      </c>
      <c r="KN27" s="137" t="str">
        <f t="shared" si="272"/>
        <v/>
      </c>
      <c r="KO27" s="137" t="str">
        <f t="shared" si="273"/>
        <v/>
      </c>
      <c r="KP27" s="137" t="str">
        <f t="shared" si="274"/>
        <v/>
      </c>
      <c r="KQ27" s="137" t="str">
        <f t="shared" si="275"/>
        <v/>
      </c>
      <c r="KR27" s="137" t="str">
        <f t="shared" si="276"/>
        <v/>
      </c>
      <c r="KS27" s="137" t="str">
        <f t="shared" si="277"/>
        <v/>
      </c>
      <c r="KT27" s="137" t="str">
        <f t="shared" si="278"/>
        <v/>
      </c>
      <c r="KU27" s="137" t="str">
        <f t="shared" si="279"/>
        <v/>
      </c>
      <c r="KV27" s="137" t="str">
        <f t="shared" si="280"/>
        <v/>
      </c>
      <c r="KW27" s="137" t="str">
        <f t="shared" si="281"/>
        <v/>
      </c>
      <c r="KX27" s="137" t="str">
        <f t="shared" si="282"/>
        <v/>
      </c>
      <c r="KY27" s="137" t="str">
        <f t="shared" si="283"/>
        <v/>
      </c>
      <c r="KZ27" s="137" t="str">
        <f t="shared" si="284"/>
        <v/>
      </c>
      <c r="LA27" s="137" t="str">
        <f t="shared" si="285"/>
        <v/>
      </c>
      <c r="LB27" s="137" t="str">
        <f t="shared" si="286"/>
        <v/>
      </c>
      <c r="LC27" s="137" t="str">
        <f t="shared" si="287"/>
        <v/>
      </c>
      <c r="LD27" s="138" t="str">
        <f t="shared" si="288"/>
        <v/>
      </c>
      <c r="LE27" s="138" t="str">
        <f t="shared" si="289"/>
        <v/>
      </c>
      <c r="LF27" s="138" t="str">
        <f t="shared" si="290"/>
        <v/>
      </c>
      <c r="LG27" s="138" t="str">
        <f t="shared" si="291"/>
        <v/>
      </c>
      <c r="LH27" s="138" t="str">
        <f t="shared" si="292"/>
        <v/>
      </c>
      <c r="LI27" s="103" t="str">
        <f t="shared" si="293"/>
        <v/>
      </c>
      <c r="LJ27" s="103" t="str">
        <f t="shared" si="294"/>
        <v/>
      </c>
      <c r="LK27" s="103" t="str">
        <f t="shared" si="295"/>
        <v/>
      </c>
      <c r="LL27" s="103" t="str">
        <f t="shared" si="296"/>
        <v/>
      </c>
      <c r="LM27" s="103" t="str">
        <f t="shared" si="297"/>
        <v/>
      </c>
      <c r="LN27" s="103" t="str">
        <f t="shared" si="298"/>
        <v/>
      </c>
      <c r="LO27" s="103" t="str">
        <f t="shared" si="299"/>
        <v/>
      </c>
      <c r="LP27" s="103" t="str">
        <f t="shared" si="300"/>
        <v/>
      </c>
      <c r="LQ27" s="103" t="str">
        <f t="shared" si="301"/>
        <v/>
      </c>
      <c r="LR27" s="103" t="str">
        <f t="shared" si="302"/>
        <v/>
      </c>
      <c r="LS27" s="103" t="str">
        <f t="shared" si="303"/>
        <v/>
      </c>
      <c r="LT27" s="103" t="str">
        <f t="shared" si="304"/>
        <v/>
      </c>
      <c r="LU27" s="103" t="str">
        <f t="shared" si="305"/>
        <v/>
      </c>
      <c r="LV27" s="103" t="str">
        <f t="shared" si="306"/>
        <v/>
      </c>
      <c r="LW27" s="103" t="str">
        <f t="shared" si="307"/>
        <v/>
      </c>
      <c r="LX27" s="103" t="str">
        <f t="shared" si="308"/>
        <v/>
      </c>
      <c r="LY27" s="103" t="str">
        <f t="shared" si="309"/>
        <v/>
      </c>
      <c r="LZ27" s="103" t="str">
        <f t="shared" si="310"/>
        <v/>
      </c>
      <c r="MA27" s="103" t="str">
        <f t="shared" si="311"/>
        <v/>
      </c>
      <c r="MB27" s="103" t="str">
        <f t="shared" si="312"/>
        <v/>
      </c>
      <c r="MC27" s="119">
        <f t="shared" si="323"/>
        <v>0</v>
      </c>
      <c r="MD27" s="119">
        <f t="shared" si="324"/>
        <v>0</v>
      </c>
      <c r="ME27" s="119">
        <f t="shared" si="325"/>
        <v>0</v>
      </c>
      <c r="MF27" s="119">
        <f t="shared" si="326"/>
        <v>0</v>
      </c>
      <c r="MG27" s="119">
        <f t="shared" si="327"/>
        <v>0</v>
      </c>
      <c r="MH27" s="119">
        <f t="shared" si="328"/>
        <v>0</v>
      </c>
      <c r="MI27" s="119">
        <f t="shared" si="329"/>
        <v>0</v>
      </c>
      <c r="MJ27" s="119">
        <f t="shared" si="330"/>
        <v>0</v>
      </c>
      <c r="MK27" s="119">
        <f t="shared" si="331"/>
        <v>0</v>
      </c>
      <c r="ML27" s="119">
        <f t="shared" si="332"/>
        <v>0</v>
      </c>
      <c r="MM27" s="119">
        <f t="shared" si="333"/>
        <v>0</v>
      </c>
      <c r="MN27" s="119">
        <f t="shared" si="334"/>
        <v>0</v>
      </c>
      <c r="MO27" s="119">
        <f t="shared" si="335"/>
        <v>0</v>
      </c>
      <c r="MP27" s="119">
        <f t="shared" si="336"/>
        <v>0</v>
      </c>
      <c r="MQ27" s="119">
        <f t="shared" si="337"/>
        <v>0</v>
      </c>
      <c r="MR27" s="98"/>
      <c r="MS27" s="98"/>
      <c r="MT27" s="103"/>
      <c r="MU27" s="103"/>
      <c r="NK27" s="99"/>
      <c r="NL27" s="99"/>
    </row>
    <row r="28" spans="1:376" ht="12" customHeight="1" x14ac:dyDescent="0.2">
      <c r="A28" s="126" t="str">
        <f t="shared" si="0"/>
        <v/>
      </c>
      <c r="B28" s="165">
        <v>50</v>
      </c>
      <c r="C28" s="140"/>
      <c r="D28" s="141"/>
      <c r="E28" s="142"/>
      <c r="F28" s="142"/>
      <c r="G28" s="142"/>
      <c r="H28" s="142"/>
      <c r="I28" s="534"/>
      <c r="J28" s="143"/>
      <c r="K28" s="144">
        <f t="shared" si="1"/>
        <v>0</v>
      </c>
      <c r="L28" s="144">
        <f t="shared" si="2"/>
        <v>0</v>
      </c>
      <c r="M28" s="145"/>
      <c r="N28" s="145"/>
      <c r="O28" s="145"/>
      <c r="P28" s="146"/>
      <c r="Q28" s="147"/>
      <c r="R28" s="148"/>
      <c r="S28" s="1245"/>
      <c r="T28" s="1246"/>
      <c r="U28" s="103" t="str">
        <f t="shared" si="3"/>
        <v/>
      </c>
      <c r="V28" s="103" t="str">
        <f t="shared" si="4"/>
        <v/>
      </c>
      <c r="W28" s="103" t="str">
        <f t="shared" si="5"/>
        <v/>
      </c>
      <c r="X28" s="103" t="str">
        <f t="shared" si="6"/>
        <v/>
      </c>
      <c r="Y28" s="103" t="str">
        <f t="shared" si="7"/>
        <v/>
      </c>
      <c r="Z28" s="103" t="str">
        <f t="shared" si="8"/>
        <v/>
      </c>
      <c r="AA28" s="103" t="str">
        <f t="shared" si="9"/>
        <v/>
      </c>
      <c r="AB28" s="103" t="str">
        <f t="shared" si="10"/>
        <v/>
      </c>
      <c r="AC28" s="103" t="str">
        <f t="shared" si="11"/>
        <v/>
      </c>
      <c r="AD28" s="103" t="str">
        <f t="shared" si="12"/>
        <v/>
      </c>
      <c r="AE28" s="103" t="str">
        <f t="shared" si="13"/>
        <v/>
      </c>
      <c r="AF28" s="103" t="str">
        <f t="shared" si="14"/>
        <v/>
      </c>
      <c r="AG28" s="103" t="str">
        <f t="shared" si="15"/>
        <v/>
      </c>
      <c r="AH28" s="103" t="str">
        <f t="shared" si="16"/>
        <v/>
      </c>
      <c r="AI28" s="103" t="str">
        <f t="shared" si="17"/>
        <v/>
      </c>
      <c r="AJ28" s="103" t="str">
        <f t="shared" si="18"/>
        <v/>
      </c>
      <c r="AK28" s="103" t="str">
        <f t="shared" si="19"/>
        <v/>
      </c>
      <c r="AL28" s="103" t="str">
        <f t="shared" si="20"/>
        <v/>
      </c>
      <c r="AM28" s="103" t="str">
        <f t="shared" si="21"/>
        <v/>
      </c>
      <c r="AN28" s="103" t="str">
        <f t="shared" si="22"/>
        <v/>
      </c>
      <c r="AO28" s="103" t="str">
        <f t="shared" si="23"/>
        <v/>
      </c>
      <c r="AP28" s="103" t="str">
        <f t="shared" si="24"/>
        <v/>
      </c>
      <c r="AQ28" s="103" t="str">
        <f t="shared" si="25"/>
        <v/>
      </c>
      <c r="AR28" s="103" t="str">
        <f t="shared" si="26"/>
        <v/>
      </c>
      <c r="AS28" s="103" t="str">
        <f t="shared" si="27"/>
        <v/>
      </c>
      <c r="AT28" s="103" t="str">
        <f t="shared" si="28"/>
        <v/>
      </c>
      <c r="AU28" s="103" t="str">
        <f t="shared" si="29"/>
        <v/>
      </c>
      <c r="AV28" s="103" t="str">
        <f t="shared" si="30"/>
        <v/>
      </c>
      <c r="AW28" s="103" t="str">
        <f t="shared" si="31"/>
        <v/>
      </c>
      <c r="AX28" s="103" t="str">
        <f t="shared" si="32"/>
        <v/>
      </c>
      <c r="AY28" s="103" t="str">
        <f t="shared" si="33"/>
        <v/>
      </c>
      <c r="AZ28" s="103" t="str">
        <f t="shared" si="34"/>
        <v/>
      </c>
      <c r="BA28" s="103" t="str">
        <f t="shared" si="35"/>
        <v/>
      </c>
      <c r="BB28" s="103" t="str">
        <f t="shared" si="36"/>
        <v/>
      </c>
      <c r="BC28" s="103" t="str">
        <f t="shared" si="37"/>
        <v/>
      </c>
      <c r="BD28" s="103" t="str">
        <f t="shared" si="38"/>
        <v/>
      </c>
      <c r="BE28" s="103" t="str">
        <f t="shared" si="39"/>
        <v/>
      </c>
      <c r="BF28" s="103" t="str">
        <f t="shared" si="40"/>
        <v/>
      </c>
      <c r="BG28" s="103" t="str">
        <f t="shared" si="41"/>
        <v/>
      </c>
      <c r="BH28" s="103" t="str">
        <f t="shared" si="42"/>
        <v/>
      </c>
      <c r="BI28" s="103" t="str">
        <f t="shared" si="43"/>
        <v/>
      </c>
      <c r="BJ28" s="103" t="str">
        <f t="shared" si="44"/>
        <v/>
      </c>
      <c r="BK28" s="103" t="str">
        <f t="shared" si="45"/>
        <v/>
      </c>
      <c r="BL28" s="103" t="str">
        <f t="shared" si="46"/>
        <v/>
      </c>
      <c r="BM28" s="103" t="str">
        <f t="shared" si="47"/>
        <v/>
      </c>
      <c r="BN28" s="103" t="str">
        <f t="shared" si="48"/>
        <v/>
      </c>
      <c r="BO28" s="103" t="str">
        <f t="shared" si="49"/>
        <v/>
      </c>
      <c r="BP28" s="103" t="str">
        <f t="shared" si="50"/>
        <v/>
      </c>
      <c r="BQ28" s="103" t="str">
        <f t="shared" si="51"/>
        <v/>
      </c>
      <c r="BR28" s="103" t="str">
        <f t="shared" si="52"/>
        <v/>
      </c>
      <c r="BS28" s="103" t="str">
        <f t="shared" si="53"/>
        <v/>
      </c>
      <c r="BT28" s="103" t="str">
        <f t="shared" si="54"/>
        <v/>
      </c>
      <c r="BU28" s="103" t="str">
        <f t="shared" si="55"/>
        <v/>
      </c>
      <c r="BV28" s="103" t="str">
        <f t="shared" si="56"/>
        <v/>
      </c>
      <c r="BW28" s="103" t="str">
        <f t="shared" si="57"/>
        <v/>
      </c>
      <c r="BX28" s="103" t="str">
        <f t="shared" si="58"/>
        <v/>
      </c>
      <c r="BY28" s="103" t="str">
        <f t="shared" si="59"/>
        <v/>
      </c>
      <c r="BZ28" s="103" t="str">
        <f t="shared" si="60"/>
        <v/>
      </c>
      <c r="CA28" s="103" t="str">
        <f t="shared" si="61"/>
        <v/>
      </c>
      <c r="CB28" s="103" t="str">
        <f t="shared" si="62"/>
        <v/>
      </c>
      <c r="CC28" s="103" t="str">
        <f t="shared" si="63"/>
        <v/>
      </c>
      <c r="CD28" s="103" t="str">
        <f t="shared" si="64"/>
        <v/>
      </c>
      <c r="CE28" s="103" t="str">
        <f t="shared" si="65"/>
        <v/>
      </c>
      <c r="CF28" s="103" t="str">
        <f t="shared" si="66"/>
        <v/>
      </c>
      <c r="CG28" s="103" t="str">
        <f t="shared" si="67"/>
        <v/>
      </c>
      <c r="CH28" s="103" t="str">
        <f t="shared" si="68"/>
        <v/>
      </c>
      <c r="CI28" s="103" t="str">
        <f t="shared" si="69"/>
        <v/>
      </c>
      <c r="CJ28" s="103" t="str">
        <f t="shared" si="70"/>
        <v/>
      </c>
      <c r="CK28" s="103" t="str">
        <f t="shared" si="71"/>
        <v/>
      </c>
      <c r="CL28" s="103" t="str">
        <f t="shared" si="72"/>
        <v/>
      </c>
      <c r="CM28" s="103" t="str">
        <f t="shared" si="73"/>
        <v/>
      </c>
      <c r="CN28" s="103" t="str">
        <f t="shared" si="74"/>
        <v/>
      </c>
      <c r="CO28" s="103" t="str">
        <f t="shared" si="75"/>
        <v/>
      </c>
      <c r="CP28" s="103" t="str">
        <f t="shared" si="76"/>
        <v/>
      </c>
      <c r="CQ28" s="103" t="str">
        <f t="shared" si="77"/>
        <v/>
      </c>
      <c r="CR28" s="103" t="str">
        <f t="shared" si="78"/>
        <v/>
      </c>
      <c r="CS28" s="103" t="str">
        <f t="shared" si="79"/>
        <v/>
      </c>
      <c r="CT28" s="103" t="str">
        <f t="shared" si="80"/>
        <v/>
      </c>
      <c r="CU28" s="103" t="str">
        <f t="shared" si="81"/>
        <v/>
      </c>
      <c r="CV28" s="103" t="str">
        <f t="shared" si="82"/>
        <v/>
      </c>
      <c r="CW28" s="103" t="str">
        <f t="shared" si="83"/>
        <v/>
      </c>
      <c r="CX28" s="103" t="str">
        <f t="shared" si="84"/>
        <v/>
      </c>
      <c r="CY28" s="103" t="str">
        <f t="shared" si="85"/>
        <v/>
      </c>
      <c r="CZ28" s="103" t="str">
        <f t="shared" si="86"/>
        <v/>
      </c>
      <c r="DA28" s="103" t="str">
        <f t="shared" si="87"/>
        <v/>
      </c>
      <c r="DB28" s="103" t="str">
        <f t="shared" si="88"/>
        <v/>
      </c>
      <c r="DC28" s="103" t="str">
        <f t="shared" si="89"/>
        <v/>
      </c>
      <c r="DD28" s="103" t="str">
        <f t="shared" si="90"/>
        <v/>
      </c>
      <c r="DE28" s="103" t="str">
        <f t="shared" si="91"/>
        <v/>
      </c>
      <c r="DF28" s="103" t="str">
        <f t="shared" si="92"/>
        <v/>
      </c>
      <c r="DG28" s="103" t="str">
        <f t="shared" si="93"/>
        <v/>
      </c>
      <c r="DH28" s="103" t="str">
        <f t="shared" si="94"/>
        <v/>
      </c>
      <c r="DI28" s="103" t="str">
        <f t="shared" si="95"/>
        <v/>
      </c>
      <c r="DJ28" s="103" t="str">
        <f t="shared" si="96"/>
        <v/>
      </c>
      <c r="DK28" s="103" t="str">
        <f t="shared" si="97"/>
        <v/>
      </c>
      <c r="DL28" s="103" t="str">
        <f t="shared" si="98"/>
        <v/>
      </c>
      <c r="DM28" s="103" t="str">
        <f t="shared" si="99"/>
        <v/>
      </c>
      <c r="DN28" s="103" t="str">
        <f t="shared" si="100"/>
        <v/>
      </c>
      <c r="DO28" s="103" t="str">
        <f t="shared" si="101"/>
        <v/>
      </c>
      <c r="DP28" s="103" t="str">
        <f t="shared" si="102"/>
        <v/>
      </c>
      <c r="DQ28" s="103" t="str">
        <f t="shared" si="103"/>
        <v/>
      </c>
      <c r="DR28" s="103" t="str">
        <f t="shared" si="104"/>
        <v/>
      </c>
      <c r="DS28" s="103" t="str">
        <f t="shared" si="105"/>
        <v/>
      </c>
      <c r="DT28" s="103" t="str">
        <f t="shared" si="106"/>
        <v/>
      </c>
      <c r="DU28" s="103" t="str">
        <f t="shared" si="107"/>
        <v/>
      </c>
      <c r="DV28" s="103" t="str">
        <f t="shared" si="108"/>
        <v/>
      </c>
      <c r="DW28" s="103" t="str">
        <f t="shared" si="109"/>
        <v/>
      </c>
      <c r="DX28" s="103" t="str">
        <f t="shared" si="110"/>
        <v/>
      </c>
      <c r="DY28" s="103" t="str">
        <f t="shared" si="111"/>
        <v/>
      </c>
      <c r="DZ28" s="103" t="str">
        <f t="shared" si="112"/>
        <v/>
      </c>
      <c r="EA28" s="103" t="str">
        <f t="shared" si="113"/>
        <v/>
      </c>
      <c r="EB28" s="103" t="str">
        <f t="shared" si="114"/>
        <v/>
      </c>
      <c r="EC28" s="103" t="str">
        <f t="shared" si="115"/>
        <v/>
      </c>
      <c r="ED28" s="103" t="str">
        <f t="shared" si="116"/>
        <v/>
      </c>
      <c r="EE28" s="103" t="str">
        <f t="shared" si="117"/>
        <v/>
      </c>
      <c r="EF28" s="103" t="str">
        <f t="shared" si="118"/>
        <v/>
      </c>
      <c r="EG28" s="103" t="str">
        <f t="shared" si="119"/>
        <v/>
      </c>
      <c r="EH28" s="103" t="str">
        <f t="shared" si="120"/>
        <v/>
      </c>
      <c r="EI28" s="103" t="str">
        <f t="shared" si="121"/>
        <v/>
      </c>
      <c r="EJ28" s="103" t="str">
        <f t="shared" si="122"/>
        <v/>
      </c>
      <c r="EK28" s="103" t="str">
        <f t="shared" si="123"/>
        <v/>
      </c>
      <c r="EL28" s="103" t="str">
        <f t="shared" si="124"/>
        <v/>
      </c>
      <c r="EM28" s="103" t="str">
        <f t="shared" si="125"/>
        <v/>
      </c>
      <c r="EN28" s="103" t="str">
        <f t="shared" si="126"/>
        <v/>
      </c>
      <c r="EO28" s="103" t="str">
        <f t="shared" si="127"/>
        <v/>
      </c>
      <c r="EP28" s="103" t="str">
        <f t="shared" si="128"/>
        <v/>
      </c>
      <c r="EQ28" s="103" t="str">
        <f t="shared" si="129"/>
        <v/>
      </c>
      <c r="ER28" s="103" t="str">
        <f t="shared" si="130"/>
        <v/>
      </c>
      <c r="ES28" s="103" t="str">
        <f t="shared" si="131"/>
        <v/>
      </c>
      <c r="ET28" s="103" t="str">
        <f t="shared" si="132"/>
        <v/>
      </c>
      <c r="EU28" s="103" t="str">
        <f t="shared" si="313"/>
        <v/>
      </c>
      <c r="EV28" s="103" t="str">
        <f t="shared" si="314"/>
        <v/>
      </c>
      <c r="EW28" s="103" t="str">
        <f t="shared" si="315"/>
        <v/>
      </c>
      <c r="EX28" s="103" t="str">
        <f t="shared" si="316"/>
        <v/>
      </c>
      <c r="EY28" s="103" t="str">
        <f t="shared" si="317"/>
        <v/>
      </c>
      <c r="EZ28" s="103" t="str">
        <f t="shared" si="133"/>
        <v/>
      </c>
      <c r="FA28" s="103" t="str">
        <f t="shared" si="134"/>
        <v/>
      </c>
      <c r="FB28" s="103" t="str">
        <f t="shared" si="135"/>
        <v/>
      </c>
      <c r="FC28" s="103" t="str">
        <f t="shared" si="136"/>
        <v/>
      </c>
      <c r="FD28" s="103" t="str">
        <f t="shared" si="137"/>
        <v/>
      </c>
      <c r="FE28" s="103" t="str">
        <f t="shared" si="318"/>
        <v/>
      </c>
      <c r="FF28" s="103" t="str">
        <f t="shared" si="319"/>
        <v/>
      </c>
      <c r="FG28" s="103" t="str">
        <f t="shared" si="320"/>
        <v/>
      </c>
      <c r="FH28" s="103" t="str">
        <f t="shared" si="321"/>
        <v/>
      </c>
      <c r="FI28" s="103" t="str">
        <f t="shared" si="322"/>
        <v/>
      </c>
      <c r="FJ28" s="103" t="str">
        <f t="shared" si="138"/>
        <v/>
      </c>
      <c r="FK28" s="103" t="str">
        <f t="shared" si="139"/>
        <v/>
      </c>
      <c r="FL28" s="103" t="str">
        <f t="shared" si="140"/>
        <v/>
      </c>
      <c r="FM28" s="103" t="str">
        <f t="shared" si="141"/>
        <v/>
      </c>
      <c r="FN28" s="103" t="str">
        <f t="shared" si="142"/>
        <v/>
      </c>
      <c r="FO28" s="103" t="str">
        <f t="shared" si="143"/>
        <v/>
      </c>
      <c r="FP28" s="103" t="str">
        <f t="shared" si="144"/>
        <v/>
      </c>
      <c r="FQ28" s="103" t="str">
        <f t="shared" si="145"/>
        <v/>
      </c>
      <c r="FR28" s="103" t="str">
        <f t="shared" si="146"/>
        <v/>
      </c>
      <c r="FS28" s="103" t="str">
        <f t="shared" si="147"/>
        <v/>
      </c>
      <c r="FT28" s="103" t="str">
        <f t="shared" si="148"/>
        <v/>
      </c>
      <c r="FU28" s="103" t="str">
        <f t="shared" si="149"/>
        <v/>
      </c>
      <c r="FV28" s="103" t="str">
        <f t="shared" si="150"/>
        <v/>
      </c>
      <c r="FW28" s="103" t="str">
        <f t="shared" si="151"/>
        <v/>
      </c>
      <c r="FX28" s="103" t="str">
        <f t="shared" si="152"/>
        <v/>
      </c>
      <c r="FY28" s="103" t="str">
        <f t="shared" si="153"/>
        <v/>
      </c>
      <c r="FZ28" s="103" t="str">
        <f t="shared" si="154"/>
        <v/>
      </c>
      <c r="GA28" s="103" t="str">
        <f t="shared" si="155"/>
        <v/>
      </c>
      <c r="GB28" s="103" t="str">
        <f t="shared" si="156"/>
        <v/>
      </c>
      <c r="GC28" s="103" t="str">
        <f t="shared" si="157"/>
        <v/>
      </c>
      <c r="GD28" s="103" t="str">
        <f t="shared" si="158"/>
        <v/>
      </c>
      <c r="GE28" s="103" t="str">
        <f t="shared" si="159"/>
        <v/>
      </c>
      <c r="GF28" s="103" t="str">
        <f t="shared" si="160"/>
        <v/>
      </c>
      <c r="GG28" s="103" t="str">
        <f t="shared" si="161"/>
        <v/>
      </c>
      <c r="GH28" s="103" t="str">
        <f t="shared" si="162"/>
        <v/>
      </c>
      <c r="GI28" s="103" t="str">
        <f t="shared" si="163"/>
        <v/>
      </c>
      <c r="GJ28" s="103" t="str">
        <f t="shared" si="164"/>
        <v/>
      </c>
      <c r="GK28" s="103" t="str">
        <f t="shared" si="165"/>
        <v/>
      </c>
      <c r="GL28" s="103" t="str">
        <f t="shared" si="166"/>
        <v/>
      </c>
      <c r="GM28" s="103" t="str">
        <f t="shared" si="167"/>
        <v/>
      </c>
      <c r="GN28" s="103" t="str">
        <f t="shared" si="168"/>
        <v/>
      </c>
      <c r="GO28" s="103" t="str">
        <f t="shared" si="169"/>
        <v/>
      </c>
      <c r="GP28" s="103" t="str">
        <f t="shared" si="170"/>
        <v/>
      </c>
      <c r="GQ28" s="103" t="str">
        <f t="shared" si="171"/>
        <v/>
      </c>
      <c r="GR28" s="103" t="str">
        <f t="shared" si="172"/>
        <v/>
      </c>
      <c r="GS28" s="103" t="str">
        <f t="shared" si="173"/>
        <v/>
      </c>
      <c r="GT28" s="103" t="str">
        <f t="shared" si="174"/>
        <v/>
      </c>
      <c r="GU28" s="103" t="str">
        <f t="shared" si="175"/>
        <v/>
      </c>
      <c r="GV28" s="103" t="str">
        <f t="shared" si="176"/>
        <v/>
      </c>
      <c r="GW28" s="103" t="str">
        <f t="shared" si="177"/>
        <v/>
      </c>
      <c r="GX28" s="103" t="str">
        <f t="shared" si="178"/>
        <v/>
      </c>
      <c r="GY28" s="103" t="str">
        <f t="shared" si="179"/>
        <v/>
      </c>
      <c r="GZ28" s="103" t="str">
        <f t="shared" si="180"/>
        <v/>
      </c>
      <c r="HA28" s="103" t="str">
        <f t="shared" si="181"/>
        <v/>
      </c>
      <c r="HB28" s="103" t="str">
        <f t="shared" si="182"/>
        <v/>
      </c>
      <c r="HC28" s="103" t="str">
        <f t="shared" si="183"/>
        <v/>
      </c>
      <c r="HD28" s="103" t="str">
        <f t="shared" si="184"/>
        <v/>
      </c>
      <c r="HE28" s="103" t="str">
        <f t="shared" si="185"/>
        <v/>
      </c>
      <c r="HF28" s="103" t="str">
        <f t="shared" si="186"/>
        <v/>
      </c>
      <c r="HG28" s="103" t="str">
        <f t="shared" si="187"/>
        <v/>
      </c>
      <c r="HH28" s="103" t="str">
        <f t="shared" si="188"/>
        <v/>
      </c>
      <c r="HI28" s="103" t="str">
        <f t="shared" si="189"/>
        <v/>
      </c>
      <c r="HJ28" s="103" t="str">
        <f t="shared" si="190"/>
        <v/>
      </c>
      <c r="HK28" s="103" t="str">
        <f t="shared" si="191"/>
        <v/>
      </c>
      <c r="HL28" s="103" t="str">
        <f t="shared" si="192"/>
        <v/>
      </c>
      <c r="HM28" s="103" t="str">
        <f t="shared" si="193"/>
        <v/>
      </c>
      <c r="HN28" s="103" t="str">
        <f t="shared" si="194"/>
        <v/>
      </c>
      <c r="HO28" s="103" t="str">
        <f t="shared" si="195"/>
        <v/>
      </c>
      <c r="HP28" s="103" t="str">
        <f t="shared" si="196"/>
        <v/>
      </c>
      <c r="HQ28" s="103" t="str">
        <f t="shared" si="197"/>
        <v/>
      </c>
      <c r="HR28" s="103" t="str">
        <f t="shared" si="198"/>
        <v/>
      </c>
      <c r="HS28" s="103" t="str">
        <f t="shared" si="199"/>
        <v/>
      </c>
      <c r="HT28" s="103" t="str">
        <f t="shared" si="200"/>
        <v/>
      </c>
      <c r="HU28" s="103" t="str">
        <f t="shared" si="201"/>
        <v/>
      </c>
      <c r="HV28" s="103" t="str">
        <f t="shared" si="202"/>
        <v/>
      </c>
      <c r="HW28" s="137" t="str">
        <f t="shared" si="203"/>
        <v/>
      </c>
      <c r="HX28" s="137" t="str">
        <f t="shared" si="204"/>
        <v/>
      </c>
      <c r="HY28" s="137" t="str">
        <f t="shared" si="205"/>
        <v/>
      </c>
      <c r="HZ28" s="137" t="str">
        <f t="shared" si="206"/>
        <v/>
      </c>
      <c r="IA28" s="137" t="str">
        <f t="shared" si="207"/>
        <v/>
      </c>
      <c r="IB28" s="137" t="str">
        <f t="shared" si="208"/>
        <v/>
      </c>
      <c r="IC28" s="137" t="str">
        <f t="shared" si="209"/>
        <v/>
      </c>
      <c r="ID28" s="137" t="str">
        <f t="shared" si="210"/>
        <v/>
      </c>
      <c r="IE28" s="137" t="str">
        <f t="shared" si="211"/>
        <v/>
      </c>
      <c r="IF28" s="137" t="str">
        <f t="shared" si="212"/>
        <v/>
      </c>
      <c r="IG28" s="137" t="str">
        <f t="shared" si="213"/>
        <v/>
      </c>
      <c r="IH28" s="137" t="str">
        <f t="shared" si="214"/>
        <v/>
      </c>
      <c r="II28" s="137" t="str">
        <f t="shared" si="215"/>
        <v/>
      </c>
      <c r="IJ28" s="137" t="str">
        <f t="shared" si="216"/>
        <v/>
      </c>
      <c r="IK28" s="137" t="str">
        <f t="shared" si="217"/>
        <v/>
      </c>
      <c r="IL28" s="137" t="str">
        <f t="shared" si="218"/>
        <v/>
      </c>
      <c r="IM28" s="137" t="str">
        <f t="shared" si="219"/>
        <v/>
      </c>
      <c r="IN28" s="137" t="str">
        <f t="shared" si="220"/>
        <v/>
      </c>
      <c r="IO28" s="137" t="str">
        <f t="shared" si="221"/>
        <v/>
      </c>
      <c r="IP28" s="137" t="str">
        <f t="shared" si="222"/>
        <v/>
      </c>
      <c r="IQ28" s="137" t="str">
        <f t="shared" si="223"/>
        <v/>
      </c>
      <c r="IR28" s="137" t="str">
        <f t="shared" si="224"/>
        <v/>
      </c>
      <c r="IS28" s="137" t="str">
        <f t="shared" si="225"/>
        <v/>
      </c>
      <c r="IT28" s="137" t="str">
        <f t="shared" si="226"/>
        <v/>
      </c>
      <c r="IU28" s="137" t="str">
        <f t="shared" si="227"/>
        <v/>
      </c>
      <c r="IV28" s="137" t="str">
        <f t="shared" si="228"/>
        <v/>
      </c>
      <c r="IW28" s="137" t="str">
        <f t="shared" si="229"/>
        <v/>
      </c>
      <c r="IX28" s="137" t="str">
        <f t="shared" si="230"/>
        <v/>
      </c>
      <c r="IY28" s="137" t="str">
        <f t="shared" si="231"/>
        <v/>
      </c>
      <c r="IZ28" s="137" t="str">
        <f t="shared" si="232"/>
        <v/>
      </c>
      <c r="JA28" s="137" t="str">
        <f t="shared" si="233"/>
        <v/>
      </c>
      <c r="JB28" s="137" t="str">
        <f t="shared" si="234"/>
        <v/>
      </c>
      <c r="JC28" s="137" t="str">
        <f t="shared" si="235"/>
        <v/>
      </c>
      <c r="JD28" s="137" t="str">
        <f t="shared" si="236"/>
        <v/>
      </c>
      <c r="JE28" s="137" t="str">
        <f t="shared" si="237"/>
        <v/>
      </c>
      <c r="JF28" s="137" t="str">
        <f t="shared" si="238"/>
        <v/>
      </c>
      <c r="JG28" s="137" t="str">
        <f t="shared" si="239"/>
        <v/>
      </c>
      <c r="JH28" s="137" t="str">
        <f t="shared" si="240"/>
        <v/>
      </c>
      <c r="JI28" s="137" t="str">
        <f t="shared" si="241"/>
        <v/>
      </c>
      <c r="JJ28" s="137" t="str">
        <f t="shared" si="242"/>
        <v/>
      </c>
      <c r="JK28" s="137" t="str">
        <f t="shared" si="243"/>
        <v/>
      </c>
      <c r="JL28" s="137" t="str">
        <f t="shared" si="244"/>
        <v/>
      </c>
      <c r="JM28" s="137" t="str">
        <f t="shared" si="245"/>
        <v/>
      </c>
      <c r="JN28" s="137" t="str">
        <f t="shared" si="246"/>
        <v/>
      </c>
      <c r="JO28" s="137" t="str">
        <f t="shared" si="247"/>
        <v/>
      </c>
      <c r="JP28" s="137" t="str">
        <f t="shared" si="248"/>
        <v/>
      </c>
      <c r="JQ28" s="137" t="str">
        <f t="shared" si="249"/>
        <v/>
      </c>
      <c r="JR28" s="137" t="str">
        <f t="shared" si="250"/>
        <v/>
      </c>
      <c r="JS28" s="137" t="str">
        <f t="shared" si="251"/>
        <v/>
      </c>
      <c r="JT28" s="137" t="str">
        <f t="shared" si="252"/>
        <v/>
      </c>
      <c r="JU28" s="137" t="str">
        <f t="shared" si="253"/>
        <v/>
      </c>
      <c r="JV28" s="137" t="str">
        <f t="shared" si="254"/>
        <v/>
      </c>
      <c r="JW28" s="137" t="str">
        <f t="shared" si="255"/>
        <v/>
      </c>
      <c r="JX28" s="137" t="str">
        <f t="shared" si="256"/>
        <v/>
      </c>
      <c r="JY28" s="137" t="str">
        <f t="shared" si="257"/>
        <v/>
      </c>
      <c r="JZ28" s="137" t="str">
        <f t="shared" si="258"/>
        <v/>
      </c>
      <c r="KA28" s="137" t="str">
        <f t="shared" si="259"/>
        <v/>
      </c>
      <c r="KB28" s="137" t="str">
        <f t="shared" si="260"/>
        <v/>
      </c>
      <c r="KC28" s="137" t="str">
        <f t="shared" si="261"/>
        <v/>
      </c>
      <c r="KD28" s="137" t="str">
        <f t="shared" si="262"/>
        <v/>
      </c>
      <c r="KE28" s="137" t="str">
        <f t="shared" si="263"/>
        <v/>
      </c>
      <c r="KF28" s="137" t="str">
        <f t="shared" si="264"/>
        <v/>
      </c>
      <c r="KG28" s="137" t="str">
        <f t="shared" si="265"/>
        <v/>
      </c>
      <c r="KH28" s="137" t="str">
        <f t="shared" si="266"/>
        <v/>
      </c>
      <c r="KI28" s="137" t="str">
        <f t="shared" si="267"/>
        <v/>
      </c>
      <c r="KJ28" s="137" t="str">
        <f t="shared" si="268"/>
        <v/>
      </c>
      <c r="KK28" s="137" t="str">
        <f t="shared" si="269"/>
        <v/>
      </c>
      <c r="KL28" s="137" t="str">
        <f t="shared" si="270"/>
        <v/>
      </c>
      <c r="KM28" s="137" t="str">
        <f t="shared" si="271"/>
        <v/>
      </c>
      <c r="KN28" s="137" t="str">
        <f t="shared" si="272"/>
        <v/>
      </c>
      <c r="KO28" s="137" t="str">
        <f t="shared" si="273"/>
        <v/>
      </c>
      <c r="KP28" s="137" t="str">
        <f t="shared" si="274"/>
        <v/>
      </c>
      <c r="KQ28" s="137" t="str">
        <f t="shared" si="275"/>
        <v/>
      </c>
      <c r="KR28" s="137" t="str">
        <f t="shared" si="276"/>
        <v/>
      </c>
      <c r="KS28" s="137" t="str">
        <f t="shared" si="277"/>
        <v/>
      </c>
      <c r="KT28" s="137" t="str">
        <f t="shared" si="278"/>
        <v/>
      </c>
      <c r="KU28" s="137" t="str">
        <f t="shared" si="279"/>
        <v/>
      </c>
      <c r="KV28" s="137" t="str">
        <f t="shared" si="280"/>
        <v/>
      </c>
      <c r="KW28" s="137" t="str">
        <f t="shared" si="281"/>
        <v/>
      </c>
      <c r="KX28" s="137" t="str">
        <f t="shared" si="282"/>
        <v/>
      </c>
      <c r="KY28" s="137" t="str">
        <f t="shared" si="283"/>
        <v/>
      </c>
      <c r="KZ28" s="137" t="str">
        <f t="shared" si="284"/>
        <v/>
      </c>
      <c r="LA28" s="137" t="str">
        <f t="shared" si="285"/>
        <v/>
      </c>
      <c r="LB28" s="137" t="str">
        <f t="shared" si="286"/>
        <v/>
      </c>
      <c r="LC28" s="137" t="str">
        <f t="shared" si="287"/>
        <v/>
      </c>
      <c r="LD28" s="138" t="str">
        <f t="shared" si="288"/>
        <v/>
      </c>
      <c r="LE28" s="138" t="str">
        <f t="shared" si="289"/>
        <v/>
      </c>
      <c r="LF28" s="138" t="str">
        <f t="shared" si="290"/>
        <v/>
      </c>
      <c r="LG28" s="138" t="str">
        <f t="shared" si="291"/>
        <v/>
      </c>
      <c r="LH28" s="138" t="str">
        <f t="shared" si="292"/>
        <v/>
      </c>
      <c r="LI28" s="103" t="str">
        <f t="shared" si="293"/>
        <v/>
      </c>
      <c r="LJ28" s="103" t="str">
        <f t="shared" si="294"/>
        <v/>
      </c>
      <c r="LK28" s="103" t="str">
        <f t="shared" si="295"/>
        <v/>
      </c>
      <c r="LL28" s="103" t="str">
        <f t="shared" si="296"/>
        <v/>
      </c>
      <c r="LM28" s="103" t="str">
        <f t="shared" si="297"/>
        <v/>
      </c>
      <c r="LN28" s="103" t="str">
        <f t="shared" si="298"/>
        <v/>
      </c>
      <c r="LO28" s="103" t="str">
        <f t="shared" si="299"/>
        <v/>
      </c>
      <c r="LP28" s="103" t="str">
        <f t="shared" si="300"/>
        <v/>
      </c>
      <c r="LQ28" s="103" t="str">
        <f t="shared" si="301"/>
        <v/>
      </c>
      <c r="LR28" s="103" t="str">
        <f t="shared" si="302"/>
        <v/>
      </c>
      <c r="LS28" s="103" t="str">
        <f t="shared" si="303"/>
        <v/>
      </c>
      <c r="LT28" s="103" t="str">
        <f t="shared" si="304"/>
        <v/>
      </c>
      <c r="LU28" s="103" t="str">
        <f t="shared" si="305"/>
        <v/>
      </c>
      <c r="LV28" s="103" t="str">
        <f t="shared" si="306"/>
        <v/>
      </c>
      <c r="LW28" s="103" t="str">
        <f t="shared" si="307"/>
        <v/>
      </c>
      <c r="LX28" s="103" t="str">
        <f t="shared" si="308"/>
        <v/>
      </c>
      <c r="LY28" s="103" t="str">
        <f t="shared" si="309"/>
        <v/>
      </c>
      <c r="LZ28" s="103" t="str">
        <f t="shared" si="310"/>
        <v/>
      </c>
      <c r="MA28" s="103" t="str">
        <f t="shared" si="311"/>
        <v/>
      </c>
      <c r="MB28" s="103" t="str">
        <f t="shared" si="312"/>
        <v/>
      </c>
      <c r="MC28" s="119">
        <f t="shared" si="323"/>
        <v>0</v>
      </c>
      <c r="MD28" s="119">
        <f t="shared" si="324"/>
        <v>0</v>
      </c>
      <c r="ME28" s="119">
        <f t="shared" si="325"/>
        <v>0</v>
      </c>
      <c r="MF28" s="119">
        <f t="shared" si="326"/>
        <v>0</v>
      </c>
      <c r="MG28" s="119">
        <f t="shared" si="327"/>
        <v>0</v>
      </c>
      <c r="MH28" s="119">
        <f t="shared" si="328"/>
        <v>0</v>
      </c>
      <c r="MI28" s="119">
        <f t="shared" si="329"/>
        <v>0</v>
      </c>
      <c r="MJ28" s="119">
        <f t="shared" si="330"/>
        <v>0</v>
      </c>
      <c r="MK28" s="119">
        <f t="shared" si="331"/>
        <v>0</v>
      </c>
      <c r="ML28" s="119">
        <f t="shared" si="332"/>
        <v>0</v>
      </c>
      <c r="MM28" s="119">
        <f t="shared" si="333"/>
        <v>0</v>
      </c>
      <c r="MN28" s="119">
        <f t="shared" si="334"/>
        <v>0</v>
      </c>
      <c r="MO28" s="119">
        <f t="shared" si="335"/>
        <v>0</v>
      </c>
      <c r="MP28" s="119">
        <f t="shared" si="336"/>
        <v>0</v>
      </c>
      <c r="MQ28" s="119">
        <f t="shared" si="337"/>
        <v>0</v>
      </c>
      <c r="MR28" s="98"/>
      <c r="MS28" s="98"/>
      <c r="MT28" s="103"/>
      <c r="MU28" s="103"/>
      <c r="NK28" s="99"/>
      <c r="NL28" s="99"/>
    </row>
    <row r="29" spans="1:376" ht="12" customHeight="1" x14ac:dyDescent="0.2">
      <c r="A29" s="126" t="str">
        <f t="shared" si="0"/>
        <v/>
      </c>
      <c r="B29" s="165">
        <v>50</v>
      </c>
      <c r="C29" s="140"/>
      <c r="D29" s="141"/>
      <c r="E29" s="142"/>
      <c r="F29" s="142"/>
      <c r="G29" s="142"/>
      <c r="H29" s="142"/>
      <c r="I29" s="534"/>
      <c r="J29" s="143"/>
      <c r="K29" s="144">
        <f t="shared" si="1"/>
        <v>0</v>
      </c>
      <c r="L29" s="144">
        <f t="shared" si="2"/>
        <v>0</v>
      </c>
      <c r="M29" s="145"/>
      <c r="N29" s="145"/>
      <c r="O29" s="145"/>
      <c r="P29" s="146"/>
      <c r="Q29" s="147"/>
      <c r="R29" s="148"/>
      <c r="S29" s="1245"/>
      <c r="T29" s="1246"/>
      <c r="U29" s="103" t="str">
        <f t="shared" si="3"/>
        <v/>
      </c>
      <c r="V29" s="103" t="str">
        <f t="shared" si="4"/>
        <v/>
      </c>
      <c r="W29" s="103" t="str">
        <f t="shared" si="5"/>
        <v/>
      </c>
      <c r="X29" s="103" t="str">
        <f t="shared" si="6"/>
        <v/>
      </c>
      <c r="Y29" s="103" t="str">
        <f t="shared" si="7"/>
        <v/>
      </c>
      <c r="Z29" s="103" t="str">
        <f t="shared" si="8"/>
        <v/>
      </c>
      <c r="AA29" s="103" t="str">
        <f t="shared" si="9"/>
        <v/>
      </c>
      <c r="AB29" s="103" t="str">
        <f t="shared" si="10"/>
        <v/>
      </c>
      <c r="AC29" s="103" t="str">
        <f t="shared" si="11"/>
        <v/>
      </c>
      <c r="AD29" s="103" t="str">
        <f t="shared" si="12"/>
        <v/>
      </c>
      <c r="AE29" s="103" t="str">
        <f t="shared" si="13"/>
        <v/>
      </c>
      <c r="AF29" s="103" t="str">
        <f t="shared" si="14"/>
        <v/>
      </c>
      <c r="AG29" s="103" t="str">
        <f t="shared" si="15"/>
        <v/>
      </c>
      <c r="AH29" s="103" t="str">
        <f t="shared" si="16"/>
        <v/>
      </c>
      <c r="AI29" s="103" t="str">
        <f t="shared" si="17"/>
        <v/>
      </c>
      <c r="AJ29" s="103" t="str">
        <f t="shared" si="18"/>
        <v/>
      </c>
      <c r="AK29" s="103" t="str">
        <f t="shared" si="19"/>
        <v/>
      </c>
      <c r="AL29" s="103" t="str">
        <f t="shared" si="20"/>
        <v/>
      </c>
      <c r="AM29" s="103" t="str">
        <f t="shared" si="21"/>
        <v/>
      </c>
      <c r="AN29" s="103" t="str">
        <f t="shared" si="22"/>
        <v/>
      </c>
      <c r="AO29" s="103" t="str">
        <f t="shared" si="23"/>
        <v/>
      </c>
      <c r="AP29" s="103" t="str">
        <f t="shared" si="24"/>
        <v/>
      </c>
      <c r="AQ29" s="103" t="str">
        <f t="shared" si="25"/>
        <v/>
      </c>
      <c r="AR29" s="103" t="str">
        <f t="shared" si="26"/>
        <v/>
      </c>
      <c r="AS29" s="103" t="str">
        <f t="shared" si="27"/>
        <v/>
      </c>
      <c r="AT29" s="103" t="str">
        <f t="shared" si="28"/>
        <v/>
      </c>
      <c r="AU29" s="103" t="str">
        <f t="shared" si="29"/>
        <v/>
      </c>
      <c r="AV29" s="103" t="str">
        <f t="shared" si="30"/>
        <v/>
      </c>
      <c r="AW29" s="103" t="str">
        <f t="shared" si="31"/>
        <v/>
      </c>
      <c r="AX29" s="103" t="str">
        <f t="shared" si="32"/>
        <v/>
      </c>
      <c r="AY29" s="103" t="str">
        <f t="shared" si="33"/>
        <v/>
      </c>
      <c r="AZ29" s="103" t="str">
        <f t="shared" si="34"/>
        <v/>
      </c>
      <c r="BA29" s="103" t="str">
        <f t="shared" si="35"/>
        <v/>
      </c>
      <c r="BB29" s="103" t="str">
        <f t="shared" si="36"/>
        <v/>
      </c>
      <c r="BC29" s="103" t="str">
        <f t="shared" si="37"/>
        <v/>
      </c>
      <c r="BD29" s="103" t="str">
        <f t="shared" si="38"/>
        <v/>
      </c>
      <c r="BE29" s="103" t="str">
        <f t="shared" si="39"/>
        <v/>
      </c>
      <c r="BF29" s="103" t="str">
        <f t="shared" si="40"/>
        <v/>
      </c>
      <c r="BG29" s="103" t="str">
        <f t="shared" si="41"/>
        <v/>
      </c>
      <c r="BH29" s="103" t="str">
        <f t="shared" si="42"/>
        <v/>
      </c>
      <c r="BI29" s="103" t="str">
        <f t="shared" si="43"/>
        <v/>
      </c>
      <c r="BJ29" s="103" t="str">
        <f t="shared" si="44"/>
        <v/>
      </c>
      <c r="BK29" s="103" t="str">
        <f t="shared" si="45"/>
        <v/>
      </c>
      <c r="BL29" s="103" t="str">
        <f t="shared" si="46"/>
        <v/>
      </c>
      <c r="BM29" s="103" t="str">
        <f t="shared" si="47"/>
        <v/>
      </c>
      <c r="BN29" s="103" t="str">
        <f t="shared" si="48"/>
        <v/>
      </c>
      <c r="BO29" s="103" t="str">
        <f t="shared" si="49"/>
        <v/>
      </c>
      <c r="BP29" s="103" t="str">
        <f t="shared" si="50"/>
        <v/>
      </c>
      <c r="BQ29" s="103" t="str">
        <f t="shared" si="51"/>
        <v/>
      </c>
      <c r="BR29" s="103" t="str">
        <f t="shared" si="52"/>
        <v/>
      </c>
      <c r="BS29" s="103" t="str">
        <f t="shared" si="53"/>
        <v/>
      </c>
      <c r="BT29" s="103" t="str">
        <f t="shared" si="54"/>
        <v/>
      </c>
      <c r="BU29" s="103" t="str">
        <f t="shared" si="55"/>
        <v/>
      </c>
      <c r="BV29" s="103" t="str">
        <f t="shared" si="56"/>
        <v/>
      </c>
      <c r="BW29" s="103" t="str">
        <f t="shared" si="57"/>
        <v/>
      </c>
      <c r="BX29" s="103" t="str">
        <f t="shared" si="58"/>
        <v/>
      </c>
      <c r="BY29" s="103" t="str">
        <f t="shared" si="59"/>
        <v/>
      </c>
      <c r="BZ29" s="103" t="str">
        <f t="shared" si="60"/>
        <v/>
      </c>
      <c r="CA29" s="103" t="str">
        <f t="shared" si="61"/>
        <v/>
      </c>
      <c r="CB29" s="103" t="str">
        <f t="shared" si="62"/>
        <v/>
      </c>
      <c r="CC29" s="103" t="str">
        <f t="shared" si="63"/>
        <v/>
      </c>
      <c r="CD29" s="103" t="str">
        <f t="shared" si="64"/>
        <v/>
      </c>
      <c r="CE29" s="103" t="str">
        <f t="shared" si="65"/>
        <v/>
      </c>
      <c r="CF29" s="103" t="str">
        <f t="shared" si="66"/>
        <v/>
      </c>
      <c r="CG29" s="103" t="str">
        <f t="shared" si="67"/>
        <v/>
      </c>
      <c r="CH29" s="103" t="str">
        <f t="shared" si="68"/>
        <v/>
      </c>
      <c r="CI29" s="103" t="str">
        <f t="shared" si="69"/>
        <v/>
      </c>
      <c r="CJ29" s="103" t="str">
        <f t="shared" si="70"/>
        <v/>
      </c>
      <c r="CK29" s="103" t="str">
        <f t="shared" si="71"/>
        <v/>
      </c>
      <c r="CL29" s="103" t="str">
        <f t="shared" si="72"/>
        <v/>
      </c>
      <c r="CM29" s="103" t="str">
        <f t="shared" si="73"/>
        <v/>
      </c>
      <c r="CN29" s="103" t="str">
        <f t="shared" si="74"/>
        <v/>
      </c>
      <c r="CO29" s="103" t="str">
        <f t="shared" si="75"/>
        <v/>
      </c>
      <c r="CP29" s="103" t="str">
        <f t="shared" si="76"/>
        <v/>
      </c>
      <c r="CQ29" s="103" t="str">
        <f t="shared" si="77"/>
        <v/>
      </c>
      <c r="CR29" s="103" t="str">
        <f t="shared" si="78"/>
        <v/>
      </c>
      <c r="CS29" s="103" t="str">
        <f t="shared" si="79"/>
        <v/>
      </c>
      <c r="CT29" s="103" t="str">
        <f t="shared" si="80"/>
        <v/>
      </c>
      <c r="CU29" s="103" t="str">
        <f t="shared" si="81"/>
        <v/>
      </c>
      <c r="CV29" s="103" t="str">
        <f t="shared" si="82"/>
        <v/>
      </c>
      <c r="CW29" s="103" t="str">
        <f t="shared" si="83"/>
        <v/>
      </c>
      <c r="CX29" s="103" t="str">
        <f t="shared" si="84"/>
        <v/>
      </c>
      <c r="CY29" s="103" t="str">
        <f t="shared" si="85"/>
        <v/>
      </c>
      <c r="CZ29" s="103" t="str">
        <f t="shared" si="86"/>
        <v/>
      </c>
      <c r="DA29" s="103" t="str">
        <f t="shared" si="87"/>
        <v/>
      </c>
      <c r="DB29" s="103" t="str">
        <f t="shared" si="88"/>
        <v/>
      </c>
      <c r="DC29" s="103" t="str">
        <f t="shared" si="89"/>
        <v/>
      </c>
      <c r="DD29" s="103" t="str">
        <f t="shared" si="90"/>
        <v/>
      </c>
      <c r="DE29" s="103" t="str">
        <f t="shared" si="91"/>
        <v/>
      </c>
      <c r="DF29" s="103" t="str">
        <f t="shared" si="92"/>
        <v/>
      </c>
      <c r="DG29" s="103" t="str">
        <f t="shared" si="93"/>
        <v/>
      </c>
      <c r="DH29" s="103" t="str">
        <f t="shared" si="94"/>
        <v/>
      </c>
      <c r="DI29" s="103" t="str">
        <f t="shared" si="95"/>
        <v/>
      </c>
      <c r="DJ29" s="103" t="str">
        <f t="shared" si="96"/>
        <v/>
      </c>
      <c r="DK29" s="103" t="str">
        <f t="shared" si="97"/>
        <v/>
      </c>
      <c r="DL29" s="103" t="str">
        <f t="shared" si="98"/>
        <v/>
      </c>
      <c r="DM29" s="103" t="str">
        <f t="shared" si="99"/>
        <v/>
      </c>
      <c r="DN29" s="103" t="str">
        <f t="shared" si="100"/>
        <v/>
      </c>
      <c r="DO29" s="103" t="str">
        <f t="shared" si="101"/>
        <v/>
      </c>
      <c r="DP29" s="103" t="str">
        <f t="shared" si="102"/>
        <v/>
      </c>
      <c r="DQ29" s="103" t="str">
        <f t="shared" si="103"/>
        <v/>
      </c>
      <c r="DR29" s="103" t="str">
        <f t="shared" si="104"/>
        <v/>
      </c>
      <c r="DS29" s="103" t="str">
        <f t="shared" si="105"/>
        <v/>
      </c>
      <c r="DT29" s="103" t="str">
        <f t="shared" si="106"/>
        <v/>
      </c>
      <c r="DU29" s="103" t="str">
        <f t="shared" si="107"/>
        <v/>
      </c>
      <c r="DV29" s="103" t="str">
        <f t="shared" si="108"/>
        <v/>
      </c>
      <c r="DW29" s="103" t="str">
        <f t="shared" si="109"/>
        <v/>
      </c>
      <c r="DX29" s="103" t="str">
        <f t="shared" si="110"/>
        <v/>
      </c>
      <c r="DY29" s="103" t="str">
        <f t="shared" si="111"/>
        <v/>
      </c>
      <c r="DZ29" s="103" t="str">
        <f t="shared" si="112"/>
        <v/>
      </c>
      <c r="EA29" s="103" t="str">
        <f t="shared" si="113"/>
        <v/>
      </c>
      <c r="EB29" s="103" t="str">
        <f t="shared" si="114"/>
        <v/>
      </c>
      <c r="EC29" s="103" t="str">
        <f t="shared" si="115"/>
        <v/>
      </c>
      <c r="ED29" s="103" t="str">
        <f t="shared" si="116"/>
        <v/>
      </c>
      <c r="EE29" s="103" t="str">
        <f t="shared" si="117"/>
        <v/>
      </c>
      <c r="EF29" s="103" t="str">
        <f t="shared" si="118"/>
        <v/>
      </c>
      <c r="EG29" s="103" t="str">
        <f t="shared" si="119"/>
        <v/>
      </c>
      <c r="EH29" s="103" t="str">
        <f t="shared" si="120"/>
        <v/>
      </c>
      <c r="EI29" s="103" t="str">
        <f t="shared" si="121"/>
        <v/>
      </c>
      <c r="EJ29" s="103" t="str">
        <f t="shared" si="122"/>
        <v/>
      </c>
      <c r="EK29" s="103" t="str">
        <f t="shared" si="123"/>
        <v/>
      </c>
      <c r="EL29" s="103" t="str">
        <f t="shared" si="124"/>
        <v/>
      </c>
      <c r="EM29" s="103" t="str">
        <f t="shared" si="125"/>
        <v/>
      </c>
      <c r="EN29" s="103" t="str">
        <f t="shared" si="126"/>
        <v/>
      </c>
      <c r="EO29" s="103" t="str">
        <f t="shared" si="127"/>
        <v/>
      </c>
      <c r="EP29" s="103" t="str">
        <f t="shared" si="128"/>
        <v/>
      </c>
      <c r="EQ29" s="103" t="str">
        <f t="shared" si="129"/>
        <v/>
      </c>
      <c r="ER29" s="103" t="str">
        <f t="shared" si="130"/>
        <v/>
      </c>
      <c r="ES29" s="103" t="str">
        <f t="shared" si="131"/>
        <v/>
      </c>
      <c r="ET29" s="103" t="str">
        <f t="shared" si="132"/>
        <v/>
      </c>
      <c r="EU29" s="103" t="str">
        <f t="shared" si="313"/>
        <v/>
      </c>
      <c r="EV29" s="103" t="str">
        <f t="shared" si="314"/>
        <v/>
      </c>
      <c r="EW29" s="103" t="str">
        <f t="shared" si="315"/>
        <v/>
      </c>
      <c r="EX29" s="103" t="str">
        <f t="shared" si="316"/>
        <v/>
      </c>
      <c r="EY29" s="103" t="str">
        <f t="shared" si="317"/>
        <v/>
      </c>
      <c r="EZ29" s="103" t="str">
        <f t="shared" si="133"/>
        <v/>
      </c>
      <c r="FA29" s="103" t="str">
        <f t="shared" si="134"/>
        <v/>
      </c>
      <c r="FB29" s="103" t="str">
        <f t="shared" si="135"/>
        <v/>
      </c>
      <c r="FC29" s="103" t="str">
        <f t="shared" si="136"/>
        <v/>
      </c>
      <c r="FD29" s="103" t="str">
        <f t="shared" si="137"/>
        <v/>
      </c>
      <c r="FE29" s="103" t="str">
        <f t="shared" si="318"/>
        <v/>
      </c>
      <c r="FF29" s="103" t="str">
        <f t="shared" si="319"/>
        <v/>
      </c>
      <c r="FG29" s="103" t="str">
        <f t="shared" si="320"/>
        <v/>
      </c>
      <c r="FH29" s="103" t="str">
        <f t="shared" si="321"/>
        <v/>
      </c>
      <c r="FI29" s="103" t="str">
        <f t="shared" si="322"/>
        <v/>
      </c>
      <c r="FJ29" s="103" t="str">
        <f t="shared" si="138"/>
        <v/>
      </c>
      <c r="FK29" s="103" t="str">
        <f t="shared" si="139"/>
        <v/>
      </c>
      <c r="FL29" s="103" t="str">
        <f t="shared" si="140"/>
        <v/>
      </c>
      <c r="FM29" s="103" t="str">
        <f t="shared" si="141"/>
        <v/>
      </c>
      <c r="FN29" s="103" t="str">
        <f t="shared" si="142"/>
        <v/>
      </c>
      <c r="FO29" s="103" t="str">
        <f t="shared" si="143"/>
        <v/>
      </c>
      <c r="FP29" s="103" t="str">
        <f t="shared" si="144"/>
        <v/>
      </c>
      <c r="FQ29" s="103" t="str">
        <f t="shared" si="145"/>
        <v/>
      </c>
      <c r="FR29" s="103" t="str">
        <f t="shared" si="146"/>
        <v/>
      </c>
      <c r="FS29" s="103" t="str">
        <f t="shared" si="147"/>
        <v/>
      </c>
      <c r="FT29" s="103" t="str">
        <f t="shared" si="148"/>
        <v/>
      </c>
      <c r="FU29" s="103" t="str">
        <f t="shared" si="149"/>
        <v/>
      </c>
      <c r="FV29" s="103" t="str">
        <f t="shared" si="150"/>
        <v/>
      </c>
      <c r="FW29" s="103" t="str">
        <f t="shared" si="151"/>
        <v/>
      </c>
      <c r="FX29" s="103" t="str">
        <f t="shared" si="152"/>
        <v/>
      </c>
      <c r="FY29" s="103" t="str">
        <f t="shared" si="153"/>
        <v/>
      </c>
      <c r="FZ29" s="103" t="str">
        <f t="shared" si="154"/>
        <v/>
      </c>
      <c r="GA29" s="103" t="str">
        <f t="shared" si="155"/>
        <v/>
      </c>
      <c r="GB29" s="103" t="str">
        <f t="shared" si="156"/>
        <v/>
      </c>
      <c r="GC29" s="103" t="str">
        <f t="shared" si="157"/>
        <v/>
      </c>
      <c r="GD29" s="103" t="str">
        <f t="shared" si="158"/>
        <v/>
      </c>
      <c r="GE29" s="103" t="str">
        <f t="shared" si="159"/>
        <v/>
      </c>
      <c r="GF29" s="103" t="str">
        <f t="shared" si="160"/>
        <v/>
      </c>
      <c r="GG29" s="103" t="str">
        <f t="shared" si="161"/>
        <v/>
      </c>
      <c r="GH29" s="103" t="str">
        <f t="shared" si="162"/>
        <v/>
      </c>
      <c r="GI29" s="103" t="str">
        <f t="shared" si="163"/>
        <v/>
      </c>
      <c r="GJ29" s="103" t="str">
        <f t="shared" si="164"/>
        <v/>
      </c>
      <c r="GK29" s="103" t="str">
        <f t="shared" si="165"/>
        <v/>
      </c>
      <c r="GL29" s="103" t="str">
        <f t="shared" si="166"/>
        <v/>
      </c>
      <c r="GM29" s="103" t="str">
        <f t="shared" si="167"/>
        <v/>
      </c>
      <c r="GN29" s="103" t="str">
        <f t="shared" si="168"/>
        <v/>
      </c>
      <c r="GO29" s="103" t="str">
        <f t="shared" si="169"/>
        <v/>
      </c>
      <c r="GP29" s="103" t="str">
        <f t="shared" si="170"/>
        <v/>
      </c>
      <c r="GQ29" s="103" t="str">
        <f t="shared" si="171"/>
        <v/>
      </c>
      <c r="GR29" s="103" t="str">
        <f t="shared" si="172"/>
        <v/>
      </c>
      <c r="GS29" s="103" t="str">
        <f t="shared" si="173"/>
        <v/>
      </c>
      <c r="GT29" s="103" t="str">
        <f t="shared" si="174"/>
        <v/>
      </c>
      <c r="GU29" s="103" t="str">
        <f t="shared" si="175"/>
        <v/>
      </c>
      <c r="GV29" s="103" t="str">
        <f t="shared" si="176"/>
        <v/>
      </c>
      <c r="GW29" s="103" t="str">
        <f t="shared" si="177"/>
        <v/>
      </c>
      <c r="GX29" s="103" t="str">
        <f t="shared" si="178"/>
        <v/>
      </c>
      <c r="GY29" s="103" t="str">
        <f t="shared" si="179"/>
        <v/>
      </c>
      <c r="GZ29" s="103" t="str">
        <f t="shared" si="180"/>
        <v/>
      </c>
      <c r="HA29" s="103" t="str">
        <f t="shared" si="181"/>
        <v/>
      </c>
      <c r="HB29" s="103" t="str">
        <f t="shared" si="182"/>
        <v/>
      </c>
      <c r="HC29" s="103" t="str">
        <f t="shared" si="183"/>
        <v/>
      </c>
      <c r="HD29" s="103" t="str">
        <f t="shared" si="184"/>
        <v/>
      </c>
      <c r="HE29" s="103" t="str">
        <f t="shared" si="185"/>
        <v/>
      </c>
      <c r="HF29" s="103" t="str">
        <f t="shared" si="186"/>
        <v/>
      </c>
      <c r="HG29" s="103" t="str">
        <f t="shared" si="187"/>
        <v/>
      </c>
      <c r="HH29" s="103" t="str">
        <f t="shared" si="188"/>
        <v/>
      </c>
      <c r="HI29" s="103" t="str">
        <f t="shared" si="189"/>
        <v/>
      </c>
      <c r="HJ29" s="103" t="str">
        <f t="shared" si="190"/>
        <v/>
      </c>
      <c r="HK29" s="103" t="str">
        <f t="shared" si="191"/>
        <v/>
      </c>
      <c r="HL29" s="103" t="str">
        <f t="shared" si="192"/>
        <v/>
      </c>
      <c r="HM29" s="103" t="str">
        <f t="shared" si="193"/>
        <v/>
      </c>
      <c r="HN29" s="103" t="str">
        <f t="shared" si="194"/>
        <v/>
      </c>
      <c r="HO29" s="103" t="str">
        <f t="shared" si="195"/>
        <v/>
      </c>
      <c r="HP29" s="103" t="str">
        <f t="shared" si="196"/>
        <v/>
      </c>
      <c r="HQ29" s="103" t="str">
        <f t="shared" si="197"/>
        <v/>
      </c>
      <c r="HR29" s="103" t="str">
        <f t="shared" si="198"/>
        <v/>
      </c>
      <c r="HS29" s="103" t="str">
        <f t="shared" si="199"/>
        <v/>
      </c>
      <c r="HT29" s="103" t="str">
        <f t="shared" si="200"/>
        <v/>
      </c>
      <c r="HU29" s="103" t="str">
        <f t="shared" si="201"/>
        <v/>
      </c>
      <c r="HV29" s="103" t="str">
        <f t="shared" si="202"/>
        <v/>
      </c>
      <c r="HW29" s="137" t="str">
        <f t="shared" si="203"/>
        <v/>
      </c>
      <c r="HX29" s="137" t="str">
        <f t="shared" si="204"/>
        <v/>
      </c>
      <c r="HY29" s="137" t="str">
        <f t="shared" si="205"/>
        <v/>
      </c>
      <c r="HZ29" s="137" t="str">
        <f t="shared" si="206"/>
        <v/>
      </c>
      <c r="IA29" s="137" t="str">
        <f t="shared" si="207"/>
        <v/>
      </c>
      <c r="IB29" s="137" t="str">
        <f t="shared" si="208"/>
        <v/>
      </c>
      <c r="IC29" s="137" t="str">
        <f t="shared" si="209"/>
        <v/>
      </c>
      <c r="ID29" s="137" t="str">
        <f t="shared" si="210"/>
        <v/>
      </c>
      <c r="IE29" s="137" t="str">
        <f t="shared" si="211"/>
        <v/>
      </c>
      <c r="IF29" s="137" t="str">
        <f t="shared" si="212"/>
        <v/>
      </c>
      <c r="IG29" s="137" t="str">
        <f t="shared" si="213"/>
        <v/>
      </c>
      <c r="IH29" s="137" t="str">
        <f t="shared" si="214"/>
        <v/>
      </c>
      <c r="II29" s="137" t="str">
        <f t="shared" si="215"/>
        <v/>
      </c>
      <c r="IJ29" s="137" t="str">
        <f t="shared" si="216"/>
        <v/>
      </c>
      <c r="IK29" s="137" t="str">
        <f t="shared" si="217"/>
        <v/>
      </c>
      <c r="IL29" s="137" t="str">
        <f t="shared" si="218"/>
        <v/>
      </c>
      <c r="IM29" s="137" t="str">
        <f t="shared" si="219"/>
        <v/>
      </c>
      <c r="IN29" s="137" t="str">
        <f t="shared" si="220"/>
        <v/>
      </c>
      <c r="IO29" s="137" t="str">
        <f t="shared" si="221"/>
        <v/>
      </c>
      <c r="IP29" s="137" t="str">
        <f t="shared" si="222"/>
        <v/>
      </c>
      <c r="IQ29" s="137" t="str">
        <f t="shared" si="223"/>
        <v/>
      </c>
      <c r="IR29" s="137" t="str">
        <f t="shared" si="224"/>
        <v/>
      </c>
      <c r="IS29" s="137" t="str">
        <f t="shared" si="225"/>
        <v/>
      </c>
      <c r="IT29" s="137" t="str">
        <f t="shared" si="226"/>
        <v/>
      </c>
      <c r="IU29" s="137" t="str">
        <f t="shared" si="227"/>
        <v/>
      </c>
      <c r="IV29" s="137" t="str">
        <f t="shared" si="228"/>
        <v/>
      </c>
      <c r="IW29" s="137" t="str">
        <f t="shared" si="229"/>
        <v/>
      </c>
      <c r="IX29" s="137" t="str">
        <f t="shared" si="230"/>
        <v/>
      </c>
      <c r="IY29" s="137" t="str">
        <f t="shared" si="231"/>
        <v/>
      </c>
      <c r="IZ29" s="137" t="str">
        <f t="shared" si="232"/>
        <v/>
      </c>
      <c r="JA29" s="137" t="str">
        <f t="shared" si="233"/>
        <v/>
      </c>
      <c r="JB29" s="137" t="str">
        <f t="shared" si="234"/>
        <v/>
      </c>
      <c r="JC29" s="137" t="str">
        <f t="shared" si="235"/>
        <v/>
      </c>
      <c r="JD29" s="137" t="str">
        <f t="shared" si="236"/>
        <v/>
      </c>
      <c r="JE29" s="137" t="str">
        <f t="shared" si="237"/>
        <v/>
      </c>
      <c r="JF29" s="137" t="str">
        <f t="shared" si="238"/>
        <v/>
      </c>
      <c r="JG29" s="137" t="str">
        <f t="shared" si="239"/>
        <v/>
      </c>
      <c r="JH29" s="137" t="str">
        <f t="shared" si="240"/>
        <v/>
      </c>
      <c r="JI29" s="137" t="str">
        <f t="shared" si="241"/>
        <v/>
      </c>
      <c r="JJ29" s="137" t="str">
        <f t="shared" si="242"/>
        <v/>
      </c>
      <c r="JK29" s="137" t="str">
        <f t="shared" si="243"/>
        <v/>
      </c>
      <c r="JL29" s="137" t="str">
        <f t="shared" si="244"/>
        <v/>
      </c>
      <c r="JM29" s="137" t="str">
        <f t="shared" si="245"/>
        <v/>
      </c>
      <c r="JN29" s="137" t="str">
        <f t="shared" si="246"/>
        <v/>
      </c>
      <c r="JO29" s="137" t="str">
        <f t="shared" si="247"/>
        <v/>
      </c>
      <c r="JP29" s="137" t="str">
        <f t="shared" si="248"/>
        <v/>
      </c>
      <c r="JQ29" s="137" t="str">
        <f t="shared" si="249"/>
        <v/>
      </c>
      <c r="JR29" s="137" t="str">
        <f t="shared" si="250"/>
        <v/>
      </c>
      <c r="JS29" s="137" t="str">
        <f t="shared" si="251"/>
        <v/>
      </c>
      <c r="JT29" s="137" t="str">
        <f t="shared" si="252"/>
        <v/>
      </c>
      <c r="JU29" s="137" t="str">
        <f t="shared" si="253"/>
        <v/>
      </c>
      <c r="JV29" s="137" t="str">
        <f t="shared" si="254"/>
        <v/>
      </c>
      <c r="JW29" s="137" t="str">
        <f t="shared" si="255"/>
        <v/>
      </c>
      <c r="JX29" s="137" t="str">
        <f t="shared" si="256"/>
        <v/>
      </c>
      <c r="JY29" s="137" t="str">
        <f t="shared" si="257"/>
        <v/>
      </c>
      <c r="JZ29" s="137" t="str">
        <f t="shared" si="258"/>
        <v/>
      </c>
      <c r="KA29" s="137" t="str">
        <f t="shared" si="259"/>
        <v/>
      </c>
      <c r="KB29" s="137" t="str">
        <f t="shared" si="260"/>
        <v/>
      </c>
      <c r="KC29" s="137" t="str">
        <f t="shared" si="261"/>
        <v/>
      </c>
      <c r="KD29" s="137" t="str">
        <f t="shared" si="262"/>
        <v/>
      </c>
      <c r="KE29" s="137" t="str">
        <f t="shared" si="263"/>
        <v/>
      </c>
      <c r="KF29" s="137" t="str">
        <f t="shared" si="264"/>
        <v/>
      </c>
      <c r="KG29" s="137" t="str">
        <f t="shared" si="265"/>
        <v/>
      </c>
      <c r="KH29" s="137" t="str">
        <f t="shared" si="266"/>
        <v/>
      </c>
      <c r="KI29" s="137" t="str">
        <f t="shared" si="267"/>
        <v/>
      </c>
      <c r="KJ29" s="137" t="str">
        <f t="shared" si="268"/>
        <v/>
      </c>
      <c r="KK29" s="137" t="str">
        <f t="shared" si="269"/>
        <v/>
      </c>
      <c r="KL29" s="137" t="str">
        <f t="shared" si="270"/>
        <v/>
      </c>
      <c r="KM29" s="137" t="str">
        <f t="shared" si="271"/>
        <v/>
      </c>
      <c r="KN29" s="137" t="str">
        <f t="shared" si="272"/>
        <v/>
      </c>
      <c r="KO29" s="137" t="str">
        <f t="shared" si="273"/>
        <v/>
      </c>
      <c r="KP29" s="137" t="str">
        <f t="shared" si="274"/>
        <v/>
      </c>
      <c r="KQ29" s="137" t="str">
        <f t="shared" si="275"/>
        <v/>
      </c>
      <c r="KR29" s="137" t="str">
        <f t="shared" si="276"/>
        <v/>
      </c>
      <c r="KS29" s="137" t="str">
        <f t="shared" si="277"/>
        <v/>
      </c>
      <c r="KT29" s="137" t="str">
        <f t="shared" si="278"/>
        <v/>
      </c>
      <c r="KU29" s="137" t="str">
        <f t="shared" si="279"/>
        <v/>
      </c>
      <c r="KV29" s="137" t="str">
        <f t="shared" si="280"/>
        <v/>
      </c>
      <c r="KW29" s="137" t="str">
        <f t="shared" si="281"/>
        <v/>
      </c>
      <c r="KX29" s="137" t="str">
        <f t="shared" si="282"/>
        <v/>
      </c>
      <c r="KY29" s="137" t="str">
        <f t="shared" si="283"/>
        <v/>
      </c>
      <c r="KZ29" s="137" t="str">
        <f t="shared" si="284"/>
        <v/>
      </c>
      <c r="LA29" s="137" t="str">
        <f t="shared" si="285"/>
        <v/>
      </c>
      <c r="LB29" s="137" t="str">
        <f t="shared" si="286"/>
        <v/>
      </c>
      <c r="LC29" s="137" t="str">
        <f t="shared" si="287"/>
        <v/>
      </c>
      <c r="LD29" s="138" t="str">
        <f t="shared" si="288"/>
        <v/>
      </c>
      <c r="LE29" s="138" t="str">
        <f t="shared" si="289"/>
        <v/>
      </c>
      <c r="LF29" s="138" t="str">
        <f t="shared" si="290"/>
        <v/>
      </c>
      <c r="LG29" s="138" t="str">
        <f t="shared" si="291"/>
        <v/>
      </c>
      <c r="LH29" s="138" t="str">
        <f t="shared" si="292"/>
        <v/>
      </c>
      <c r="LI29" s="103" t="str">
        <f t="shared" si="293"/>
        <v/>
      </c>
      <c r="LJ29" s="103" t="str">
        <f t="shared" si="294"/>
        <v/>
      </c>
      <c r="LK29" s="103" t="str">
        <f t="shared" si="295"/>
        <v/>
      </c>
      <c r="LL29" s="103" t="str">
        <f t="shared" si="296"/>
        <v/>
      </c>
      <c r="LM29" s="103" t="str">
        <f t="shared" si="297"/>
        <v/>
      </c>
      <c r="LN29" s="103" t="str">
        <f t="shared" si="298"/>
        <v/>
      </c>
      <c r="LO29" s="103" t="str">
        <f t="shared" si="299"/>
        <v/>
      </c>
      <c r="LP29" s="103" t="str">
        <f t="shared" si="300"/>
        <v/>
      </c>
      <c r="LQ29" s="103" t="str">
        <f t="shared" si="301"/>
        <v/>
      </c>
      <c r="LR29" s="103" t="str">
        <f t="shared" si="302"/>
        <v/>
      </c>
      <c r="LS29" s="103" t="str">
        <f t="shared" si="303"/>
        <v/>
      </c>
      <c r="LT29" s="103" t="str">
        <f t="shared" si="304"/>
        <v/>
      </c>
      <c r="LU29" s="103" t="str">
        <f t="shared" si="305"/>
        <v/>
      </c>
      <c r="LV29" s="103" t="str">
        <f t="shared" si="306"/>
        <v/>
      </c>
      <c r="LW29" s="103" t="str">
        <f t="shared" si="307"/>
        <v/>
      </c>
      <c r="LX29" s="103" t="str">
        <f t="shared" si="308"/>
        <v/>
      </c>
      <c r="LY29" s="103" t="str">
        <f t="shared" si="309"/>
        <v/>
      </c>
      <c r="LZ29" s="103" t="str">
        <f t="shared" si="310"/>
        <v/>
      </c>
      <c r="MA29" s="103" t="str">
        <f t="shared" si="311"/>
        <v/>
      </c>
      <c r="MB29" s="103" t="str">
        <f t="shared" si="312"/>
        <v/>
      </c>
      <c r="MC29" s="119">
        <f t="shared" si="323"/>
        <v>0</v>
      </c>
      <c r="MD29" s="119">
        <f t="shared" si="324"/>
        <v>0</v>
      </c>
      <c r="ME29" s="119">
        <f t="shared" si="325"/>
        <v>0</v>
      </c>
      <c r="MF29" s="119">
        <f t="shared" si="326"/>
        <v>0</v>
      </c>
      <c r="MG29" s="119">
        <f t="shared" si="327"/>
        <v>0</v>
      </c>
      <c r="MH29" s="119">
        <f t="shared" si="328"/>
        <v>0</v>
      </c>
      <c r="MI29" s="119">
        <f t="shared" si="329"/>
        <v>0</v>
      </c>
      <c r="MJ29" s="119">
        <f t="shared" si="330"/>
        <v>0</v>
      </c>
      <c r="MK29" s="119">
        <f t="shared" si="331"/>
        <v>0</v>
      </c>
      <c r="ML29" s="119">
        <f t="shared" si="332"/>
        <v>0</v>
      </c>
      <c r="MM29" s="119">
        <f t="shared" si="333"/>
        <v>0</v>
      </c>
      <c r="MN29" s="119">
        <f t="shared" si="334"/>
        <v>0</v>
      </c>
      <c r="MO29" s="119">
        <f t="shared" si="335"/>
        <v>0</v>
      </c>
      <c r="MP29" s="119">
        <f t="shared" si="336"/>
        <v>0</v>
      </c>
      <c r="MQ29" s="119">
        <f t="shared" si="337"/>
        <v>0</v>
      </c>
      <c r="MR29" s="98"/>
      <c r="MS29" s="98"/>
      <c r="MT29" s="103"/>
      <c r="MU29" s="103"/>
      <c r="NK29" s="99"/>
      <c r="NL29" s="99"/>
    </row>
    <row r="30" spans="1:376" ht="12" customHeight="1" x14ac:dyDescent="0.2">
      <c r="A30" s="126" t="str">
        <f t="shared" si="0"/>
        <v/>
      </c>
      <c r="B30" s="165">
        <v>60</v>
      </c>
      <c r="C30" s="140"/>
      <c r="D30" s="141"/>
      <c r="E30" s="142"/>
      <c r="F30" s="142"/>
      <c r="G30" s="142"/>
      <c r="H30" s="142"/>
      <c r="I30" s="534"/>
      <c r="J30" s="143"/>
      <c r="K30" s="144">
        <f t="shared" si="1"/>
        <v>0</v>
      </c>
      <c r="L30" s="144">
        <f t="shared" si="2"/>
        <v>0</v>
      </c>
      <c r="M30" s="145"/>
      <c r="N30" s="145"/>
      <c r="O30" s="145"/>
      <c r="P30" s="146"/>
      <c r="Q30" s="147"/>
      <c r="R30" s="148"/>
      <c r="S30" s="1245"/>
      <c r="T30" s="1246"/>
      <c r="U30" s="103" t="str">
        <f t="shared" si="3"/>
        <v/>
      </c>
      <c r="V30" s="103" t="str">
        <f t="shared" si="4"/>
        <v/>
      </c>
      <c r="W30" s="103" t="str">
        <f t="shared" si="5"/>
        <v/>
      </c>
      <c r="X30" s="103" t="str">
        <f t="shared" si="6"/>
        <v/>
      </c>
      <c r="Y30" s="103" t="str">
        <f t="shared" si="7"/>
        <v/>
      </c>
      <c r="Z30" s="103" t="str">
        <f t="shared" si="8"/>
        <v/>
      </c>
      <c r="AA30" s="103" t="str">
        <f t="shared" si="9"/>
        <v/>
      </c>
      <c r="AB30" s="103" t="str">
        <f t="shared" si="10"/>
        <v/>
      </c>
      <c r="AC30" s="103" t="str">
        <f t="shared" si="11"/>
        <v/>
      </c>
      <c r="AD30" s="103" t="str">
        <f t="shared" si="12"/>
        <v/>
      </c>
      <c r="AE30" s="103" t="str">
        <f t="shared" si="13"/>
        <v/>
      </c>
      <c r="AF30" s="103" t="str">
        <f t="shared" si="14"/>
        <v/>
      </c>
      <c r="AG30" s="103" t="str">
        <f t="shared" si="15"/>
        <v/>
      </c>
      <c r="AH30" s="103" t="str">
        <f t="shared" si="16"/>
        <v/>
      </c>
      <c r="AI30" s="103" t="str">
        <f t="shared" si="17"/>
        <v/>
      </c>
      <c r="AJ30" s="103" t="str">
        <f t="shared" si="18"/>
        <v/>
      </c>
      <c r="AK30" s="103" t="str">
        <f t="shared" si="19"/>
        <v/>
      </c>
      <c r="AL30" s="103" t="str">
        <f t="shared" si="20"/>
        <v/>
      </c>
      <c r="AM30" s="103" t="str">
        <f t="shared" si="21"/>
        <v/>
      </c>
      <c r="AN30" s="103" t="str">
        <f t="shared" si="22"/>
        <v/>
      </c>
      <c r="AO30" s="103" t="str">
        <f t="shared" si="23"/>
        <v/>
      </c>
      <c r="AP30" s="103" t="str">
        <f t="shared" si="24"/>
        <v/>
      </c>
      <c r="AQ30" s="103" t="str">
        <f t="shared" si="25"/>
        <v/>
      </c>
      <c r="AR30" s="103" t="str">
        <f t="shared" si="26"/>
        <v/>
      </c>
      <c r="AS30" s="103" t="str">
        <f t="shared" si="27"/>
        <v/>
      </c>
      <c r="AT30" s="103" t="str">
        <f t="shared" si="28"/>
        <v/>
      </c>
      <c r="AU30" s="103" t="str">
        <f t="shared" si="29"/>
        <v/>
      </c>
      <c r="AV30" s="103" t="str">
        <f t="shared" si="30"/>
        <v/>
      </c>
      <c r="AW30" s="103" t="str">
        <f t="shared" si="31"/>
        <v/>
      </c>
      <c r="AX30" s="103" t="str">
        <f t="shared" si="32"/>
        <v/>
      </c>
      <c r="AY30" s="103" t="str">
        <f t="shared" si="33"/>
        <v/>
      </c>
      <c r="AZ30" s="103" t="str">
        <f t="shared" si="34"/>
        <v/>
      </c>
      <c r="BA30" s="103" t="str">
        <f t="shared" si="35"/>
        <v/>
      </c>
      <c r="BB30" s="103" t="str">
        <f t="shared" si="36"/>
        <v/>
      </c>
      <c r="BC30" s="103" t="str">
        <f t="shared" si="37"/>
        <v/>
      </c>
      <c r="BD30" s="103" t="str">
        <f t="shared" si="38"/>
        <v/>
      </c>
      <c r="BE30" s="103" t="str">
        <f t="shared" si="39"/>
        <v/>
      </c>
      <c r="BF30" s="103" t="str">
        <f t="shared" si="40"/>
        <v/>
      </c>
      <c r="BG30" s="103" t="str">
        <f t="shared" si="41"/>
        <v/>
      </c>
      <c r="BH30" s="103" t="str">
        <f t="shared" si="42"/>
        <v/>
      </c>
      <c r="BI30" s="103" t="str">
        <f t="shared" si="43"/>
        <v/>
      </c>
      <c r="BJ30" s="103" t="str">
        <f t="shared" si="44"/>
        <v/>
      </c>
      <c r="BK30" s="103" t="str">
        <f t="shared" si="45"/>
        <v/>
      </c>
      <c r="BL30" s="103" t="str">
        <f t="shared" si="46"/>
        <v/>
      </c>
      <c r="BM30" s="103" t="str">
        <f t="shared" si="47"/>
        <v/>
      </c>
      <c r="BN30" s="103" t="str">
        <f t="shared" si="48"/>
        <v/>
      </c>
      <c r="BO30" s="103" t="str">
        <f t="shared" si="49"/>
        <v/>
      </c>
      <c r="BP30" s="103" t="str">
        <f t="shared" si="50"/>
        <v/>
      </c>
      <c r="BQ30" s="103" t="str">
        <f t="shared" si="51"/>
        <v/>
      </c>
      <c r="BR30" s="103" t="str">
        <f t="shared" si="52"/>
        <v/>
      </c>
      <c r="BS30" s="103" t="str">
        <f t="shared" si="53"/>
        <v/>
      </c>
      <c r="BT30" s="103" t="str">
        <f t="shared" si="54"/>
        <v/>
      </c>
      <c r="BU30" s="103" t="str">
        <f t="shared" si="55"/>
        <v/>
      </c>
      <c r="BV30" s="103" t="str">
        <f t="shared" si="56"/>
        <v/>
      </c>
      <c r="BW30" s="103" t="str">
        <f t="shared" si="57"/>
        <v/>
      </c>
      <c r="BX30" s="103" t="str">
        <f t="shared" si="58"/>
        <v/>
      </c>
      <c r="BY30" s="103" t="str">
        <f t="shared" si="59"/>
        <v/>
      </c>
      <c r="BZ30" s="103" t="str">
        <f t="shared" si="60"/>
        <v/>
      </c>
      <c r="CA30" s="103" t="str">
        <f t="shared" si="61"/>
        <v/>
      </c>
      <c r="CB30" s="103" t="str">
        <f t="shared" si="62"/>
        <v/>
      </c>
      <c r="CC30" s="103" t="str">
        <f t="shared" si="63"/>
        <v/>
      </c>
      <c r="CD30" s="103" t="str">
        <f t="shared" si="64"/>
        <v/>
      </c>
      <c r="CE30" s="103" t="str">
        <f t="shared" si="65"/>
        <v/>
      </c>
      <c r="CF30" s="103" t="str">
        <f t="shared" si="66"/>
        <v/>
      </c>
      <c r="CG30" s="103" t="str">
        <f t="shared" si="67"/>
        <v/>
      </c>
      <c r="CH30" s="103" t="str">
        <f t="shared" si="68"/>
        <v/>
      </c>
      <c r="CI30" s="103" t="str">
        <f t="shared" si="69"/>
        <v/>
      </c>
      <c r="CJ30" s="103" t="str">
        <f t="shared" si="70"/>
        <v/>
      </c>
      <c r="CK30" s="103" t="str">
        <f t="shared" si="71"/>
        <v/>
      </c>
      <c r="CL30" s="103" t="str">
        <f t="shared" si="72"/>
        <v/>
      </c>
      <c r="CM30" s="103" t="str">
        <f t="shared" si="73"/>
        <v/>
      </c>
      <c r="CN30" s="103" t="str">
        <f t="shared" si="74"/>
        <v/>
      </c>
      <c r="CO30" s="103" t="str">
        <f t="shared" si="75"/>
        <v/>
      </c>
      <c r="CP30" s="103" t="str">
        <f t="shared" si="76"/>
        <v/>
      </c>
      <c r="CQ30" s="103" t="str">
        <f t="shared" si="77"/>
        <v/>
      </c>
      <c r="CR30" s="103" t="str">
        <f t="shared" si="78"/>
        <v/>
      </c>
      <c r="CS30" s="103" t="str">
        <f t="shared" si="79"/>
        <v/>
      </c>
      <c r="CT30" s="103" t="str">
        <f t="shared" si="80"/>
        <v/>
      </c>
      <c r="CU30" s="103" t="str">
        <f t="shared" si="81"/>
        <v/>
      </c>
      <c r="CV30" s="103" t="str">
        <f t="shared" si="82"/>
        <v/>
      </c>
      <c r="CW30" s="103" t="str">
        <f t="shared" si="83"/>
        <v/>
      </c>
      <c r="CX30" s="103" t="str">
        <f t="shared" si="84"/>
        <v/>
      </c>
      <c r="CY30" s="103" t="str">
        <f t="shared" si="85"/>
        <v/>
      </c>
      <c r="CZ30" s="103" t="str">
        <f t="shared" si="86"/>
        <v/>
      </c>
      <c r="DA30" s="103" t="str">
        <f t="shared" si="87"/>
        <v/>
      </c>
      <c r="DB30" s="103" t="str">
        <f t="shared" si="88"/>
        <v/>
      </c>
      <c r="DC30" s="103" t="str">
        <f t="shared" si="89"/>
        <v/>
      </c>
      <c r="DD30" s="103" t="str">
        <f t="shared" si="90"/>
        <v/>
      </c>
      <c r="DE30" s="103" t="str">
        <f t="shared" si="91"/>
        <v/>
      </c>
      <c r="DF30" s="103" t="str">
        <f t="shared" si="92"/>
        <v/>
      </c>
      <c r="DG30" s="103" t="str">
        <f t="shared" si="93"/>
        <v/>
      </c>
      <c r="DH30" s="103" t="str">
        <f t="shared" si="94"/>
        <v/>
      </c>
      <c r="DI30" s="103" t="str">
        <f t="shared" si="95"/>
        <v/>
      </c>
      <c r="DJ30" s="103" t="str">
        <f t="shared" si="96"/>
        <v/>
      </c>
      <c r="DK30" s="103" t="str">
        <f t="shared" si="97"/>
        <v/>
      </c>
      <c r="DL30" s="103" t="str">
        <f t="shared" si="98"/>
        <v/>
      </c>
      <c r="DM30" s="103" t="str">
        <f t="shared" si="99"/>
        <v/>
      </c>
      <c r="DN30" s="103" t="str">
        <f t="shared" si="100"/>
        <v/>
      </c>
      <c r="DO30" s="103" t="str">
        <f t="shared" si="101"/>
        <v/>
      </c>
      <c r="DP30" s="103" t="str">
        <f t="shared" si="102"/>
        <v/>
      </c>
      <c r="DQ30" s="103" t="str">
        <f t="shared" si="103"/>
        <v/>
      </c>
      <c r="DR30" s="103" t="str">
        <f t="shared" si="104"/>
        <v/>
      </c>
      <c r="DS30" s="103" t="str">
        <f t="shared" si="105"/>
        <v/>
      </c>
      <c r="DT30" s="103" t="str">
        <f t="shared" si="106"/>
        <v/>
      </c>
      <c r="DU30" s="103" t="str">
        <f t="shared" si="107"/>
        <v/>
      </c>
      <c r="DV30" s="103" t="str">
        <f t="shared" si="108"/>
        <v/>
      </c>
      <c r="DW30" s="103" t="str">
        <f t="shared" si="109"/>
        <v/>
      </c>
      <c r="DX30" s="103" t="str">
        <f t="shared" si="110"/>
        <v/>
      </c>
      <c r="DY30" s="103" t="str">
        <f t="shared" si="111"/>
        <v/>
      </c>
      <c r="DZ30" s="103" t="str">
        <f t="shared" si="112"/>
        <v/>
      </c>
      <c r="EA30" s="103" t="str">
        <f t="shared" si="113"/>
        <v/>
      </c>
      <c r="EB30" s="103" t="str">
        <f t="shared" si="114"/>
        <v/>
      </c>
      <c r="EC30" s="103" t="str">
        <f t="shared" si="115"/>
        <v/>
      </c>
      <c r="ED30" s="103" t="str">
        <f t="shared" si="116"/>
        <v/>
      </c>
      <c r="EE30" s="103" t="str">
        <f t="shared" si="117"/>
        <v/>
      </c>
      <c r="EF30" s="103" t="str">
        <f t="shared" si="118"/>
        <v/>
      </c>
      <c r="EG30" s="103" t="str">
        <f t="shared" si="119"/>
        <v/>
      </c>
      <c r="EH30" s="103" t="str">
        <f t="shared" si="120"/>
        <v/>
      </c>
      <c r="EI30" s="103" t="str">
        <f t="shared" si="121"/>
        <v/>
      </c>
      <c r="EJ30" s="103" t="str">
        <f t="shared" si="122"/>
        <v/>
      </c>
      <c r="EK30" s="103" t="str">
        <f t="shared" si="123"/>
        <v/>
      </c>
      <c r="EL30" s="103" t="str">
        <f t="shared" si="124"/>
        <v/>
      </c>
      <c r="EM30" s="103" t="str">
        <f t="shared" si="125"/>
        <v/>
      </c>
      <c r="EN30" s="103" t="str">
        <f t="shared" si="126"/>
        <v/>
      </c>
      <c r="EO30" s="103" t="str">
        <f t="shared" si="127"/>
        <v/>
      </c>
      <c r="EP30" s="103" t="str">
        <f t="shared" si="128"/>
        <v/>
      </c>
      <c r="EQ30" s="103" t="str">
        <f t="shared" si="129"/>
        <v/>
      </c>
      <c r="ER30" s="103" t="str">
        <f t="shared" si="130"/>
        <v/>
      </c>
      <c r="ES30" s="103" t="str">
        <f t="shared" si="131"/>
        <v/>
      </c>
      <c r="ET30" s="103" t="str">
        <f t="shared" si="132"/>
        <v/>
      </c>
      <c r="EU30" s="103" t="str">
        <f t="shared" si="313"/>
        <v/>
      </c>
      <c r="EV30" s="103" t="str">
        <f t="shared" si="314"/>
        <v/>
      </c>
      <c r="EW30" s="103" t="str">
        <f t="shared" si="315"/>
        <v/>
      </c>
      <c r="EX30" s="103" t="str">
        <f t="shared" si="316"/>
        <v/>
      </c>
      <c r="EY30" s="103" t="str">
        <f t="shared" si="317"/>
        <v/>
      </c>
      <c r="EZ30" s="103" t="str">
        <f t="shared" si="133"/>
        <v/>
      </c>
      <c r="FA30" s="103" t="str">
        <f t="shared" si="134"/>
        <v/>
      </c>
      <c r="FB30" s="103" t="str">
        <f t="shared" si="135"/>
        <v/>
      </c>
      <c r="FC30" s="103" t="str">
        <f t="shared" si="136"/>
        <v/>
      </c>
      <c r="FD30" s="103" t="str">
        <f t="shared" si="137"/>
        <v/>
      </c>
      <c r="FE30" s="103" t="str">
        <f t="shared" si="318"/>
        <v/>
      </c>
      <c r="FF30" s="103" t="str">
        <f t="shared" si="319"/>
        <v/>
      </c>
      <c r="FG30" s="103" t="str">
        <f t="shared" si="320"/>
        <v/>
      </c>
      <c r="FH30" s="103" t="str">
        <f t="shared" si="321"/>
        <v/>
      </c>
      <c r="FI30" s="103" t="str">
        <f t="shared" si="322"/>
        <v/>
      </c>
      <c r="FJ30" s="103" t="str">
        <f t="shared" si="138"/>
        <v/>
      </c>
      <c r="FK30" s="103" t="str">
        <f t="shared" si="139"/>
        <v/>
      </c>
      <c r="FL30" s="103" t="str">
        <f t="shared" si="140"/>
        <v/>
      </c>
      <c r="FM30" s="103" t="str">
        <f t="shared" si="141"/>
        <v/>
      </c>
      <c r="FN30" s="103" t="str">
        <f t="shared" si="142"/>
        <v/>
      </c>
      <c r="FO30" s="103" t="str">
        <f t="shared" si="143"/>
        <v/>
      </c>
      <c r="FP30" s="103" t="str">
        <f t="shared" si="144"/>
        <v/>
      </c>
      <c r="FQ30" s="103" t="str">
        <f t="shared" si="145"/>
        <v/>
      </c>
      <c r="FR30" s="103" t="str">
        <f t="shared" si="146"/>
        <v/>
      </c>
      <c r="FS30" s="103" t="str">
        <f t="shared" si="147"/>
        <v/>
      </c>
      <c r="FT30" s="103" t="str">
        <f t="shared" si="148"/>
        <v/>
      </c>
      <c r="FU30" s="103" t="str">
        <f t="shared" si="149"/>
        <v/>
      </c>
      <c r="FV30" s="103" t="str">
        <f t="shared" si="150"/>
        <v/>
      </c>
      <c r="FW30" s="103" t="str">
        <f t="shared" si="151"/>
        <v/>
      </c>
      <c r="FX30" s="103" t="str">
        <f t="shared" si="152"/>
        <v/>
      </c>
      <c r="FY30" s="103" t="str">
        <f t="shared" si="153"/>
        <v/>
      </c>
      <c r="FZ30" s="103" t="str">
        <f t="shared" si="154"/>
        <v/>
      </c>
      <c r="GA30" s="103" t="str">
        <f t="shared" si="155"/>
        <v/>
      </c>
      <c r="GB30" s="103" t="str">
        <f t="shared" si="156"/>
        <v/>
      </c>
      <c r="GC30" s="103" t="str">
        <f t="shared" si="157"/>
        <v/>
      </c>
      <c r="GD30" s="103" t="str">
        <f t="shared" si="158"/>
        <v/>
      </c>
      <c r="GE30" s="103" t="str">
        <f t="shared" si="159"/>
        <v/>
      </c>
      <c r="GF30" s="103" t="str">
        <f t="shared" si="160"/>
        <v/>
      </c>
      <c r="GG30" s="103" t="str">
        <f t="shared" si="161"/>
        <v/>
      </c>
      <c r="GH30" s="103" t="str">
        <f t="shared" si="162"/>
        <v/>
      </c>
      <c r="GI30" s="103" t="str">
        <f t="shared" si="163"/>
        <v/>
      </c>
      <c r="GJ30" s="103" t="str">
        <f t="shared" si="164"/>
        <v/>
      </c>
      <c r="GK30" s="103" t="str">
        <f t="shared" si="165"/>
        <v/>
      </c>
      <c r="GL30" s="103" t="str">
        <f t="shared" si="166"/>
        <v/>
      </c>
      <c r="GM30" s="103" t="str">
        <f t="shared" si="167"/>
        <v/>
      </c>
      <c r="GN30" s="103" t="str">
        <f t="shared" si="168"/>
        <v/>
      </c>
      <c r="GO30" s="103" t="str">
        <f t="shared" si="169"/>
        <v/>
      </c>
      <c r="GP30" s="103" t="str">
        <f t="shared" si="170"/>
        <v/>
      </c>
      <c r="GQ30" s="103" t="str">
        <f t="shared" si="171"/>
        <v/>
      </c>
      <c r="GR30" s="103" t="str">
        <f t="shared" si="172"/>
        <v/>
      </c>
      <c r="GS30" s="103" t="str">
        <f t="shared" si="173"/>
        <v/>
      </c>
      <c r="GT30" s="103" t="str">
        <f t="shared" si="174"/>
        <v/>
      </c>
      <c r="GU30" s="103" t="str">
        <f t="shared" si="175"/>
        <v/>
      </c>
      <c r="GV30" s="103" t="str">
        <f t="shared" si="176"/>
        <v/>
      </c>
      <c r="GW30" s="103" t="str">
        <f t="shared" si="177"/>
        <v/>
      </c>
      <c r="GX30" s="103" t="str">
        <f t="shared" si="178"/>
        <v/>
      </c>
      <c r="GY30" s="103" t="str">
        <f t="shared" si="179"/>
        <v/>
      </c>
      <c r="GZ30" s="103" t="str">
        <f t="shared" si="180"/>
        <v/>
      </c>
      <c r="HA30" s="103" t="str">
        <f t="shared" si="181"/>
        <v/>
      </c>
      <c r="HB30" s="103" t="str">
        <f t="shared" si="182"/>
        <v/>
      </c>
      <c r="HC30" s="103" t="str">
        <f t="shared" si="183"/>
        <v/>
      </c>
      <c r="HD30" s="103" t="str">
        <f t="shared" si="184"/>
        <v/>
      </c>
      <c r="HE30" s="103" t="str">
        <f t="shared" si="185"/>
        <v/>
      </c>
      <c r="HF30" s="103" t="str">
        <f t="shared" si="186"/>
        <v/>
      </c>
      <c r="HG30" s="103" t="str">
        <f t="shared" si="187"/>
        <v/>
      </c>
      <c r="HH30" s="103" t="str">
        <f t="shared" si="188"/>
        <v/>
      </c>
      <c r="HI30" s="103" t="str">
        <f t="shared" si="189"/>
        <v/>
      </c>
      <c r="HJ30" s="103" t="str">
        <f t="shared" si="190"/>
        <v/>
      </c>
      <c r="HK30" s="103" t="str">
        <f t="shared" si="191"/>
        <v/>
      </c>
      <c r="HL30" s="103" t="str">
        <f t="shared" si="192"/>
        <v/>
      </c>
      <c r="HM30" s="103" t="str">
        <f t="shared" si="193"/>
        <v/>
      </c>
      <c r="HN30" s="103" t="str">
        <f t="shared" si="194"/>
        <v/>
      </c>
      <c r="HO30" s="103" t="str">
        <f t="shared" si="195"/>
        <v/>
      </c>
      <c r="HP30" s="103" t="str">
        <f t="shared" si="196"/>
        <v/>
      </c>
      <c r="HQ30" s="103" t="str">
        <f t="shared" si="197"/>
        <v/>
      </c>
      <c r="HR30" s="103" t="str">
        <f t="shared" si="198"/>
        <v/>
      </c>
      <c r="HS30" s="103" t="str">
        <f t="shared" si="199"/>
        <v/>
      </c>
      <c r="HT30" s="103" t="str">
        <f t="shared" si="200"/>
        <v/>
      </c>
      <c r="HU30" s="103" t="str">
        <f t="shared" si="201"/>
        <v/>
      </c>
      <c r="HV30" s="103" t="str">
        <f t="shared" si="202"/>
        <v/>
      </c>
      <c r="HW30" s="137" t="str">
        <f t="shared" si="203"/>
        <v/>
      </c>
      <c r="HX30" s="137" t="str">
        <f t="shared" si="204"/>
        <v/>
      </c>
      <c r="HY30" s="137" t="str">
        <f t="shared" si="205"/>
        <v/>
      </c>
      <c r="HZ30" s="137" t="str">
        <f t="shared" si="206"/>
        <v/>
      </c>
      <c r="IA30" s="137" t="str">
        <f t="shared" si="207"/>
        <v/>
      </c>
      <c r="IB30" s="137" t="str">
        <f t="shared" si="208"/>
        <v/>
      </c>
      <c r="IC30" s="137" t="str">
        <f t="shared" si="209"/>
        <v/>
      </c>
      <c r="ID30" s="137" t="str">
        <f t="shared" si="210"/>
        <v/>
      </c>
      <c r="IE30" s="137" t="str">
        <f t="shared" si="211"/>
        <v/>
      </c>
      <c r="IF30" s="137" t="str">
        <f t="shared" si="212"/>
        <v/>
      </c>
      <c r="IG30" s="137" t="str">
        <f t="shared" si="213"/>
        <v/>
      </c>
      <c r="IH30" s="137" t="str">
        <f t="shared" si="214"/>
        <v/>
      </c>
      <c r="II30" s="137" t="str">
        <f t="shared" si="215"/>
        <v/>
      </c>
      <c r="IJ30" s="137" t="str">
        <f t="shared" si="216"/>
        <v/>
      </c>
      <c r="IK30" s="137" t="str">
        <f t="shared" si="217"/>
        <v/>
      </c>
      <c r="IL30" s="137" t="str">
        <f t="shared" si="218"/>
        <v/>
      </c>
      <c r="IM30" s="137" t="str">
        <f t="shared" si="219"/>
        <v/>
      </c>
      <c r="IN30" s="137" t="str">
        <f t="shared" si="220"/>
        <v/>
      </c>
      <c r="IO30" s="137" t="str">
        <f t="shared" si="221"/>
        <v/>
      </c>
      <c r="IP30" s="137" t="str">
        <f t="shared" si="222"/>
        <v/>
      </c>
      <c r="IQ30" s="137" t="str">
        <f t="shared" si="223"/>
        <v/>
      </c>
      <c r="IR30" s="137" t="str">
        <f t="shared" si="224"/>
        <v/>
      </c>
      <c r="IS30" s="137" t="str">
        <f t="shared" si="225"/>
        <v/>
      </c>
      <c r="IT30" s="137" t="str">
        <f t="shared" si="226"/>
        <v/>
      </c>
      <c r="IU30" s="137" t="str">
        <f t="shared" si="227"/>
        <v/>
      </c>
      <c r="IV30" s="137" t="str">
        <f t="shared" si="228"/>
        <v/>
      </c>
      <c r="IW30" s="137" t="str">
        <f t="shared" si="229"/>
        <v/>
      </c>
      <c r="IX30" s="137" t="str">
        <f t="shared" si="230"/>
        <v/>
      </c>
      <c r="IY30" s="137" t="str">
        <f t="shared" si="231"/>
        <v/>
      </c>
      <c r="IZ30" s="137" t="str">
        <f t="shared" si="232"/>
        <v/>
      </c>
      <c r="JA30" s="137" t="str">
        <f t="shared" si="233"/>
        <v/>
      </c>
      <c r="JB30" s="137" t="str">
        <f t="shared" si="234"/>
        <v/>
      </c>
      <c r="JC30" s="137" t="str">
        <f t="shared" si="235"/>
        <v/>
      </c>
      <c r="JD30" s="137" t="str">
        <f t="shared" si="236"/>
        <v/>
      </c>
      <c r="JE30" s="137" t="str">
        <f t="shared" si="237"/>
        <v/>
      </c>
      <c r="JF30" s="137" t="str">
        <f t="shared" si="238"/>
        <v/>
      </c>
      <c r="JG30" s="137" t="str">
        <f t="shared" si="239"/>
        <v/>
      </c>
      <c r="JH30" s="137" t="str">
        <f t="shared" si="240"/>
        <v/>
      </c>
      <c r="JI30" s="137" t="str">
        <f t="shared" si="241"/>
        <v/>
      </c>
      <c r="JJ30" s="137" t="str">
        <f t="shared" si="242"/>
        <v/>
      </c>
      <c r="JK30" s="137" t="str">
        <f t="shared" si="243"/>
        <v/>
      </c>
      <c r="JL30" s="137" t="str">
        <f t="shared" si="244"/>
        <v/>
      </c>
      <c r="JM30" s="137" t="str">
        <f t="shared" si="245"/>
        <v/>
      </c>
      <c r="JN30" s="137" t="str">
        <f t="shared" si="246"/>
        <v/>
      </c>
      <c r="JO30" s="137" t="str">
        <f t="shared" si="247"/>
        <v/>
      </c>
      <c r="JP30" s="137" t="str">
        <f t="shared" si="248"/>
        <v/>
      </c>
      <c r="JQ30" s="137" t="str">
        <f t="shared" si="249"/>
        <v/>
      </c>
      <c r="JR30" s="137" t="str">
        <f t="shared" si="250"/>
        <v/>
      </c>
      <c r="JS30" s="137" t="str">
        <f t="shared" si="251"/>
        <v/>
      </c>
      <c r="JT30" s="137" t="str">
        <f t="shared" si="252"/>
        <v/>
      </c>
      <c r="JU30" s="137" t="str">
        <f t="shared" si="253"/>
        <v/>
      </c>
      <c r="JV30" s="137" t="str">
        <f t="shared" si="254"/>
        <v/>
      </c>
      <c r="JW30" s="137" t="str">
        <f t="shared" si="255"/>
        <v/>
      </c>
      <c r="JX30" s="137" t="str">
        <f t="shared" si="256"/>
        <v/>
      </c>
      <c r="JY30" s="137" t="str">
        <f t="shared" si="257"/>
        <v/>
      </c>
      <c r="JZ30" s="137" t="str">
        <f t="shared" si="258"/>
        <v/>
      </c>
      <c r="KA30" s="137" t="str">
        <f t="shared" si="259"/>
        <v/>
      </c>
      <c r="KB30" s="137" t="str">
        <f t="shared" si="260"/>
        <v/>
      </c>
      <c r="KC30" s="137" t="str">
        <f t="shared" si="261"/>
        <v/>
      </c>
      <c r="KD30" s="137" t="str">
        <f t="shared" si="262"/>
        <v/>
      </c>
      <c r="KE30" s="137" t="str">
        <f t="shared" si="263"/>
        <v/>
      </c>
      <c r="KF30" s="137" t="str">
        <f t="shared" si="264"/>
        <v/>
      </c>
      <c r="KG30" s="137" t="str">
        <f t="shared" si="265"/>
        <v/>
      </c>
      <c r="KH30" s="137" t="str">
        <f t="shared" si="266"/>
        <v/>
      </c>
      <c r="KI30" s="137" t="str">
        <f t="shared" si="267"/>
        <v/>
      </c>
      <c r="KJ30" s="137" t="str">
        <f t="shared" si="268"/>
        <v/>
      </c>
      <c r="KK30" s="137" t="str">
        <f t="shared" si="269"/>
        <v/>
      </c>
      <c r="KL30" s="137" t="str">
        <f t="shared" si="270"/>
        <v/>
      </c>
      <c r="KM30" s="137" t="str">
        <f t="shared" si="271"/>
        <v/>
      </c>
      <c r="KN30" s="137" t="str">
        <f t="shared" si="272"/>
        <v/>
      </c>
      <c r="KO30" s="137" t="str">
        <f t="shared" si="273"/>
        <v/>
      </c>
      <c r="KP30" s="137" t="str">
        <f t="shared" si="274"/>
        <v/>
      </c>
      <c r="KQ30" s="137" t="str">
        <f t="shared" si="275"/>
        <v/>
      </c>
      <c r="KR30" s="137" t="str">
        <f t="shared" si="276"/>
        <v/>
      </c>
      <c r="KS30" s="137" t="str">
        <f t="shared" si="277"/>
        <v/>
      </c>
      <c r="KT30" s="137" t="str">
        <f t="shared" si="278"/>
        <v/>
      </c>
      <c r="KU30" s="137" t="str">
        <f t="shared" si="279"/>
        <v/>
      </c>
      <c r="KV30" s="137" t="str">
        <f t="shared" si="280"/>
        <v/>
      </c>
      <c r="KW30" s="137" t="str">
        <f t="shared" si="281"/>
        <v/>
      </c>
      <c r="KX30" s="137" t="str">
        <f t="shared" si="282"/>
        <v/>
      </c>
      <c r="KY30" s="137" t="str">
        <f t="shared" si="283"/>
        <v/>
      </c>
      <c r="KZ30" s="137" t="str">
        <f t="shared" si="284"/>
        <v/>
      </c>
      <c r="LA30" s="137" t="str">
        <f t="shared" si="285"/>
        <v/>
      </c>
      <c r="LB30" s="137" t="str">
        <f t="shared" si="286"/>
        <v/>
      </c>
      <c r="LC30" s="137" t="str">
        <f t="shared" si="287"/>
        <v/>
      </c>
      <c r="LD30" s="138" t="str">
        <f t="shared" si="288"/>
        <v/>
      </c>
      <c r="LE30" s="138" t="str">
        <f t="shared" si="289"/>
        <v/>
      </c>
      <c r="LF30" s="138" t="str">
        <f t="shared" si="290"/>
        <v/>
      </c>
      <c r="LG30" s="138" t="str">
        <f t="shared" si="291"/>
        <v/>
      </c>
      <c r="LH30" s="138" t="str">
        <f t="shared" si="292"/>
        <v/>
      </c>
      <c r="LI30" s="103" t="str">
        <f t="shared" si="293"/>
        <v/>
      </c>
      <c r="LJ30" s="103" t="str">
        <f t="shared" si="294"/>
        <v/>
      </c>
      <c r="LK30" s="103" t="str">
        <f t="shared" si="295"/>
        <v/>
      </c>
      <c r="LL30" s="103" t="str">
        <f t="shared" si="296"/>
        <v/>
      </c>
      <c r="LM30" s="103" t="str">
        <f t="shared" si="297"/>
        <v/>
      </c>
      <c r="LN30" s="103" t="str">
        <f t="shared" si="298"/>
        <v/>
      </c>
      <c r="LO30" s="103" t="str">
        <f t="shared" si="299"/>
        <v/>
      </c>
      <c r="LP30" s="103" t="str">
        <f t="shared" si="300"/>
        <v/>
      </c>
      <c r="LQ30" s="103" t="str">
        <f t="shared" si="301"/>
        <v/>
      </c>
      <c r="LR30" s="103" t="str">
        <f t="shared" si="302"/>
        <v/>
      </c>
      <c r="LS30" s="103" t="str">
        <f t="shared" si="303"/>
        <v/>
      </c>
      <c r="LT30" s="103" t="str">
        <f t="shared" si="304"/>
        <v/>
      </c>
      <c r="LU30" s="103" t="str">
        <f t="shared" si="305"/>
        <v/>
      </c>
      <c r="LV30" s="103" t="str">
        <f t="shared" si="306"/>
        <v/>
      </c>
      <c r="LW30" s="103" t="str">
        <f t="shared" si="307"/>
        <v/>
      </c>
      <c r="LX30" s="103" t="str">
        <f t="shared" si="308"/>
        <v/>
      </c>
      <c r="LY30" s="103" t="str">
        <f t="shared" si="309"/>
        <v/>
      </c>
      <c r="LZ30" s="103" t="str">
        <f t="shared" si="310"/>
        <v/>
      </c>
      <c r="MA30" s="103" t="str">
        <f t="shared" si="311"/>
        <v/>
      </c>
      <c r="MB30" s="103" t="str">
        <f t="shared" si="312"/>
        <v/>
      </c>
      <c r="MC30" s="119">
        <f t="shared" si="323"/>
        <v>0</v>
      </c>
      <c r="MD30" s="119">
        <f t="shared" si="324"/>
        <v>0</v>
      </c>
      <c r="ME30" s="119">
        <f t="shared" si="325"/>
        <v>0</v>
      </c>
      <c r="MF30" s="119">
        <f t="shared" si="326"/>
        <v>0</v>
      </c>
      <c r="MG30" s="119">
        <f t="shared" si="327"/>
        <v>0</v>
      </c>
      <c r="MH30" s="119">
        <f t="shared" si="328"/>
        <v>0</v>
      </c>
      <c r="MI30" s="119">
        <f t="shared" si="329"/>
        <v>0</v>
      </c>
      <c r="MJ30" s="119">
        <f t="shared" si="330"/>
        <v>0</v>
      </c>
      <c r="MK30" s="119">
        <f t="shared" si="331"/>
        <v>0</v>
      </c>
      <c r="ML30" s="119">
        <f t="shared" si="332"/>
        <v>0</v>
      </c>
      <c r="MM30" s="119">
        <f t="shared" si="333"/>
        <v>0</v>
      </c>
      <c r="MN30" s="119">
        <f t="shared" si="334"/>
        <v>0</v>
      </c>
      <c r="MO30" s="119">
        <f t="shared" si="335"/>
        <v>0</v>
      </c>
      <c r="MP30" s="119">
        <f t="shared" si="336"/>
        <v>0</v>
      </c>
      <c r="MQ30" s="119">
        <f t="shared" si="337"/>
        <v>0</v>
      </c>
      <c r="MR30" s="98"/>
      <c r="MS30" s="98"/>
      <c r="MT30" s="103"/>
      <c r="MU30" s="103"/>
      <c r="NK30" s="99"/>
      <c r="NL30" s="99"/>
    </row>
    <row r="31" spans="1:376" ht="12" customHeight="1" x14ac:dyDescent="0.2">
      <c r="A31" s="126" t="str">
        <f t="shared" si="0"/>
        <v/>
      </c>
      <c r="B31" s="165">
        <v>60</v>
      </c>
      <c r="C31" s="140"/>
      <c r="D31" s="141"/>
      <c r="E31" s="142"/>
      <c r="F31" s="142"/>
      <c r="G31" s="142"/>
      <c r="H31" s="142"/>
      <c r="I31" s="534"/>
      <c r="J31" s="143"/>
      <c r="K31" s="144">
        <f t="shared" si="1"/>
        <v>0</v>
      </c>
      <c r="L31" s="144">
        <f t="shared" si="2"/>
        <v>0</v>
      </c>
      <c r="M31" s="145"/>
      <c r="N31" s="145"/>
      <c r="O31" s="145"/>
      <c r="P31" s="146"/>
      <c r="Q31" s="147"/>
      <c r="R31" s="148"/>
      <c r="S31" s="1245"/>
      <c r="T31" s="1246"/>
      <c r="U31" s="103" t="str">
        <f t="shared" si="3"/>
        <v/>
      </c>
      <c r="V31" s="103" t="str">
        <f t="shared" si="4"/>
        <v/>
      </c>
      <c r="W31" s="103" t="str">
        <f t="shared" si="5"/>
        <v/>
      </c>
      <c r="X31" s="103" t="str">
        <f t="shared" si="6"/>
        <v/>
      </c>
      <c r="Y31" s="103" t="str">
        <f t="shared" si="7"/>
        <v/>
      </c>
      <c r="Z31" s="103" t="str">
        <f t="shared" si="8"/>
        <v/>
      </c>
      <c r="AA31" s="103" t="str">
        <f t="shared" si="9"/>
        <v/>
      </c>
      <c r="AB31" s="103" t="str">
        <f t="shared" si="10"/>
        <v/>
      </c>
      <c r="AC31" s="103" t="str">
        <f t="shared" si="11"/>
        <v/>
      </c>
      <c r="AD31" s="103" t="str">
        <f t="shared" si="12"/>
        <v/>
      </c>
      <c r="AE31" s="103" t="str">
        <f t="shared" si="13"/>
        <v/>
      </c>
      <c r="AF31" s="103" t="str">
        <f t="shared" si="14"/>
        <v/>
      </c>
      <c r="AG31" s="103" t="str">
        <f t="shared" si="15"/>
        <v/>
      </c>
      <c r="AH31" s="103" t="str">
        <f t="shared" si="16"/>
        <v/>
      </c>
      <c r="AI31" s="103" t="str">
        <f t="shared" si="17"/>
        <v/>
      </c>
      <c r="AJ31" s="103" t="str">
        <f t="shared" si="18"/>
        <v/>
      </c>
      <c r="AK31" s="103" t="str">
        <f t="shared" si="19"/>
        <v/>
      </c>
      <c r="AL31" s="103" t="str">
        <f t="shared" si="20"/>
        <v/>
      </c>
      <c r="AM31" s="103" t="str">
        <f t="shared" si="21"/>
        <v/>
      </c>
      <c r="AN31" s="103" t="str">
        <f t="shared" si="22"/>
        <v/>
      </c>
      <c r="AO31" s="103" t="str">
        <f t="shared" si="23"/>
        <v/>
      </c>
      <c r="AP31" s="103" t="str">
        <f t="shared" si="24"/>
        <v/>
      </c>
      <c r="AQ31" s="103" t="str">
        <f t="shared" si="25"/>
        <v/>
      </c>
      <c r="AR31" s="103" t="str">
        <f t="shared" si="26"/>
        <v/>
      </c>
      <c r="AS31" s="103" t="str">
        <f t="shared" si="27"/>
        <v/>
      </c>
      <c r="AT31" s="103" t="str">
        <f t="shared" si="28"/>
        <v/>
      </c>
      <c r="AU31" s="103" t="str">
        <f t="shared" si="29"/>
        <v/>
      </c>
      <c r="AV31" s="103" t="str">
        <f t="shared" si="30"/>
        <v/>
      </c>
      <c r="AW31" s="103" t="str">
        <f t="shared" si="31"/>
        <v/>
      </c>
      <c r="AX31" s="103" t="str">
        <f t="shared" si="32"/>
        <v/>
      </c>
      <c r="AY31" s="103" t="str">
        <f t="shared" si="33"/>
        <v/>
      </c>
      <c r="AZ31" s="103" t="str">
        <f t="shared" si="34"/>
        <v/>
      </c>
      <c r="BA31" s="103" t="str">
        <f t="shared" si="35"/>
        <v/>
      </c>
      <c r="BB31" s="103" t="str">
        <f t="shared" si="36"/>
        <v/>
      </c>
      <c r="BC31" s="103" t="str">
        <f t="shared" si="37"/>
        <v/>
      </c>
      <c r="BD31" s="103" t="str">
        <f t="shared" si="38"/>
        <v/>
      </c>
      <c r="BE31" s="103" t="str">
        <f t="shared" si="39"/>
        <v/>
      </c>
      <c r="BF31" s="103" t="str">
        <f t="shared" si="40"/>
        <v/>
      </c>
      <c r="BG31" s="103" t="str">
        <f t="shared" si="41"/>
        <v/>
      </c>
      <c r="BH31" s="103" t="str">
        <f t="shared" si="42"/>
        <v/>
      </c>
      <c r="BI31" s="103" t="str">
        <f t="shared" si="43"/>
        <v/>
      </c>
      <c r="BJ31" s="103" t="str">
        <f t="shared" si="44"/>
        <v/>
      </c>
      <c r="BK31" s="103" t="str">
        <f t="shared" si="45"/>
        <v/>
      </c>
      <c r="BL31" s="103" t="str">
        <f t="shared" si="46"/>
        <v/>
      </c>
      <c r="BM31" s="103" t="str">
        <f t="shared" si="47"/>
        <v/>
      </c>
      <c r="BN31" s="103" t="str">
        <f t="shared" si="48"/>
        <v/>
      </c>
      <c r="BO31" s="103" t="str">
        <f t="shared" si="49"/>
        <v/>
      </c>
      <c r="BP31" s="103" t="str">
        <f t="shared" si="50"/>
        <v/>
      </c>
      <c r="BQ31" s="103" t="str">
        <f t="shared" si="51"/>
        <v/>
      </c>
      <c r="BR31" s="103" t="str">
        <f t="shared" si="52"/>
        <v/>
      </c>
      <c r="BS31" s="103" t="str">
        <f t="shared" si="53"/>
        <v/>
      </c>
      <c r="BT31" s="103" t="str">
        <f t="shared" si="54"/>
        <v/>
      </c>
      <c r="BU31" s="103" t="str">
        <f t="shared" si="55"/>
        <v/>
      </c>
      <c r="BV31" s="103" t="str">
        <f t="shared" si="56"/>
        <v/>
      </c>
      <c r="BW31" s="103" t="str">
        <f t="shared" si="57"/>
        <v/>
      </c>
      <c r="BX31" s="103" t="str">
        <f t="shared" si="58"/>
        <v/>
      </c>
      <c r="BY31" s="103" t="str">
        <f t="shared" si="59"/>
        <v/>
      </c>
      <c r="BZ31" s="103" t="str">
        <f t="shared" si="60"/>
        <v/>
      </c>
      <c r="CA31" s="103" t="str">
        <f t="shared" si="61"/>
        <v/>
      </c>
      <c r="CB31" s="103" t="str">
        <f t="shared" si="62"/>
        <v/>
      </c>
      <c r="CC31" s="103" t="str">
        <f t="shared" si="63"/>
        <v/>
      </c>
      <c r="CD31" s="103" t="str">
        <f t="shared" si="64"/>
        <v/>
      </c>
      <c r="CE31" s="103" t="str">
        <f t="shared" si="65"/>
        <v/>
      </c>
      <c r="CF31" s="103" t="str">
        <f t="shared" si="66"/>
        <v/>
      </c>
      <c r="CG31" s="103" t="str">
        <f t="shared" si="67"/>
        <v/>
      </c>
      <c r="CH31" s="103" t="str">
        <f t="shared" si="68"/>
        <v/>
      </c>
      <c r="CI31" s="103" t="str">
        <f t="shared" si="69"/>
        <v/>
      </c>
      <c r="CJ31" s="103" t="str">
        <f t="shared" si="70"/>
        <v/>
      </c>
      <c r="CK31" s="103" t="str">
        <f t="shared" si="71"/>
        <v/>
      </c>
      <c r="CL31" s="103" t="str">
        <f t="shared" si="72"/>
        <v/>
      </c>
      <c r="CM31" s="103" t="str">
        <f t="shared" si="73"/>
        <v/>
      </c>
      <c r="CN31" s="103" t="str">
        <f t="shared" si="74"/>
        <v/>
      </c>
      <c r="CO31" s="103" t="str">
        <f t="shared" si="75"/>
        <v/>
      </c>
      <c r="CP31" s="103" t="str">
        <f t="shared" si="76"/>
        <v/>
      </c>
      <c r="CQ31" s="103" t="str">
        <f t="shared" si="77"/>
        <v/>
      </c>
      <c r="CR31" s="103" t="str">
        <f t="shared" si="78"/>
        <v/>
      </c>
      <c r="CS31" s="103" t="str">
        <f t="shared" si="79"/>
        <v/>
      </c>
      <c r="CT31" s="103" t="str">
        <f t="shared" si="80"/>
        <v/>
      </c>
      <c r="CU31" s="103" t="str">
        <f t="shared" si="81"/>
        <v/>
      </c>
      <c r="CV31" s="103" t="str">
        <f t="shared" si="82"/>
        <v/>
      </c>
      <c r="CW31" s="103" t="str">
        <f t="shared" si="83"/>
        <v/>
      </c>
      <c r="CX31" s="103" t="str">
        <f t="shared" si="84"/>
        <v/>
      </c>
      <c r="CY31" s="103" t="str">
        <f t="shared" si="85"/>
        <v/>
      </c>
      <c r="CZ31" s="103" t="str">
        <f t="shared" si="86"/>
        <v/>
      </c>
      <c r="DA31" s="103" t="str">
        <f t="shared" si="87"/>
        <v/>
      </c>
      <c r="DB31" s="103" t="str">
        <f t="shared" si="88"/>
        <v/>
      </c>
      <c r="DC31" s="103" t="str">
        <f t="shared" si="89"/>
        <v/>
      </c>
      <c r="DD31" s="103" t="str">
        <f t="shared" si="90"/>
        <v/>
      </c>
      <c r="DE31" s="103" t="str">
        <f t="shared" si="91"/>
        <v/>
      </c>
      <c r="DF31" s="103" t="str">
        <f t="shared" si="92"/>
        <v/>
      </c>
      <c r="DG31" s="103" t="str">
        <f t="shared" si="93"/>
        <v/>
      </c>
      <c r="DH31" s="103" t="str">
        <f t="shared" si="94"/>
        <v/>
      </c>
      <c r="DI31" s="103" t="str">
        <f t="shared" si="95"/>
        <v/>
      </c>
      <c r="DJ31" s="103" t="str">
        <f t="shared" si="96"/>
        <v/>
      </c>
      <c r="DK31" s="103" t="str">
        <f t="shared" si="97"/>
        <v/>
      </c>
      <c r="DL31" s="103" t="str">
        <f t="shared" si="98"/>
        <v/>
      </c>
      <c r="DM31" s="103" t="str">
        <f t="shared" si="99"/>
        <v/>
      </c>
      <c r="DN31" s="103" t="str">
        <f t="shared" si="100"/>
        <v/>
      </c>
      <c r="DO31" s="103" t="str">
        <f t="shared" si="101"/>
        <v/>
      </c>
      <c r="DP31" s="103" t="str">
        <f t="shared" si="102"/>
        <v/>
      </c>
      <c r="DQ31" s="103" t="str">
        <f t="shared" si="103"/>
        <v/>
      </c>
      <c r="DR31" s="103" t="str">
        <f t="shared" si="104"/>
        <v/>
      </c>
      <c r="DS31" s="103" t="str">
        <f t="shared" si="105"/>
        <v/>
      </c>
      <c r="DT31" s="103" t="str">
        <f t="shared" si="106"/>
        <v/>
      </c>
      <c r="DU31" s="103" t="str">
        <f t="shared" si="107"/>
        <v/>
      </c>
      <c r="DV31" s="103" t="str">
        <f t="shared" si="108"/>
        <v/>
      </c>
      <c r="DW31" s="103" t="str">
        <f t="shared" si="109"/>
        <v/>
      </c>
      <c r="DX31" s="103" t="str">
        <f t="shared" si="110"/>
        <v/>
      </c>
      <c r="DY31" s="103" t="str">
        <f t="shared" si="111"/>
        <v/>
      </c>
      <c r="DZ31" s="103" t="str">
        <f t="shared" si="112"/>
        <v/>
      </c>
      <c r="EA31" s="103" t="str">
        <f t="shared" si="113"/>
        <v/>
      </c>
      <c r="EB31" s="103" t="str">
        <f t="shared" si="114"/>
        <v/>
      </c>
      <c r="EC31" s="103" t="str">
        <f t="shared" si="115"/>
        <v/>
      </c>
      <c r="ED31" s="103" t="str">
        <f t="shared" si="116"/>
        <v/>
      </c>
      <c r="EE31" s="103" t="str">
        <f t="shared" si="117"/>
        <v/>
      </c>
      <c r="EF31" s="103" t="str">
        <f t="shared" si="118"/>
        <v/>
      </c>
      <c r="EG31" s="103" t="str">
        <f t="shared" si="119"/>
        <v/>
      </c>
      <c r="EH31" s="103" t="str">
        <f t="shared" si="120"/>
        <v/>
      </c>
      <c r="EI31" s="103" t="str">
        <f t="shared" si="121"/>
        <v/>
      </c>
      <c r="EJ31" s="103" t="str">
        <f t="shared" si="122"/>
        <v/>
      </c>
      <c r="EK31" s="103" t="str">
        <f t="shared" si="123"/>
        <v/>
      </c>
      <c r="EL31" s="103" t="str">
        <f t="shared" si="124"/>
        <v/>
      </c>
      <c r="EM31" s="103" t="str">
        <f t="shared" si="125"/>
        <v/>
      </c>
      <c r="EN31" s="103" t="str">
        <f t="shared" si="126"/>
        <v/>
      </c>
      <c r="EO31" s="103" t="str">
        <f t="shared" si="127"/>
        <v/>
      </c>
      <c r="EP31" s="103" t="str">
        <f t="shared" si="128"/>
        <v/>
      </c>
      <c r="EQ31" s="103" t="str">
        <f t="shared" si="129"/>
        <v/>
      </c>
      <c r="ER31" s="103" t="str">
        <f t="shared" si="130"/>
        <v/>
      </c>
      <c r="ES31" s="103" t="str">
        <f t="shared" si="131"/>
        <v/>
      </c>
      <c r="ET31" s="103" t="str">
        <f t="shared" si="132"/>
        <v/>
      </c>
      <c r="EU31" s="103" t="str">
        <f t="shared" si="313"/>
        <v/>
      </c>
      <c r="EV31" s="103" t="str">
        <f t="shared" si="314"/>
        <v/>
      </c>
      <c r="EW31" s="103" t="str">
        <f t="shared" si="315"/>
        <v/>
      </c>
      <c r="EX31" s="103" t="str">
        <f t="shared" si="316"/>
        <v/>
      </c>
      <c r="EY31" s="103" t="str">
        <f t="shared" si="317"/>
        <v/>
      </c>
      <c r="EZ31" s="103" t="str">
        <f t="shared" si="133"/>
        <v/>
      </c>
      <c r="FA31" s="103" t="str">
        <f t="shared" si="134"/>
        <v/>
      </c>
      <c r="FB31" s="103" t="str">
        <f t="shared" si="135"/>
        <v/>
      </c>
      <c r="FC31" s="103" t="str">
        <f t="shared" si="136"/>
        <v/>
      </c>
      <c r="FD31" s="103" t="str">
        <f t="shared" si="137"/>
        <v/>
      </c>
      <c r="FE31" s="103" t="str">
        <f t="shared" si="318"/>
        <v/>
      </c>
      <c r="FF31" s="103" t="str">
        <f t="shared" si="319"/>
        <v/>
      </c>
      <c r="FG31" s="103" t="str">
        <f t="shared" si="320"/>
        <v/>
      </c>
      <c r="FH31" s="103" t="str">
        <f t="shared" si="321"/>
        <v/>
      </c>
      <c r="FI31" s="103" t="str">
        <f t="shared" si="322"/>
        <v/>
      </c>
      <c r="FJ31" s="103" t="str">
        <f t="shared" si="138"/>
        <v/>
      </c>
      <c r="FK31" s="103" t="str">
        <f t="shared" si="139"/>
        <v/>
      </c>
      <c r="FL31" s="103" t="str">
        <f t="shared" si="140"/>
        <v/>
      </c>
      <c r="FM31" s="103" t="str">
        <f t="shared" si="141"/>
        <v/>
      </c>
      <c r="FN31" s="103" t="str">
        <f t="shared" si="142"/>
        <v/>
      </c>
      <c r="FO31" s="103" t="str">
        <f t="shared" si="143"/>
        <v/>
      </c>
      <c r="FP31" s="103" t="str">
        <f t="shared" si="144"/>
        <v/>
      </c>
      <c r="FQ31" s="103" t="str">
        <f t="shared" si="145"/>
        <v/>
      </c>
      <c r="FR31" s="103" t="str">
        <f t="shared" si="146"/>
        <v/>
      </c>
      <c r="FS31" s="103" t="str">
        <f t="shared" si="147"/>
        <v/>
      </c>
      <c r="FT31" s="103" t="str">
        <f t="shared" si="148"/>
        <v/>
      </c>
      <c r="FU31" s="103" t="str">
        <f t="shared" si="149"/>
        <v/>
      </c>
      <c r="FV31" s="103" t="str">
        <f t="shared" si="150"/>
        <v/>
      </c>
      <c r="FW31" s="103" t="str">
        <f t="shared" si="151"/>
        <v/>
      </c>
      <c r="FX31" s="103" t="str">
        <f t="shared" si="152"/>
        <v/>
      </c>
      <c r="FY31" s="103" t="str">
        <f t="shared" si="153"/>
        <v/>
      </c>
      <c r="FZ31" s="103" t="str">
        <f t="shared" si="154"/>
        <v/>
      </c>
      <c r="GA31" s="103" t="str">
        <f t="shared" si="155"/>
        <v/>
      </c>
      <c r="GB31" s="103" t="str">
        <f t="shared" si="156"/>
        <v/>
      </c>
      <c r="GC31" s="103" t="str">
        <f t="shared" si="157"/>
        <v/>
      </c>
      <c r="GD31" s="103" t="str">
        <f t="shared" si="158"/>
        <v/>
      </c>
      <c r="GE31" s="103" t="str">
        <f t="shared" si="159"/>
        <v/>
      </c>
      <c r="GF31" s="103" t="str">
        <f t="shared" si="160"/>
        <v/>
      </c>
      <c r="GG31" s="103" t="str">
        <f t="shared" si="161"/>
        <v/>
      </c>
      <c r="GH31" s="103" t="str">
        <f t="shared" si="162"/>
        <v/>
      </c>
      <c r="GI31" s="103" t="str">
        <f t="shared" si="163"/>
        <v/>
      </c>
      <c r="GJ31" s="103" t="str">
        <f t="shared" si="164"/>
        <v/>
      </c>
      <c r="GK31" s="103" t="str">
        <f t="shared" si="165"/>
        <v/>
      </c>
      <c r="GL31" s="103" t="str">
        <f t="shared" si="166"/>
        <v/>
      </c>
      <c r="GM31" s="103" t="str">
        <f t="shared" si="167"/>
        <v/>
      </c>
      <c r="GN31" s="103" t="str">
        <f t="shared" si="168"/>
        <v/>
      </c>
      <c r="GO31" s="103" t="str">
        <f t="shared" si="169"/>
        <v/>
      </c>
      <c r="GP31" s="103" t="str">
        <f t="shared" si="170"/>
        <v/>
      </c>
      <c r="GQ31" s="103" t="str">
        <f t="shared" si="171"/>
        <v/>
      </c>
      <c r="GR31" s="103" t="str">
        <f t="shared" si="172"/>
        <v/>
      </c>
      <c r="GS31" s="103" t="str">
        <f t="shared" si="173"/>
        <v/>
      </c>
      <c r="GT31" s="103" t="str">
        <f t="shared" si="174"/>
        <v/>
      </c>
      <c r="GU31" s="103" t="str">
        <f t="shared" si="175"/>
        <v/>
      </c>
      <c r="GV31" s="103" t="str">
        <f t="shared" si="176"/>
        <v/>
      </c>
      <c r="GW31" s="103" t="str">
        <f t="shared" si="177"/>
        <v/>
      </c>
      <c r="GX31" s="103" t="str">
        <f t="shared" si="178"/>
        <v/>
      </c>
      <c r="GY31" s="103" t="str">
        <f t="shared" si="179"/>
        <v/>
      </c>
      <c r="GZ31" s="103" t="str">
        <f t="shared" si="180"/>
        <v/>
      </c>
      <c r="HA31" s="103" t="str">
        <f t="shared" si="181"/>
        <v/>
      </c>
      <c r="HB31" s="103" t="str">
        <f t="shared" si="182"/>
        <v/>
      </c>
      <c r="HC31" s="103" t="str">
        <f t="shared" si="183"/>
        <v/>
      </c>
      <c r="HD31" s="103" t="str">
        <f t="shared" si="184"/>
        <v/>
      </c>
      <c r="HE31" s="103" t="str">
        <f t="shared" si="185"/>
        <v/>
      </c>
      <c r="HF31" s="103" t="str">
        <f t="shared" si="186"/>
        <v/>
      </c>
      <c r="HG31" s="103" t="str">
        <f t="shared" si="187"/>
        <v/>
      </c>
      <c r="HH31" s="103" t="str">
        <f t="shared" si="188"/>
        <v/>
      </c>
      <c r="HI31" s="103" t="str">
        <f t="shared" si="189"/>
        <v/>
      </c>
      <c r="HJ31" s="103" t="str">
        <f t="shared" si="190"/>
        <v/>
      </c>
      <c r="HK31" s="103" t="str">
        <f t="shared" si="191"/>
        <v/>
      </c>
      <c r="HL31" s="103" t="str">
        <f t="shared" si="192"/>
        <v/>
      </c>
      <c r="HM31" s="103" t="str">
        <f t="shared" si="193"/>
        <v/>
      </c>
      <c r="HN31" s="103" t="str">
        <f t="shared" si="194"/>
        <v/>
      </c>
      <c r="HO31" s="103" t="str">
        <f t="shared" si="195"/>
        <v/>
      </c>
      <c r="HP31" s="103" t="str">
        <f t="shared" si="196"/>
        <v/>
      </c>
      <c r="HQ31" s="103" t="str">
        <f t="shared" si="197"/>
        <v/>
      </c>
      <c r="HR31" s="103" t="str">
        <f t="shared" si="198"/>
        <v/>
      </c>
      <c r="HS31" s="103" t="str">
        <f t="shared" si="199"/>
        <v/>
      </c>
      <c r="HT31" s="103" t="str">
        <f t="shared" si="200"/>
        <v/>
      </c>
      <c r="HU31" s="103" t="str">
        <f t="shared" si="201"/>
        <v/>
      </c>
      <c r="HV31" s="103" t="str">
        <f t="shared" si="202"/>
        <v/>
      </c>
      <c r="HW31" s="137" t="str">
        <f t="shared" si="203"/>
        <v/>
      </c>
      <c r="HX31" s="137" t="str">
        <f t="shared" si="204"/>
        <v/>
      </c>
      <c r="HY31" s="137" t="str">
        <f t="shared" si="205"/>
        <v/>
      </c>
      <c r="HZ31" s="137" t="str">
        <f t="shared" si="206"/>
        <v/>
      </c>
      <c r="IA31" s="137" t="str">
        <f t="shared" si="207"/>
        <v/>
      </c>
      <c r="IB31" s="137" t="str">
        <f t="shared" si="208"/>
        <v/>
      </c>
      <c r="IC31" s="137" t="str">
        <f t="shared" si="209"/>
        <v/>
      </c>
      <c r="ID31" s="137" t="str">
        <f t="shared" si="210"/>
        <v/>
      </c>
      <c r="IE31" s="137" t="str">
        <f t="shared" si="211"/>
        <v/>
      </c>
      <c r="IF31" s="137" t="str">
        <f t="shared" si="212"/>
        <v/>
      </c>
      <c r="IG31" s="137" t="str">
        <f t="shared" si="213"/>
        <v/>
      </c>
      <c r="IH31" s="137" t="str">
        <f t="shared" si="214"/>
        <v/>
      </c>
      <c r="II31" s="137" t="str">
        <f t="shared" si="215"/>
        <v/>
      </c>
      <c r="IJ31" s="137" t="str">
        <f t="shared" si="216"/>
        <v/>
      </c>
      <c r="IK31" s="137" t="str">
        <f t="shared" si="217"/>
        <v/>
      </c>
      <c r="IL31" s="137" t="str">
        <f t="shared" si="218"/>
        <v/>
      </c>
      <c r="IM31" s="137" t="str">
        <f t="shared" si="219"/>
        <v/>
      </c>
      <c r="IN31" s="137" t="str">
        <f t="shared" si="220"/>
        <v/>
      </c>
      <c r="IO31" s="137" t="str">
        <f t="shared" si="221"/>
        <v/>
      </c>
      <c r="IP31" s="137" t="str">
        <f t="shared" si="222"/>
        <v/>
      </c>
      <c r="IQ31" s="137" t="str">
        <f t="shared" si="223"/>
        <v/>
      </c>
      <c r="IR31" s="137" t="str">
        <f t="shared" si="224"/>
        <v/>
      </c>
      <c r="IS31" s="137" t="str">
        <f t="shared" si="225"/>
        <v/>
      </c>
      <c r="IT31" s="137" t="str">
        <f t="shared" si="226"/>
        <v/>
      </c>
      <c r="IU31" s="137" t="str">
        <f t="shared" si="227"/>
        <v/>
      </c>
      <c r="IV31" s="137" t="str">
        <f t="shared" si="228"/>
        <v/>
      </c>
      <c r="IW31" s="137" t="str">
        <f t="shared" si="229"/>
        <v/>
      </c>
      <c r="IX31" s="137" t="str">
        <f t="shared" si="230"/>
        <v/>
      </c>
      <c r="IY31" s="137" t="str">
        <f t="shared" si="231"/>
        <v/>
      </c>
      <c r="IZ31" s="137" t="str">
        <f t="shared" si="232"/>
        <v/>
      </c>
      <c r="JA31" s="137" t="str">
        <f t="shared" si="233"/>
        <v/>
      </c>
      <c r="JB31" s="137" t="str">
        <f t="shared" si="234"/>
        <v/>
      </c>
      <c r="JC31" s="137" t="str">
        <f t="shared" si="235"/>
        <v/>
      </c>
      <c r="JD31" s="137" t="str">
        <f t="shared" si="236"/>
        <v/>
      </c>
      <c r="JE31" s="137" t="str">
        <f t="shared" si="237"/>
        <v/>
      </c>
      <c r="JF31" s="137" t="str">
        <f t="shared" si="238"/>
        <v/>
      </c>
      <c r="JG31" s="137" t="str">
        <f t="shared" si="239"/>
        <v/>
      </c>
      <c r="JH31" s="137" t="str">
        <f t="shared" si="240"/>
        <v/>
      </c>
      <c r="JI31" s="137" t="str">
        <f t="shared" si="241"/>
        <v/>
      </c>
      <c r="JJ31" s="137" t="str">
        <f t="shared" si="242"/>
        <v/>
      </c>
      <c r="JK31" s="137" t="str">
        <f t="shared" si="243"/>
        <v/>
      </c>
      <c r="JL31" s="137" t="str">
        <f t="shared" si="244"/>
        <v/>
      </c>
      <c r="JM31" s="137" t="str">
        <f t="shared" si="245"/>
        <v/>
      </c>
      <c r="JN31" s="137" t="str">
        <f t="shared" si="246"/>
        <v/>
      </c>
      <c r="JO31" s="137" t="str">
        <f t="shared" si="247"/>
        <v/>
      </c>
      <c r="JP31" s="137" t="str">
        <f t="shared" si="248"/>
        <v/>
      </c>
      <c r="JQ31" s="137" t="str">
        <f t="shared" si="249"/>
        <v/>
      </c>
      <c r="JR31" s="137" t="str">
        <f t="shared" si="250"/>
        <v/>
      </c>
      <c r="JS31" s="137" t="str">
        <f t="shared" si="251"/>
        <v/>
      </c>
      <c r="JT31" s="137" t="str">
        <f t="shared" si="252"/>
        <v/>
      </c>
      <c r="JU31" s="137" t="str">
        <f t="shared" si="253"/>
        <v/>
      </c>
      <c r="JV31" s="137" t="str">
        <f t="shared" si="254"/>
        <v/>
      </c>
      <c r="JW31" s="137" t="str">
        <f t="shared" si="255"/>
        <v/>
      </c>
      <c r="JX31" s="137" t="str">
        <f t="shared" si="256"/>
        <v/>
      </c>
      <c r="JY31" s="137" t="str">
        <f t="shared" si="257"/>
        <v/>
      </c>
      <c r="JZ31" s="137" t="str">
        <f t="shared" si="258"/>
        <v/>
      </c>
      <c r="KA31" s="137" t="str">
        <f t="shared" si="259"/>
        <v/>
      </c>
      <c r="KB31" s="137" t="str">
        <f t="shared" si="260"/>
        <v/>
      </c>
      <c r="KC31" s="137" t="str">
        <f t="shared" si="261"/>
        <v/>
      </c>
      <c r="KD31" s="137" t="str">
        <f t="shared" si="262"/>
        <v/>
      </c>
      <c r="KE31" s="137" t="str">
        <f t="shared" si="263"/>
        <v/>
      </c>
      <c r="KF31" s="137" t="str">
        <f t="shared" si="264"/>
        <v/>
      </c>
      <c r="KG31" s="137" t="str">
        <f t="shared" si="265"/>
        <v/>
      </c>
      <c r="KH31" s="137" t="str">
        <f t="shared" si="266"/>
        <v/>
      </c>
      <c r="KI31" s="137" t="str">
        <f t="shared" si="267"/>
        <v/>
      </c>
      <c r="KJ31" s="137" t="str">
        <f t="shared" si="268"/>
        <v/>
      </c>
      <c r="KK31" s="137" t="str">
        <f t="shared" si="269"/>
        <v/>
      </c>
      <c r="KL31" s="137" t="str">
        <f t="shared" si="270"/>
        <v/>
      </c>
      <c r="KM31" s="137" t="str">
        <f t="shared" si="271"/>
        <v/>
      </c>
      <c r="KN31" s="137" t="str">
        <f t="shared" si="272"/>
        <v/>
      </c>
      <c r="KO31" s="137" t="str">
        <f t="shared" si="273"/>
        <v/>
      </c>
      <c r="KP31" s="137" t="str">
        <f t="shared" si="274"/>
        <v/>
      </c>
      <c r="KQ31" s="137" t="str">
        <f t="shared" si="275"/>
        <v/>
      </c>
      <c r="KR31" s="137" t="str">
        <f t="shared" si="276"/>
        <v/>
      </c>
      <c r="KS31" s="137" t="str">
        <f t="shared" si="277"/>
        <v/>
      </c>
      <c r="KT31" s="137" t="str">
        <f t="shared" si="278"/>
        <v/>
      </c>
      <c r="KU31" s="137" t="str">
        <f t="shared" si="279"/>
        <v/>
      </c>
      <c r="KV31" s="137" t="str">
        <f t="shared" si="280"/>
        <v/>
      </c>
      <c r="KW31" s="137" t="str">
        <f t="shared" si="281"/>
        <v/>
      </c>
      <c r="KX31" s="137" t="str">
        <f t="shared" si="282"/>
        <v/>
      </c>
      <c r="KY31" s="137" t="str">
        <f t="shared" si="283"/>
        <v/>
      </c>
      <c r="KZ31" s="137" t="str">
        <f t="shared" si="284"/>
        <v/>
      </c>
      <c r="LA31" s="137" t="str">
        <f t="shared" si="285"/>
        <v/>
      </c>
      <c r="LB31" s="137" t="str">
        <f t="shared" si="286"/>
        <v/>
      </c>
      <c r="LC31" s="137" t="str">
        <f t="shared" si="287"/>
        <v/>
      </c>
      <c r="LD31" s="138" t="str">
        <f t="shared" si="288"/>
        <v/>
      </c>
      <c r="LE31" s="138" t="str">
        <f t="shared" si="289"/>
        <v/>
      </c>
      <c r="LF31" s="138" t="str">
        <f t="shared" si="290"/>
        <v/>
      </c>
      <c r="LG31" s="138" t="str">
        <f t="shared" si="291"/>
        <v/>
      </c>
      <c r="LH31" s="138" t="str">
        <f t="shared" si="292"/>
        <v/>
      </c>
      <c r="LI31" s="103" t="str">
        <f t="shared" si="293"/>
        <v/>
      </c>
      <c r="LJ31" s="103" t="str">
        <f t="shared" si="294"/>
        <v/>
      </c>
      <c r="LK31" s="103" t="str">
        <f t="shared" si="295"/>
        <v/>
      </c>
      <c r="LL31" s="103" t="str">
        <f t="shared" si="296"/>
        <v/>
      </c>
      <c r="LM31" s="103" t="str">
        <f t="shared" si="297"/>
        <v/>
      </c>
      <c r="LN31" s="103" t="str">
        <f t="shared" si="298"/>
        <v/>
      </c>
      <c r="LO31" s="103" t="str">
        <f t="shared" si="299"/>
        <v/>
      </c>
      <c r="LP31" s="103" t="str">
        <f t="shared" si="300"/>
        <v/>
      </c>
      <c r="LQ31" s="103" t="str">
        <f t="shared" si="301"/>
        <v/>
      </c>
      <c r="LR31" s="103" t="str">
        <f t="shared" si="302"/>
        <v/>
      </c>
      <c r="LS31" s="103" t="str">
        <f t="shared" si="303"/>
        <v/>
      </c>
      <c r="LT31" s="103" t="str">
        <f t="shared" si="304"/>
        <v/>
      </c>
      <c r="LU31" s="103" t="str">
        <f t="shared" si="305"/>
        <v/>
      </c>
      <c r="LV31" s="103" t="str">
        <f t="shared" si="306"/>
        <v/>
      </c>
      <c r="LW31" s="103" t="str">
        <f t="shared" si="307"/>
        <v/>
      </c>
      <c r="LX31" s="103" t="str">
        <f t="shared" si="308"/>
        <v/>
      </c>
      <c r="LY31" s="103" t="str">
        <f t="shared" si="309"/>
        <v/>
      </c>
      <c r="LZ31" s="103" t="str">
        <f t="shared" si="310"/>
        <v/>
      </c>
      <c r="MA31" s="103" t="str">
        <f t="shared" si="311"/>
        <v/>
      </c>
      <c r="MB31" s="103" t="str">
        <f t="shared" si="312"/>
        <v/>
      </c>
      <c r="MC31" s="119">
        <f t="shared" si="323"/>
        <v>0</v>
      </c>
      <c r="MD31" s="119">
        <f t="shared" si="324"/>
        <v>0</v>
      </c>
      <c r="ME31" s="119">
        <f t="shared" si="325"/>
        <v>0</v>
      </c>
      <c r="MF31" s="119">
        <f t="shared" si="326"/>
        <v>0</v>
      </c>
      <c r="MG31" s="119">
        <f t="shared" si="327"/>
        <v>0</v>
      </c>
      <c r="MH31" s="119">
        <f t="shared" si="328"/>
        <v>0</v>
      </c>
      <c r="MI31" s="119">
        <f t="shared" si="329"/>
        <v>0</v>
      </c>
      <c r="MJ31" s="119">
        <f t="shared" si="330"/>
        <v>0</v>
      </c>
      <c r="MK31" s="119">
        <f t="shared" si="331"/>
        <v>0</v>
      </c>
      <c r="ML31" s="119">
        <f t="shared" si="332"/>
        <v>0</v>
      </c>
      <c r="MM31" s="119">
        <f t="shared" si="333"/>
        <v>0</v>
      </c>
      <c r="MN31" s="119">
        <f t="shared" si="334"/>
        <v>0</v>
      </c>
      <c r="MO31" s="119">
        <f t="shared" si="335"/>
        <v>0</v>
      </c>
      <c r="MP31" s="119">
        <f t="shared" si="336"/>
        <v>0</v>
      </c>
      <c r="MQ31" s="119">
        <f t="shared" si="337"/>
        <v>0</v>
      </c>
      <c r="MR31" s="98"/>
      <c r="MS31" s="98"/>
      <c r="MT31" s="103"/>
      <c r="MU31" s="103"/>
      <c r="NK31" s="99"/>
      <c r="NL31" s="99"/>
    </row>
    <row r="32" spans="1:376" ht="12" customHeight="1" x14ac:dyDescent="0.2">
      <c r="A32" s="126" t="str">
        <f t="shared" si="0"/>
        <v/>
      </c>
      <c r="B32" s="165">
        <v>60</v>
      </c>
      <c r="C32" s="140"/>
      <c r="D32" s="141"/>
      <c r="E32" s="142"/>
      <c r="F32" s="142"/>
      <c r="G32" s="142"/>
      <c r="H32" s="142"/>
      <c r="I32" s="534"/>
      <c r="J32" s="143"/>
      <c r="K32" s="144">
        <f t="shared" si="1"/>
        <v>0</v>
      </c>
      <c r="L32" s="144">
        <f t="shared" si="2"/>
        <v>0</v>
      </c>
      <c r="M32" s="145"/>
      <c r="N32" s="145"/>
      <c r="O32" s="145"/>
      <c r="P32" s="146"/>
      <c r="Q32" s="147"/>
      <c r="R32" s="148"/>
      <c r="S32" s="1245"/>
      <c r="T32" s="1246"/>
      <c r="U32" s="103" t="str">
        <f t="shared" si="3"/>
        <v/>
      </c>
      <c r="V32" s="103" t="str">
        <f t="shared" si="4"/>
        <v/>
      </c>
      <c r="W32" s="103" t="str">
        <f t="shared" si="5"/>
        <v/>
      </c>
      <c r="X32" s="103" t="str">
        <f t="shared" si="6"/>
        <v/>
      </c>
      <c r="Y32" s="103" t="str">
        <f t="shared" si="7"/>
        <v/>
      </c>
      <c r="Z32" s="103" t="str">
        <f t="shared" si="8"/>
        <v/>
      </c>
      <c r="AA32" s="103" t="str">
        <f t="shared" si="9"/>
        <v/>
      </c>
      <c r="AB32" s="103" t="str">
        <f t="shared" si="10"/>
        <v/>
      </c>
      <c r="AC32" s="103" t="str">
        <f t="shared" si="11"/>
        <v/>
      </c>
      <c r="AD32" s="103" t="str">
        <f t="shared" si="12"/>
        <v/>
      </c>
      <c r="AE32" s="103" t="str">
        <f t="shared" si="13"/>
        <v/>
      </c>
      <c r="AF32" s="103" t="str">
        <f t="shared" si="14"/>
        <v/>
      </c>
      <c r="AG32" s="103" t="str">
        <f t="shared" si="15"/>
        <v/>
      </c>
      <c r="AH32" s="103" t="str">
        <f t="shared" si="16"/>
        <v/>
      </c>
      <c r="AI32" s="103" t="str">
        <f t="shared" si="17"/>
        <v/>
      </c>
      <c r="AJ32" s="103" t="str">
        <f t="shared" si="18"/>
        <v/>
      </c>
      <c r="AK32" s="103" t="str">
        <f t="shared" si="19"/>
        <v/>
      </c>
      <c r="AL32" s="103" t="str">
        <f t="shared" si="20"/>
        <v/>
      </c>
      <c r="AM32" s="103" t="str">
        <f t="shared" si="21"/>
        <v/>
      </c>
      <c r="AN32" s="103" t="str">
        <f t="shared" si="22"/>
        <v/>
      </c>
      <c r="AO32" s="103" t="str">
        <f t="shared" si="23"/>
        <v/>
      </c>
      <c r="AP32" s="103" t="str">
        <f t="shared" si="24"/>
        <v/>
      </c>
      <c r="AQ32" s="103" t="str">
        <f t="shared" si="25"/>
        <v/>
      </c>
      <c r="AR32" s="103" t="str">
        <f t="shared" si="26"/>
        <v/>
      </c>
      <c r="AS32" s="103" t="str">
        <f t="shared" si="27"/>
        <v/>
      </c>
      <c r="AT32" s="103" t="str">
        <f t="shared" si="28"/>
        <v/>
      </c>
      <c r="AU32" s="103" t="str">
        <f t="shared" si="29"/>
        <v/>
      </c>
      <c r="AV32" s="103" t="str">
        <f t="shared" si="30"/>
        <v/>
      </c>
      <c r="AW32" s="103" t="str">
        <f t="shared" si="31"/>
        <v/>
      </c>
      <c r="AX32" s="103" t="str">
        <f t="shared" si="32"/>
        <v/>
      </c>
      <c r="AY32" s="103" t="str">
        <f t="shared" si="33"/>
        <v/>
      </c>
      <c r="AZ32" s="103" t="str">
        <f t="shared" si="34"/>
        <v/>
      </c>
      <c r="BA32" s="103" t="str">
        <f t="shared" si="35"/>
        <v/>
      </c>
      <c r="BB32" s="103" t="str">
        <f t="shared" si="36"/>
        <v/>
      </c>
      <c r="BC32" s="103" t="str">
        <f t="shared" si="37"/>
        <v/>
      </c>
      <c r="BD32" s="103" t="str">
        <f t="shared" si="38"/>
        <v/>
      </c>
      <c r="BE32" s="103" t="str">
        <f t="shared" si="39"/>
        <v/>
      </c>
      <c r="BF32" s="103" t="str">
        <f t="shared" si="40"/>
        <v/>
      </c>
      <c r="BG32" s="103" t="str">
        <f t="shared" si="41"/>
        <v/>
      </c>
      <c r="BH32" s="103" t="str">
        <f t="shared" si="42"/>
        <v/>
      </c>
      <c r="BI32" s="103" t="str">
        <f t="shared" si="43"/>
        <v/>
      </c>
      <c r="BJ32" s="103" t="str">
        <f t="shared" si="44"/>
        <v/>
      </c>
      <c r="BK32" s="103" t="str">
        <f t="shared" si="45"/>
        <v/>
      </c>
      <c r="BL32" s="103" t="str">
        <f t="shared" si="46"/>
        <v/>
      </c>
      <c r="BM32" s="103" t="str">
        <f t="shared" si="47"/>
        <v/>
      </c>
      <c r="BN32" s="103" t="str">
        <f t="shared" si="48"/>
        <v/>
      </c>
      <c r="BO32" s="103" t="str">
        <f t="shared" si="49"/>
        <v/>
      </c>
      <c r="BP32" s="103" t="str">
        <f t="shared" si="50"/>
        <v/>
      </c>
      <c r="BQ32" s="103" t="str">
        <f t="shared" si="51"/>
        <v/>
      </c>
      <c r="BR32" s="103" t="str">
        <f t="shared" si="52"/>
        <v/>
      </c>
      <c r="BS32" s="103" t="str">
        <f t="shared" si="53"/>
        <v/>
      </c>
      <c r="BT32" s="103" t="str">
        <f t="shared" si="54"/>
        <v/>
      </c>
      <c r="BU32" s="103" t="str">
        <f t="shared" si="55"/>
        <v/>
      </c>
      <c r="BV32" s="103" t="str">
        <f t="shared" si="56"/>
        <v/>
      </c>
      <c r="BW32" s="103" t="str">
        <f t="shared" si="57"/>
        <v/>
      </c>
      <c r="BX32" s="103" t="str">
        <f t="shared" si="58"/>
        <v/>
      </c>
      <c r="BY32" s="103" t="str">
        <f t="shared" si="59"/>
        <v/>
      </c>
      <c r="BZ32" s="103" t="str">
        <f t="shared" si="60"/>
        <v/>
      </c>
      <c r="CA32" s="103" t="str">
        <f t="shared" si="61"/>
        <v/>
      </c>
      <c r="CB32" s="103" t="str">
        <f t="shared" si="62"/>
        <v/>
      </c>
      <c r="CC32" s="103" t="str">
        <f t="shared" si="63"/>
        <v/>
      </c>
      <c r="CD32" s="103" t="str">
        <f t="shared" si="64"/>
        <v/>
      </c>
      <c r="CE32" s="103" t="str">
        <f t="shared" si="65"/>
        <v/>
      </c>
      <c r="CF32" s="103" t="str">
        <f t="shared" si="66"/>
        <v/>
      </c>
      <c r="CG32" s="103" t="str">
        <f t="shared" si="67"/>
        <v/>
      </c>
      <c r="CH32" s="103" t="str">
        <f t="shared" si="68"/>
        <v/>
      </c>
      <c r="CI32" s="103" t="str">
        <f t="shared" si="69"/>
        <v/>
      </c>
      <c r="CJ32" s="103" t="str">
        <f t="shared" si="70"/>
        <v/>
      </c>
      <c r="CK32" s="103" t="str">
        <f t="shared" si="71"/>
        <v/>
      </c>
      <c r="CL32" s="103" t="str">
        <f t="shared" si="72"/>
        <v/>
      </c>
      <c r="CM32" s="103" t="str">
        <f t="shared" si="73"/>
        <v/>
      </c>
      <c r="CN32" s="103" t="str">
        <f t="shared" si="74"/>
        <v/>
      </c>
      <c r="CO32" s="103" t="str">
        <f t="shared" si="75"/>
        <v/>
      </c>
      <c r="CP32" s="103" t="str">
        <f t="shared" si="76"/>
        <v/>
      </c>
      <c r="CQ32" s="103" t="str">
        <f t="shared" si="77"/>
        <v/>
      </c>
      <c r="CR32" s="103" t="str">
        <f t="shared" si="78"/>
        <v/>
      </c>
      <c r="CS32" s="103" t="str">
        <f t="shared" si="79"/>
        <v/>
      </c>
      <c r="CT32" s="103" t="str">
        <f t="shared" si="80"/>
        <v/>
      </c>
      <c r="CU32" s="103" t="str">
        <f t="shared" si="81"/>
        <v/>
      </c>
      <c r="CV32" s="103" t="str">
        <f t="shared" si="82"/>
        <v/>
      </c>
      <c r="CW32" s="103" t="str">
        <f t="shared" si="83"/>
        <v/>
      </c>
      <c r="CX32" s="103" t="str">
        <f t="shared" si="84"/>
        <v/>
      </c>
      <c r="CY32" s="103" t="str">
        <f t="shared" si="85"/>
        <v/>
      </c>
      <c r="CZ32" s="103" t="str">
        <f t="shared" si="86"/>
        <v/>
      </c>
      <c r="DA32" s="103" t="str">
        <f t="shared" si="87"/>
        <v/>
      </c>
      <c r="DB32" s="103" t="str">
        <f t="shared" si="88"/>
        <v/>
      </c>
      <c r="DC32" s="103" t="str">
        <f t="shared" si="89"/>
        <v/>
      </c>
      <c r="DD32" s="103" t="str">
        <f t="shared" si="90"/>
        <v/>
      </c>
      <c r="DE32" s="103" t="str">
        <f t="shared" si="91"/>
        <v/>
      </c>
      <c r="DF32" s="103" t="str">
        <f t="shared" si="92"/>
        <v/>
      </c>
      <c r="DG32" s="103" t="str">
        <f t="shared" si="93"/>
        <v/>
      </c>
      <c r="DH32" s="103" t="str">
        <f t="shared" si="94"/>
        <v/>
      </c>
      <c r="DI32" s="103" t="str">
        <f t="shared" si="95"/>
        <v/>
      </c>
      <c r="DJ32" s="103" t="str">
        <f t="shared" si="96"/>
        <v/>
      </c>
      <c r="DK32" s="103" t="str">
        <f t="shared" si="97"/>
        <v/>
      </c>
      <c r="DL32" s="103" t="str">
        <f t="shared" si="98"/>
        <v/>
      </c>
      <c r="DM32" s="103" t="str">
        <f t="shared" si="99"/>
        <v/>
      </c>
      <c r="DN32" s="103" t="str">
        <f t="shared" si="100"/>
        <v/>
      </c>
      <c r="DO32" s="103" t="str">
        <f t="shared" si="101"/>
        <v/>
      </c>
      <c r="DP32" s="103" t="str">
        <f t="shared" si="102"/>
        <v/>
      </c>
      <c r="DQ32" s="103" t="str">
        <f t="shared" si="103"/>
        <v/>
      </c>
      <c r="DR32" s="103" t="str">
        <f t="shared" si="104"/>
        <v/>
      </c>
      <c r="DS32" s="103" t="str">
        <f t="shared" si="105"/>
        <v/>
      </c>
      <c r="DT32" s="103" t="str">
        <f t="shared" si="106"/>
        <v/>
      </c>
      <c r="DU32" s="103" t="str">
        <f t="shared" si="107"/>
        <v/>
      </c>
      <c r="DV32" s="103" t="str">
        <f t="shared" si="108"/>
        <v/>
      </c>
      <c r="DW32" s="103" t="str">
        <f t="shared" si="109"/>
        <v/>
      </c>
      <c r="DX32" s="103" t="str">
        <f t="shared" si="110"/>
        <v/>
      </c>
      <c r="DY32" s="103" t="str">
        <f t="shared" si="111"/>
        <v/>
      </c>
      <c r="DZ32" s="103" t="str">
        <f t="shared" si="112"/>
        <v/>
      </c>
      <c r="EA32" s="103" t="str">
        <f t="shared" si="113"/>
        <v/>
      </c>
      <c r="EB32" s="103" t="str">
        <f t="shared" si="114"/>
        <v/>
      </c>
      <c r="EC32" s="103" t="str">
        <f t="shared" si="115"/>
        <v/>
      </c>
      <c r="ED32" s="103" t="str">
        <f t="shared" si="116"/>
        <v/>
      </c>
      <c r="EE32" s="103" t="str">
        <f t="shared" si="117"/>
        <v/>
      </c>
      <c r="EF32" s="103" t="str">
        <f t="shared" si="118"/>
        <v/>
      </c>
      <c r="EG32" s="103" t="str">
        <f t="shared" si="119"/>
        <v/>
      </c>
      <c r="EH32" s="103" t="str">
        <f t="shared" si="120"/>
        <v/>
      </c>
      <c r="EI32" s="103" t="str">
        <f t="shared" si="121"/>
        <v/>
      </c>
      <c r="EJ32" s="103" t="str">
        <f t="shared" si="122"/>
        <v/>
      </c>
      <c r="EK32" s="103" t="str">
        <f t="shared" si="123"/>
        <v/>
      </c>
      <c r="EL32" s="103" t="str">
        <f t="shared" si="124"/>
        <v/>
      </c>
      <c r="EM32" s="103" t="str">
        <f t="shared" si="125"/>
        <v/>
      </c>
      <c r="EN32" s="103" t="str">
        <f t="shared" si="126"/>
        <v/>
      </c>
      <c r="EO32" s="103" t="str">
        <f t="shared" si="127"/>
        <v/>
      </c>
      <c r="EP32" s="103" t="str">
        <f t="shared" si="128"/>
        <v/>
      </c>
      <c r="EQ32" s="103" t="str">
        <f t="shared" si="129"/>
        <v/>
      </c>
      <c r="ER32" s="103" t="str">
        <f t="shared" si="130"/>
        <v/>
      </c>
      <c r="ES32" s="103" t="str">
        <f t="shared" si="131"/>
        <v/>
      </c>
      <c r="ET32" s="103" t="str">
        <f t="shared" si="132"/>
        <v/>
      </c>
      <c r="EU32" s="103" t="str">
        <f t="shared" si="313"/>
        <v/>
      </c>
      <c r="EV32" s="103" t="str">
        <f t="shared" si="314"/>
        <v/>
      </c>
      <c r="EW32" s="103" t="str">
        <f t="shared" si="315"/>
        <v/>
      </c>
      <c r="EX32" s="103" t="str">
        <f t="shared" si="316"/>
        <v/>
      </c>
      <c r="EY32" s="103" t="str">
        <f t="shared" si="317"/>
        <v/>
      </c>
      <c r="EZ32" s="103" t="str">
        <f t="shared" si="133"/>
        <v/>
      </c>
      <c r="FA32" s="103" t="str">
        <f t="shared" si="134"/>
        <v/>
      </c>
      <c r="FB32" s="103" t="str">
        <f t="shared" si="135"/>
        <v/>
      </c>
      <c r="FC32" s="103" t="str">
        <f t="shared" si="136"/>
        <v/>
      </c>
      <c r="FD32" s="103" t="str">
        <f t="shared" si="137"/>
        <v/>
      </c>
      <c r="FE32" s="103" t="str">
        <f t="shared" si="318"/>
        <v/>
      </c>
      <c r="FF32" s="103" t="str">
        <f t="shared" si="319"/>
        <v/>
      </c>
      <c r="FG32" s="103" t="str">
        <f t="shared" si="320"/>
        <v/>
      </c>
      <c r="FH32" s="103" t="str">
        <f t="shared" si="321"/>
        <v/>
      </c>
      <c r="FI32" s="103" t="str">
        <f t="shared" si="322"/>
        <v/>
      </c>
      <c r="FJ32" s="103" t="str">
        <f t="shared" si="138"/>
        <v/>
      </c>
      <c r="FK32" s="103" t="str">
        <f t="shared" si="139"/>
        <v/>
      </c>
      <c r="FL32" s="103" t="str">
        <f t="shared" si="140"/>
        <v/>
      </c>
      <c r="FM32" s="103" t="str">
        <f t="shared" si="141"/>
        <v/>
      </c>
      <c r="FN32" s="103" t="str">
        <f t="shared" si="142"/>
        <v/>
      </c>
      <c r="FO32" s="103" t="str">
        <f t="shared" si="143"/>
        <v/>
      </c>
      <c r="FP32" s="103" t="str">
        <f t="shared" si="144"/>
        <v/>
      </c>
      <c r="FQ32" s="103" t="str">
        <f t="shared" si="145"/>
        <v/>
      </c>
      <c r="FR32" s="103" t="str">
        <f t="shared" si="146"/>
        <v/>
      </c>
      <c r="FS32" s="103" t="str">
        <f t="shared" si="147"/>
        <v/>
      </c>
      <c r="FT32" s="103" t="str">
        <f t="shared" si="148"/>
        <v/>
      </c>
      <c r="FU32" s="103" t="str">
        <f t="shared" si="149"/>
        <v/>
      </c>
      <c r="FV32" s="103" t="str">
        <f t="shared" si="150"/>
        <v/>
      </c>
      <c r="FW32" s="103" t="str">
        <f t="shared" si="151"/>
        <v/>
      </c>
      <c r="FX32" s="103" t="str">
        <f t="shared" si="152"/>
        <v/>
      </c>
      <c r="FY32" s="103" t="str">
        <f t="shared" si="153"/>
        <v/>
      </c>
      <c r="FZ32" s="103" t="str">
        <f t="shared" si="154"/>
        <v/>
      </c>
      <c r="GA32" s="103" t="str">
        <f t="shared" si="155"/>
        <v/>
      </c>
      <c r="GB32" s="103" t="str">
        <f t="shared" si="156"/>
        <v/>
      </c>
      <c r="GC32" s="103" t="str">
        <f t="shared" si="157"/>
        <v/>
      </c>
      <c r="GD32" s="103" t="str">
        <f t="shared" si="158"/>
        <v/>
      </c>
      <c r="GE32" s="103" t="str">
        <f t="shared" si="159"/>
        <v/>
      </c>
      <c r="GF32" s="103" t="str">
        <f t="shared" si="160"/>
        <v/>
      </c>
      <c r="GG32" s="103" t="str">
        <f t="shared" si="161"/>
        <v/>
      </c>
      <c r="GH32" s="103" t="str">
        <f t="shared" si="162"/>
        <v/>
      </c>
      <c r="GI32" s="103" t="str">
        <f t="shared" si="163"/>
        <v/>
      </c>
      <c r="GJ32" s="103" t="str">
        <f t="shared" si="164"/>
        <v/>
      </c>
      <c r="GK32" s="103" t="str">
        <f t="shared" si="165"/>
        <v/>
      </c>
      <c r="GL32" s="103" t="str">
        <f t="shared" si="166"/>
        <v/>
      </c>
      <c r="GM32" s="103" t="str">
        <f t="shared" si="167"/>
        <v/>
      </c>
      <c r="GN32" s="103" t="str">
        <f t="shared" si="168"/>
        <v/>
      </c>
      <c r="GO32" s="103" t="str">
        <f t="shared" si="169"/>
        <v/>
      </c>
      <c r="GP32" s="103" t="str">
        <f t="shared" si="170"/>
        <v/>
      </c>
      <c r="GQ32" s="103" t="str">
        <f t="shared" si="171"/>
        <v/>
      </c>
      <c r="GR32" s="103" t="str">
        <f t="shared" si="172"/>
        <v/>
      </c>
      <c r="GS32" s="103" t="str">
        <f t="shared" si="173"/>
        <v/>
      </c>
      <c r="GT32" s="103" t="str">
        <f t="shared" si="174"/>
        <v/>
      </c>
      <c r="GU32" s="103" t="str">
        <f t="shared" si="175"/>
        <v/>
      </c>
      <c r="GV32" s="103" t="str">
        <f t="shared" si="176"/>
        <v/>
      </c>
      <c r="GW32" s="103" t="str">
        <f t="shared" si="177"/>
        <v/>
      </c>
      <c r="GX32" s="103" t="str">
        <f t="shared" si="178"/>
        <v/>
      </c>
      <c r="GY32" s="103" t="str">
        <f t="shared" si="179"/>
        <v/>
      </c>
      <c r="GZ32" s="103" t="str">
        <f t="shared" si="180"/>
        <v/>
      </c>
      <c r="HA32" s="103" t="str">
        <f t="shared" si="181"/>
        <v/>
      </c>
      <c r="HB32" s="103" t="str">
        <f t="shared" si="182"/>
        <v/>
      </c>
      <c r="HC32" s="103" t="str">
        <f t="shared" si="183"/>
        <v/>
      </c>
      <c r="HD32" s="103" t="str">
        <f t="shared" si="184"/>
        <v/>
      </c>
      <c r="HE32" s="103" t="str">
        <f t="shared" si="185"/>
        <v/>
      </c>
      <c r="HF32" s="103" t="str">
        <f t="shared" si="186"/>
        <v/>
      </c>
      <c r="HG32" s="103" t="str">
        <f t="shared" si="187"/>
        <v/>
      </c>
      <c r="HH32" s="103" t="str">
        <f t="shared" si="188"/>
        <v/>
      </c>
      <c r="HI32" s="103" t="str">
        <f t="shared" si="189"/>
        <v/>
      </c>
      <c r="HJ32" s="103" t="str">
        <f t="shared" si="190"/>
        <v/>
      </c>
      <c r="HK32" s="103" t="str">
        <f t="shared" si="191"/>
        <v/>
      </c>
      <c r="HL32" s="103" t="str">
        <f t="shared" si="192"/>
        <v/>
      </c>
      <c r="HM32" s="103" t="str">
        <f t="shared" si="193"/>
        <v/>
      </c>
      <c r="HN32" s="103" t="str">
        <f t="shared" si="194"/>
        <v/>
      </c>
      <c r="HO32" s="103" t="str">
        <f t="shared" si="195"/>
        <v/>
      </c>
      <c r="HP32" s="103" t="str">
        <f t="shared" si="196"/>
        <v/>
      </c>
      <c r="HQ32" s="103" t="str">
        <f t="shared" si="197"/>
        <v/>
      </c>
      <c r="HR32" s="103" t="str">
        <f t="shared" si="198"/>
        <v/>
      </c>
      <c r="HS32" s="103" t="str">
        <f t="shared" si="199"/>
        <v/>
      </c>
      <c r="HT32" s="103" t="str">
        <f t="shared" si="200"/>
        <v/>
      </c>
      <c r="HU32" s="103" t="str">
        <f t="shared" si="201"/>
        <v/>
      </c>
      <c r="HV32" s="103" t="str">
        <f t="shared" si="202"/>
        <v/>
      </c>
      <c r="HW32" s="137" t="str">
        <f t="shared" si="203"/>
        <v/>
      </c>
      <c r="HX32" s="137" t="str">
        <f t="shared" si="204"/>
        <v/>
      </c>
      <c r="HY32" s="137" t="str">
        <f t="shared" si="205"/>
        <v/>
      </c>
      <c r="HZ32" s="137" t="str">
        <f t="shared" si="206"/>
        <v/>
      </c>
      <c r="IA32" s="137" t="str">
        <f t="shared" si="207"/>
        <v/>
      </c>
      <c r="IB32" s="137" t="str">
        <f t="shared" si="208"/>
        <v/>
      </c>
      <c r="IC32" s="137" t="str">
        <f t="shared" si="209"/>
        <v/>
      </c>
      <c r="ID32" s="137" t="str">
        <f t="shared" si="210"/>
        <v/>
      </c>
      <c r="IE32" s="137" t="str">
        <f t="shared" si="211"/>
        <v/>
      </c>
      <c r="IF32" s="137" t="str">
        <f t="shared" si="212"/>
        <v/>
      </c>
      <c r="IG32" s="137" t="str">
        <f t="shared" si="213"/>
        <v/>
      </c>
      <c r="IH32" s="137" t="str">
        <f t="shared" si="214"/>
        <v/>
      </c>
      <c r="II32" s="137" t="str">
        <f t="shared" si="215"/>
        <v/>
      </c>
      <c r="IJ32" s="137" t="str">
        <f t="shared" si="216"/>
        <v/>
      </c>
      <c r="IK32" s="137" t="str">
        <f t="shared" si="217"/>
        <v/>
      </c>
      <c r="IL32" s="137" t="str">
        <f t="shared" si="218"/>
        <v/>
      </c>
      <c r="IM32" s="137" t="str">
        <f t="shared" si="219"/>
        <v/>
      </c>
      <c r="IN32" s="137" t="str">
        <f t="shared" si="220"/>
        <v/>
      </c>
      <c r="IO32" s="137" t="str">
        <f t="shared" si="221"/>
        <v/>
      </c>
      <c r="IP32" s="137" t="str">
        <f t="shared" si="222"/>
        <v/>
      </c>
      <c r="IQ32" s="137" t="str">
        <f t="shared" si="223"/>
        <v/>
      </c>
      <c r="IR32" s="137" t="str">
        <f t="shared" si="224"/>
        <v/>
      </c>
      <c r="IS32" s="137" t="str">
        <f t="shared" si="225"/>
        <v/>
      </c>
      <c r="IT32" s="137" t="str">
        <f t="shared" si="226"/>
        <v/>
      </c>
      <c r="IU32" s="137" t="str">
        <f t="shared" si="227"/>
        <v/>
      </c>
      <c r="IV32" s="137" t="str">
        <f t="shared" si="228"/>
        <v/>
      </c>
      <c r="IW32" s="137" t="str">
        <f t="shared" si="229"/>
        <v/>
      </c>
      <c r="IX32" s="137" t="str">
        <f t="shared" si="230"/>
        <v/>
      </c>
      <c r="IY32" s="137" t="str">
        <f t="shared" si="231"/>
        <v/>
      </c>
      <c r="IZ32" s="137" t="str">
        <f t="shared" si="232"/>
        <v/>
      </c>
      <c r="JA32" s="137" t="str">
        <f t="shared" si="233"/>
        <v/>
      </c>
      <c r="JB32" s="137" t="str">
        <f t="shared" si="234"/>
        <v/>
      </c>
      <c r="JC32" s="137" t="str">
        <f t="shared" si="235"/>
        <v/>
      </c>
      <c r="JD32" s="137" t="str">
        <f t="shared" si="236"/>
        <v/>
      </c>
      <c r="JE32" s="137" t="str">
        <f t="shared" si="237"/>
        <v/>
      </c>
      <c r="JF32" s="137" t="str">
        <f t="shared" si="238"/>
        <v/>
      </c>
      <c r="JG32" s="137" t="str">
        <f t="shared" si="239"/>
        <v/>
      </c>
      <c r="JH32" s="137" t="str">
        <f t="shared" si="240"/>
        <v/>
      </c>
      <c r="JI32" s="137" t="str">
        <f t="shared" si="241"/>
        <v/>
      </c>
      <c r="JJ32" s="137" t="str">
        <f t="shared" si="242"/>
        <v/>
      </c>
      <c r="JK32" s="137" t="str">
        <f t="shared" si="243"/>
        <v/>
      </c>
      <c r="JL32" s="137" t="str">
        <f t="shared" si="244"/>
        <v/>
      </c>
      <c r="JM32" s="137" t="str">
        <f t="shared" si="245"/>
        <v/>
      </c>
      <c r="JN32" s="137" t="str">
        <f t="shared" si="246"/>
        <v/>
      </c>
      <c r="JO32" s="137" t="str">
        <f t="shared" si="247"/>
        <v/>
      </c>
      <c r="JP32" s="137" t="str">
        <f t="shared" si="248"/>
        <v/>
      </c>
      <c r="JQ32" s="137" t="str">
        <f t="shared" si="249"/>
        <v/>
      </c>
      <c r="JR32" s="137" t="str">
        <f t="shared" si="250"/>
        <v/>
      </c>
      <c r="JS32" s="137" t="str">
        <f t="shared" si="251"/>
        <v/>
      </c>
      <c r="JT32" s="137" t="str">
        <f t="shared" si="252"/>
        <v/>
      </c>
      <c r="JU32" s="137" t="str">
        <f t="shared" si="253"/>
        <v/>
      </c>
      <c r="JV32" s="137" t="str">
        <f t="shared" si="254"/>
        <v/>
      </c>
      <c r="JW32" s="137" t="str">
        <f t="shared" si="255"/>
        <v/>
      </c>
      <c r="JX32" s="137" t="str">
        <f t="shared" si="256"/>
        <v/>
      </c>
      <c r="JY32" s="137" t="str">
        <f t="shared" si="257"/>
        <v/>
      </c>
      <c r="JZ32" s="137" t="str">
        <f t="shared" si="258"/>
        <v/>
      </c>
      <c r="KA32" s="137" t="str">
        <f t="shared" si="259"/>
        <v/>
      </c>
      <c r="KB32" s="137" t="str">
        <f t="shared" si="260"/>
        <v/>
      </c>
      <c r="KC32" s="137" t="str">
        <f t="shared" si="261"/>
        <v/>
      </c>
      <c r="KD32" s="137" t="str">
        <f t="shared" si="262"/>
        <v/>
      </c>
      <c r="KE32" s="137" t="str">
        <f t="shared" si="263"/>
        <v/>
      </c>
      <c r="KF32" s="137" t="str">
        <f t="shared" si="264"/>
        <v/>
      </c>
      <c r="KG32" s="137" t="str">
        <f t="shared" si="265"/>
        <v/>
      </c>
      <c r="KH32" s="137" t="str">
        <f t="shared" si="266"/>
        <v/>
      </c>
      <c r="KI32" s="137" t="str">
        <f t="shared" si="267"/>
        <v/>
      </c>
      <c r="KJ32" s="137" t="str">
        <f t="shared" si="268"/>
        <v/>
      </c>
      <c r="KK32" s="137" t="str">
        <f t="shared" si="269"/>
        <v/>
      </c>
      <c r="KL32" s="137" t="str">
        <f t="shared" si="270"/>
        <v/>
      </c>
      <c r="KM32" s="137" t="str">
        <f t="shared" si="271"/>
        <v/>
      </c>
      <c r="KN32" s="137" t="str">
        <f t="shared" si="272"/>
        <v/>
      </c>
      <c r="KO32" s="137" t="str">
        <f t="shared" si="273"/>
        <v/>
      </c>
      <c r="KP32" s="137" t="str">
        <f t="shared" si="274"/>
        <v/>
      </c>
      <c r="KQ32" s="137" t="str">
        <f t="shared" si="275"/>
        <v/>
      </c>
      <c r="KR32" s="137" t="str">
        <f t="shared" si="276"/>
        <v/>
      </c>
      <c r="KS32" s="137" t="str">
        <f t="shared" si="277"/>
        <v/>
      </c>
      <c r="KT32" s="137" t="str">
        <f t="shared" si="278"/>
        <v/>
      </c>
      <c r="KU32" s="137" t="str">
        <f t="shared" si="279"/>
        <v/>
      </c>
      <c r="KV32" s="137" t="str">
        <f t="shared" si="280"/>
        <v/>
      </c>
      <c r="KW32" s="137" t="str">
        <f t="shared" si="281"/>
        <v/>
      </c>
      <c r="KX32" s="137" t="str">
        <f t="shared" si="282"/>
        <v/>
      </c>
      <c r="KY32" s="137" t="str">
        <f t="shared" si="283"/>
        <v/>
      </c>
      <c r="KZ32" s="137" t="str">
        <f t="shared" si="284"/>
        <v/>
      </c>
      <c r="LA32" s="137" t="str">
        <f t="shared" si="285"/>
        <v/>
      </c>
      <c r="LB32" s="137" t="str">
        <f t="shared" si="286"/>
        <v/>
      </c>
      <c r="LC32" s="137" t="str">
        <f t="shared" si="287"/>
        <v/>
      </c>
      <c r="LD32" s="138" t="str">
        <f t="shared" si="288"/>
        <v/>
      </c>
      <c r="LE32" s="138" t="str">
        <f t="shared" si="289"/>
        <v/>
      </c>
      <c r="LF32" s="138" t="str">
        <f t="shared" si="290"/>
        <v/>
      </c>
      <c r="LG32" s="138" t="str">
        <f t="shared" si="291"/>
        <v/>
      </c>
      <c r="LH32" s="138" t="str">
        <f t="shared" si="292"/>
        <v/>
      </c>
      <c r="LI32" s="103" t="str">
        <f t="shared" si="293"/>
        <v/>
      </c>
      <c r="LJ32" s="103" t="str">
        <f t="shared" si="294"/>
        <v/>
      </c>
      <c r="LK32" s="103" t="str">
        <f t="shared" si="295"/>
        <v/>
      </c>
      <c r="LL32" s="103" t="str">
        <f t="shared" si="296"/>
        <v/>
      </c>
      <c r="LM32" s="103" t="str">
        <f t="shared" si="297"/>
        <v/>
      </c>
      <c r="LN32" s="103" t="str">
        <f t="shared" si="298"/>
        <v/>
      </c>
      <c r="LO32" s="103" t="str">
        <f t="shared" si="299"/>
        <v/>
      </c>
      <c r="LP32" s="103" t="str">
        <f t="shared" si="300"/>
        <v/>
      </c>
      <c r="LQ32" s="103" t="str">
        <f t="shared" si="301"/>
        <v/>
      </c>
      <c r="LR32" s="103" t="str">
        <f t="shared" si="302"/>
        <v/>
      </c>
      <c r="LS32" s="103" t="str">
        <f t="shared" si="303"/>
        <v/>
      </c>
      <c r="LT32" s="103" t="str">
        <f t="shared" si="304"/>
        <v/>
      </c>
      <c r="LU32" s="103" t="str">
        <f t="shared" si="305"/>
        <v/>
      </c>
      <c r="LV32" s="103" t="str">
        <f t="shared" si="306"/>
        <v/>
      </c>
      <c r="LW32" s="103" t="str">
        <f t="shared" si="307"/>
        <v/>
      </c>
      <c r="LX32" s="103" t="str">
        <f t="shared" si="308"/>
        <v/>
      </c>
      <c r="LY32" s="103" t="str">
        <f t="shared" si="309"/>
        <v/>
      </c>
      <c r="LZ32" s="103" t="str">
        <f t="shared" si="310"/>
        <v/>
      </c>
      <c r="MA32" s="103" t="str">
        <f t="shared" si="311"/>
        <v/>
      </c>
      <c r="MB32" s="103" t="str">
        <f t="shared" si="312"/>
        <v/>
      </c>
      <c r="MC32" s="119">
        <f t="shared" si="323"/>
        <v>0</v>
      </c>
      <c r="MD32" s="119">
        <f t="shared" si="324"/>
        <v>0</v>
      </c>
      <c r="ME32" s="119">
        <f t="shared" si="325"/>
        <v>0</v>
      </c>
      <c r="MF32" s="119">
        <f t="shared" si="326"/>
        <v>0</v>
      </c>
      <c r="MG32" s="119">
        <f t="shared" si="327"/>
        <v>0</v>
      </c>
      <c r="MH32" s="119">
        <f t="shared" si="328"/>
        <v>0</v>
      </c>
      <c r="MI32" s="119">
        <f t="shared" si="329"/>
        <v>0</v>
      </c>
      <c r="MJ32" s="119">
        <f t="shared" si="330"/>
        <v>0</v>
      </c>
      <c r="MK32" s="119">
        <f t="shared" si="331"/>
        <v>0</v>
      </c>
      <c r="ML32" s="119">
        <f t="shared" si="332"/>
        <v>0</v>
      </c>
      <c r="MM32" s="119">
        <f t="shared" si="333"/>
        <v>0</v>
      </c>
      <c r="MN32" s="119">
        <f t="shared" si="334"/>
        <v>0</v>
      </c>
      <c r="MO32" s="119">
        <f t="shared" si="335"/>
        <v>0</v>
      </c>
      <c r="MP32" s="119">
        <f t="shared" si="336"/>
        <v>0</v>
      </c>
      <c r="MQ32" s="119">
        <f t="shared" si="337"/>
        <v>0</v>
      </c>
      <c r="MR32" s="98"/>
      <c r="MS32" s="98"/>
      <c r="MT32" s="103"/>
      <c r="MU32" s="103"/>
      <c r="NK32" s="99"/>
      <c r="NL32" s="99"/>
    </row>
    <row r="33" spans="1:376" ht="12" customHeight="1" x14ac:dyDescent="0.2">
      <c r="A33" s="126" t="str">
        <f t="shared" si="0"/>
        <v/>
      </c>
      <c r="B33" s="165">
        <v>60</v>
      </c>
      <c r="C33" s="140"/>
      <c r="D33" s="141"/>
      <c r="E33" s="142"/>
      <c r="F33" s="142"/>
      <c r="G33" s="142"/>
      <c r="H33" s="142"/>
      <c r="I33" s="534"/>
      <c r="J33" s="143"/>
      <c r="K33" s="144">
        <f t="shared" si="1"/>
        <v>0</v>
      </c>
      <c r="L33" s="144">
        <f t="shared" si="2"/>
        <v>0</v>
      </c>
      <c r="M33" s="145"/>
      <c r="N33" s="145"/>
      <c r="O33" s="145"/>
      <c r="P33" s="146"/>
      <c r="Q33" s="147"/>
      <c r="R33" s="148"/>
      <c r="S33" s="1245"/>
      <c r="T33" s="1246"/>
      <c r="U33" s="103" t="str">
        <f t="shared" si="3"/>
        <v/>
      </c>
      <c r="V33" s="103" t="str">
        <f t="shared" si="4"/>
        <v/>
      </c>
      <c r="W33" s="103" t="str">
        <f t="shared" si="5"/>
        <v/>
      </c>
      <c r="X33" s="103" t="str">
        <f t="shared" si="6"/>
        <v/>
      </c>
      <c r="Y33" s="103" t="str">
        <f t="shared" si="7"/>
        <v/>
      </c>
      <c r="Z33" s="103" t="str">
        <f t="shared" si="8"/>
        <v/>
      </c>
      <c r="AA33" s="103" t="str">
        <f t="shared" si="9"/>
        <v/>
      </c>
      <c r="AB33" s="103" t="str">
        <f t="shared" si="10"/>
        <v/>
      </c>
      <c r="AC33" s="103" t="str">
        <f t="shared" si="11"/>
        <v/>
      </c>
      <c r="AD33" s="103" t="str">
        <f t="shared" si="12"/>
        <v/>
      </c>
      <c r="AE33" s="103" t="str">
        <f t="shared" si="13"/>
        <v/>
      </c>
      <c r="AF33" s="103" t="str">
        <f t="shared" si="14"/>
        <v/>
      </c>
      <c r="AG33" s="103" t="str">
        <f t="shared" si="15"/>
        <v/>
      </c>
      <c r="AH33" s="103" t="str">
        <f t="shared" si="16"/>
        <v/>
      </c>
      <c r="AI33" s="103" t="str">
        <f t="shared" si="17"/>
        <v/>
      </c>
      <c r="AJ33" s="103" t="str">
        <f t="shared" si="18"/>
        <v/>
      </c>
      <c r="AK33" s="103" t="str">
        <f t="shared" si="19"/>
        <v/>
      </c>
      <c r="AL33" s="103" t="str">
        <f t="shared" si="20"/>
        <v/>
      </c>
      <c r="AM33" s="103" t="str">
        <f t="shared" si="21"/>
        <v/>
      </c>
      <c r="AN33" s="103" t="str">
        <f t="shared" si="22"/>
        <v/>
      </c>
      <c r="AO33" s="103" t="str">
        <f t="shared" si="23"/>
        <v/>
      </c>
      <c r="AP33" s="103" t="str">
        <f t="shared" si="24"/>
        <v/>
      </c>
      <c r="AQ33" s="103" t="str">
        <f t="shared" si="25"/>
        <v/>
      </c>
      <c r="AR33" s="103" t="str">
        <f t="shared" si="26"/>
        <v/>
      </c>
      <c r="AS33" s="103" t="str">
        <f t="shared" si="27"/>
        <v/>
      </c>
      <c r="AT33" s="103" t="str">
        <f t="shared" si="28"/>
        <v/>
      </c>
      <c r="AU33" s="103" t="str">
        <f t="shared" si="29"/>
        <v/>
      </c>
      <c r="AV33" s="103" t="str">
        <f t="shared" si="30"/>
        <v/>
      </c>
      <c r="AW33" s="103" t="str">
        <f t="shared" si="31"/>
        <v/>
      </c>
      <c r="AX33" s="103" t="str">
        <f t="shared" si="32"/>
        <v/>
      </c>
      <c r="AY33" s="103" t="str">
        <f t="shared" si="33"/>
        <v/>
      </c>
      <c r="AZ33" s="103" t="str">
        <f t="shared" si="34"/>
        <v/>
      </c>
      <c r="BA33" s="103" t="str">
        <f t="shared" si="35"/>
        <v/>
      </c>
      <c r="BB33" s="103" t="str">
        <f t="shared" si="36"/>
        <v/>
      </c>
      <c r="BC33" s="103" t="str">
        <f t="shared" si="37"/>
        <v/>
      </c>
      <c r="BD33" s="103" t="str">
        <f t="shared" si="38"/>
        <v/>
      </c>
      <c r="BE33" s="103" t="str">
        <f t="shared" si="39"/>
        <v/>
      </c>
      <c r="BF33" s="103" t="str">
        <f t="shared" si="40"/>
        <v/>
      </c>
      <c r="BG33" s="103" t="str">
        <f t="shared" si="41"/>
        <v/>
      </c>
      <c r="BH33" s="103" t="str">
        <f t="shared" si="42"/>
        <v/>
      </c>
      <c r="BI33" s="103" t="str">
        <f t="shared" si="43"/>
        <v/>
      </c>
      <c r="BJ33" s="103" t="str">
        <f t="shared" si="44"/>
        <v/>
      </c>
      <c r="BK33" s="103" t="str">
        <f t="shared" si="45"/>
        <v/>
      </c>
      <c r="BL33" s="103" t="str">
        <f t="shared" si="46"/>
        <v/>
      </c>
      <c r="BM33" s="103" t="str">
        <f t="shared" si="47"/>
        <v/>
      </c>
      <c r="BN33" s="103" t="str">
        <f t="shared" si="48"/>
        <v/>
      </c>
      <c r="BO33" s="103" t="str">
        <f t="shared" si="49"/>
        <v/>
      </c>
      <c r="BP33" s="103" t="str">
        <f t="shared" si="50"/>
        <v/>
      </c>
      <c r="BQ33" s="103" t="str">
        <f t="shared" si="51"/>
        <v/>
      </c>
      <c r="BR33" s="103" t="str">
        <f t="shared" si="52"/>
        <v/>
      </c>
      <c r="BS33" s="103" t="str">
        <f t="shared" si="53"/>
        <v/>
      </c>
      <c r="BT33" s="103" t="str">
        <f t="shared" si="54"/>
        <v/>
      </c>
      <c r="BU33" s="103" t="str">
        <f t="shared" si="55"/>
        <v/>
      </c>
      <c r="BV33" s="103" t="str">
        <f t="shared" si="56"/>
        <v/>
      </c>
      <c r="BW33" s="103" t="str">
        <f t="shared" si="57"/>
        <v/>
      </c>
      <c r="BX33" s="103" t="str">
        <f t="shared" si="58"/>
        <v/>
      </c>
      <c r="BY33" s="103" t="str">
        <f t="shared" si="59"/>
        <v/>
      </c>
      <c r="BZ33" s="103" t="str">
        <f t="shared" si="60"/>
        <v/>
      </c>
      <c r="CA33" s="103" t="str">
        <f t="shared" si="61"/>
        <v/>
      </c>
      <c r="CB33" s="103" t="str">
        <f t="shared" si="62"/>
        <v/>
      </c>
      <c r="CC33" s="103" t="str">
        <f t="shared" si="63"/>
        <v/>
      </c>
      <c r="CD33" s="103" t="str">
        <f t="shared" si="64"/>
        <v/>
      </c>
      <c r="CE33" s="103" t="str">
        <f t="shared" si="65"/>
        <v/>
      </c>
      <c r="CF33" s="103" t="str">
        <f t="shared" si="66"/>
        <v/>
      </c>
      <c r="CG33" s="103" t="str">
        <f t="shared" si="67"/>
        <v/>
      </c>
      <c r="CH33" s="103" t="str">
        <f t="shared" si="68"/>
        <v/>
      </c>
      <c r="CI33" s="103" t="str">
        <f t="shared" si="69"/>
        <v/>
      </c>
      <c r="CJ33" s="103" t="str">
        <f t="shared" si="70"/>
        <v/>
      </c>
      <c r="CK33" s="103" t="str">
        <f t="shared" si="71"/>
        <v/>
      </c>
      <c r="CL33" s="103" t="str">
        <f t="shared" si="72"/>
        <v/>
      </c>
      <c r="CM33" s="103" t="str">
        <f t="shared" si="73"/>
        <v/>
      </c>
      <c r="CN33" s="103" t="str">
        <f t="shared" si="74"/>
        <v/>
      </c>
      <c r="CO33" s="103" t="str">
        <f t="shared" si="75"/>
        <v/>
      </c>
      <c r="CP33" s="103" t="str">
        <f t="shared" si="76"/>
        <v/>
      </c>
      <c r="CQ33" s="103" t="str">
        <f t="shared" si="77"/>
        <v/>
      </c>
      <c r="CR33" s="103" t="str">
        <f t="shared" si="78"/>
        <v/>
      </c>
      <c r="CS33" s="103" t="str">
        <f t="shared" si="79"/>
        <v/>
      </c>
      <c r="CT33" s="103" t="str">
        <f t="shared" si="80"/>
        <v/>
      </c>
      <c r="CU33" s="103" t="str">
        <f t="shared" si="81"/>
        <v/>
      </c>
      <c r="CV33" s="103" t="str">
        <f t="shared" si="82"/>
        <v/>
      </c>
      <c r="CW33" s="103" t="str">
        <f t="shared" si="83"/>
        <v/>
      </c>
      <c r="CX33" s="103" t="str">
        <f t="shared" si="84"/>
        <v/>
      </c>
      <c r="CY33" s="103" t="str">
        <f t="shared" si="85"/>
        <v/>
      </c>
      <c r="CZ33" s="103" t="str">
        <f t="shared" si="86"/>
        <v/>
      </c>
      <c r="DA33" s="103" t="str">
        <f t="shared" si="87"/>
        <v/>
      </c>
      <c r="DB33" s="103" t="str">
        <f t="shared" si="88"/>
        <v/>
      </c>
      <c r="DC33" s="103" t="str">
        <f t="shared" si="89"/>
        <v/>
      </c>
      <c r="DD33" s="103" t="str">
        <f t="shared" si="90"/>
        <v/>
      </c>
      <c r="DE33" s="103" t="str">
        <f t="shared" si="91"/>
        <v/>
      </c>
      <c r="DF33" s="103" t="str">
        <f t="shared" si="92"/>
        <v/>
      </c>
      <c r="DG33" s="103" t="str">
        <f t="shared" si="93"/>
        <v/>
      </c>
      <c r="DH33" s="103" t="str">
        <f t="shared" si="94"/>
        <v/>
      </c>
      <c r="DI33" s="103" t="str">
        <f t="shared" si="95"/>
        <v/>
      </c>
      <c r="DJ33" s="103" t="str">
        <f t="shared" si="96"/>
        <v/>
      </c>
      <c r="DK33" s="103" t="str">
        <f t="shared" si="97"/>
        <v/>
      </c>
      <c r="DL33" s="103" t="str">
        <f t="shared" si="98"/>
        <v/>
      </c>
      <c r="DM33" s="103" t="str">
        <f t="shared" si="99"/>
        <v/>
      </c>
      <c r="DN33" s="103" t="str">
        <f t="shared" si="100"/>
        <v/>
      </c>
      <c r="DO33" s="103" t="str">
        <f t="shared" si="101"/>
        <v/>
      </c>
      <c r="DP33" s="103" t="str">
        <f t="shared" si="102"/>
        <v/>
      </c>
      <c r="DQ33" s="103" t="str">
        <f t="shared" si="103"/>
        <v/>
      </c>
      <c r="DR33" s="103" t="str">
        <f t="shared" si="104"/>
        <v/>
      </c>
      <c r="DS33" s="103" t="str">
        <f t="shared" si="105"/>
        <v/>
      </c>
      <c r="DT33" s="103" t="str">
        <f t="shared" si="106"/>
        <v/>
      </c>
      <c r="DU33" s="103" t="str">
        <f t="shared" si="107"/>
        <v/>
      </c>
      <c r="DV33" s="103" t="str">
        <f t="shared" si="108"/>
        <v/>
      </c>
      <c r="DW33" s="103" t="str">
        <f t="shared" si="109"/>
        <v/>
      </c>
      <c r="DX33" s="103" t="str">
        <f t="shared" si="110"/>
        <v/>
      </c>
      <c r="DY33" s="103" t="str">
        <f t="shared" si="111"/>
        <v/>
      </c>
      <c r="DZ33" s="103" t="str">
        <f t="shared" si="112"/>
        <v/>
      </c>
      <c r="EA33" s="103" t="str">
        <f t="shared" si="113"/>
        <v/>
      </c>
      <c r="EB33" s="103" t="str">
        <f t="shared" si="114"/>
        <v/>
      </c>
      <c r="EC33" s="103" t="str">
        <f t="shared" si="115"/>
        <v/>
      </c>
      <c r="ED33" s="103" t="str">
        <f t="shared" si="116"/>
        <v/>
      </c>
      <c r="EE33" s="103" t="str">
        <f t="shared" si="117"/>
        <v/>
      </c>
      <c r="EF33" s="103" t="str">
        <f t="shared" si="118"/>
        <v/>
      </c>
      <c r="EG33" s="103" t="str">
        <f t="shared" si="119"/>
        <v/>
      </c>
      <c r="EH33" s="103" t="str">
        <f t="shared" si="120"/>
        <v/>
      </c>
      <c r="EI33" s="103" t="str">
        <f t="shared" si="121"/>
        <v/>
      </c>
      <c r="EJ33" s="103" t="str">
        <f t="shared" si="122"/>
        <v/>
      </c>
      <c r="EK33" s="103" t="str">
        <f t="shared" si="123"/>
        <v/>
      </c>
      <c r="EL33" s="103" t="str">
        <f t="shared" si="124"/>
        <v/>
      </c>
      <c r="EM33" s="103" t="str">
        <f t="shared" si="125"/>
        <v/>
      </c>
      <c r="EN33" s="103" t="str">
        <f t="shared" si="126"/>
        <v/>
      </c>
      <c r="EO33" s="103" t="str">
        <f t="shared" si="127"/>
        <v/>
      </c>
      <c r="EP33" s="103" t="str">
        <f t="shared" si="128"/>
        <v/>
      </c>
      <c r="EQ33" s="103" t="str">
        <f t="shared" si="129"/>
        <v/>
      </c>
      <c r="ER33" s="103" t="str">
        <f t="shared" si="130"/>
        <v/>
      </c>
      <c r="ES33" s="103" t="str">
        <f t="shared" si="131"/>
        <v/>
      </c>
      <c r="ET33" s="103" t="str">
        <f t="shared" si="132"/>
        <v/>
      </c>
      <c r="EU33" s="103" t="str">
        <f t="shared" si="313"/>
        <v/>
      </c>
      <c r="EV33" s="103" t="str">
        <f t="shared" si="314"/>
        <v/>
      </c>
      <c r="EW33" s="103" t="str">
        <f t="shared" si="315"/>
        <v/>
      </c>
      <c r="EX33" s="103" t="str">
        <f t="shared" si="316"/>
        <v/>
      </c>
      <c r="EY33" s="103" t="str">
        <f t="shared" si="317"/>
        <v/>
      </c>
      <c r="EZ33" s="103" t="str">
        <f t="shared" si="133"/>
        <v/>
      </c>
      <c r="FA33" s="103" t="str">
        <f t="shared" si="134"/>
        <v/>
      </c>
      <c r="FB33" s="103" t="str">
        <f t="shared" si="135"/>
        <v/>
      </c>
      <c r="FC33" s="103" t="str">
        <f t="shared" si="136"/>
        <v/>
      </c>
      <c r="FD33" s="103" t="str">
        <f t="shared" si="137"/>
        <v/>
      </c>
      <c r="FE33" s="103" t="str">
        <f t="shared" si="318"/>
        <v/>
      </c>
      <c r="FF33" s="103" t="str">
        <f t="shared" si="319"/>
        <v/>
      </c>
      <c r="FG33" s="103" t="str">
        <f t="shared" si="320"/>
        <v/>
      </c>
      <c r="FH33" s="103" t="str">
        <f t="shared" si="321"/>
        <v/>
      </c>
      <c r="FI33" s="103" t="str">
        <f t="shared" si="322"/>
        <v/>
      </c>
      <c r="FJ33" s="103" t="str">
        <f t="shared" si="138"/>
        <v/>
      </c>
      <c r="FK33" s="103" t="str">
        <f t="shared" si="139"/>
        <v/>
      </c>
      <c r="FL33" s="103" t="str">
        <f t="shared" si="140"/>
        <v/>
      </c>
      <c r="FM33" s="103" t="str">
        <f t="shared" si="141"/>
        <v/>
      </c>
      <c r="FN33" s="103" t="str">
        <f t="shared" si="142"/>
        <v/>
      </c>
      <c r="FO33" s="103" t="str">
        <f t="shared" si="143"/>
        <v/>
      </c>
      <c r="FP33" s="103" t="str">
        <f t="shared" si="144"/>
        <v/>
      </c>
      <c r="FQ33" s="103" t="str">
        <f t="shared" si="145"/>
        <v/>
      </c>
      <c r="FR33" s="103" t="str">
        <f t="shared" si="146"/>
        <v/>
      </c>
      <c r="FS33" s="103" t="str">
        <f t="shared" si="147"/>
        <v/>
      </c>
      <c r="FT33" s="103" t="str">
        <f t="shared" si="148"/>
        <v/>
      </c>
      <c r="FU33" s="103" t="str">
        <f t="shared" si="149"/>
        <v/>
      </c>
      <c r="FV33" s="103" t="str">
        <f t="shared" si="150"/>
        <v/>
      </c>
      <c r="FW33" s="103" t="str">
        <f t="shared" si="151"/>
        <v/>
      </c>
      <c r="FX33" s="103" t="str">
        <f t="shared" si="152"/>
        <v/>
      </c>
      <c r="FY33" s="103" t="str">
        <f t="shared" si="153"/>
        <v/>
      </c>
      <c r="FZ33" s="103" t="str">
        <f t="shared" si="154"/>
        <v/>
      </c>
      <c r="GA33" s="103" t="str">
        <f t="shared" si="155"/>
        <v/>
      </c>
      <c r="GB33" s="103" t="str">
        <f t="shared" si="156"/>
        <v/>
      </c>
      <c r="GC33" s="103" t="str">
        <f t="shared" si="157"/>
        <v/>
      </c>
      <c r="GD33" s="103" t="str">
        <f t="shared" si="158"/>
        <v/>
      </c>
      <c r="GE33" s="103" t="str">
        <f t="shared" si="159"/>
        <v/>
      </c>
      <c r="GF33" s="103" t="str">
        <f t="shared" si="160"/>
        <v/>
      </c>
      <c r="GG33" s="103" t="str">
        <f t="shared" si="161"/>
        <v/>
      </c>
      <c r="GH33" s="103" t="str">
        <f t="shared" si="162"/>
        <v/>
      </c>
      <c r="GI33" s="103" t="str">
        <f t="shared" si="163"/>
        <v/>
      </c>
      <c r="GJ33" s="103" t="str">
        <f t="shared" si="164"/>
        <v/>
      </c>
      <c r="GK33" s="103" t="str">
        <f t="shared" si="165"/>
        <v/>
      </c>
      <c r="GL33" s="103" t="str">
        <f t="shared" si="166"/>
        <v/>
      </c>
      <c r="GM33" s="103" t="str">
        <f t="shared" si="167"/>
        <v/>
      </c>
      <c r="GN33" s="103" t="str">
        <f t="shared" si="168"/>
        <v/>
      </c>
      <c r="GO33" s="103" t="str">
        <f t="shared" si="169"/>
        <v/>
      </c>
      <c r="GP33" s="103" t="str">
        <f t="shared" si="170"/>
        <v/>
      </c>
      <c r="GQ33" s="103" t="str">
        <f t="shared" si="171"/>
        <v/>
      </c>
      <c r="GR33" s="103" t="str">
        <f t="shared" si="172"/>
        <v/>
      </c>
      <c r="GS33" s="103" t="str">
        <f t="shared" si="173"/>
        <v/>
      </c>
      <c r="GT33" s="103" t="str">
        <f t="shared" si="174"/>
        <v/>
      </c>
      <c r="GU33" s="103" t="str">
        <f t="shared" si="175"/>
        <v/>
      </c>
      <c r="GV33" s="103" t="str">
        <f t="shared" si="176"/>
        <v/>
      </c>
      <c r="GW33" s="103" t="str">
        <f t="shared" si="177"/>
        <v/>
      </c>
      <c r="GX33" s="103" t="str">
        <f t="shared" si="178"/>
        <v/>
      </c>
      <c r="GY33" s="103" t="str">
        <f t="shared" si="179"/>
        <v/>
      </c>
      <c r="GZ33" s="103" t="str">
        <f t="shared" si="180"/>
        <v/>
      </c>
      <c r="HA33" s="103" t="str">
        <f t="shared" si="181"/>
        <v/>
      </c>
      <c r="HB33" s="103" t="str">
        <f t="shared" si="182"/>
        <v/>
      </c>
      <c r="HC33" s="103" t="str">
        <f t="shared" si="183"/>
        <v/>
      </c>
      <c r="HD33" s="103" t="str">
        <f t="shared" si="184"/>
        <v/>
      </c>
      <c r="HE33" s="103" t="str">
        <f t="shared" si="185"/>
        <v/>
      </c>
      <c r="HF33" s="103" t="str">
        <f t="shared" si="186"/>
        <v/>
      </c>
      <c r="HG33" s="103" t="str">
        <f t="shared" si="187"/>
        <v/>
      </c>
      <c r="HH33" s="103" t="str">
        <f t="shared" si="188"/>
        <v/>
      </c>
      <c r="HI33" s="103" t="str">
        <f t="shared" si="189"/>
        <v/>
      </c>
      <c r="HJ33" s="103" t="str">
        <f t="shared" si="190"/>
        <v/>
      </c>
      <c r="HK33" s="103" t="str">
        <f t="shared" si="191"/>
        <v/>
      </c>
      <c r="HL33" s="103" t="str">
        <f t="shared" si="192"/>
        <v/>
      </c>
      <c r="HM33" s="103" t="str">
        <f t="shared" si="193"/>
        <v/>
      </c>
      <c r="HN33" s="103" t="str">
        <f t="shared" si="194"/>
        <v/>
      </c>
      <c r="HO33" s="103" t="str">
        <f t="shared" si="195"/>
        <v/>
      </c>
      <c r="HP33" s="103" t="str">
        <f t="shared" si="196"/>
        <v/>
      </c>
      <c r="HQ33" s="103" t="str">
        <f t="shared" si="197"/>
        <v/>
      </c>
      <c r="HR33" s="103" t="str">
        <f t="shared" si="198"/>
        <v/>
      </c>
      <c r="HS33" s="103" t="str">
        <f t="shared" si="199"/>
        <v/>
      </c>
      <c r="HT33" s="103" t="str">
        <f t="shared" si="200"/>
        <v/>
      </c>
      <c r="HU33" s="103" t="str">
        <f t="shared" si="201"/>
        <v/>
      </c>
      <c r="HV33" s="103" t="str">
        <f t="shared" si="202"/>
        <v/>
      </c>
      <c r="HW33" s="137" t="str">
        <f t="shared" si="203"/>
        <v/>
      </c>
      <c r="HX33" s="137" t="str">
        <f t="shared" si="204"/>
        <v/>
      </c>
      <c r="HY33" s="137" t="str">
        <f t="shared" si="205"/>
        <v/>
      </c>
      <c r="HZ33" s="137" t="str">
        <f t="shared" si="206"/>
        <v/>
      </c>
      <c r="IA33" s="137" t="str">
        <f t="shared" si="207"/>
        <v/>
      </c>
      <c r="IB33" s="137" t="str">
        <f t="shared" si="208"/>
        <v/>
      </c>
      <c r="IC33" s="137" t="str">
        <f t="shared" si="209"/>
        <v/>
      </c>
      <c r="ID33" s="137" t="str">
        <f t="shared" si="210"/>
        <v/>
      </c>
      <c r="IE33" s="137" t="str">
        <f t="shared" si="211"/>
        <v/>
      </c>
      <c r="IF33" s="137" t="str">
        <f t="shared" si="212"/>
        <v/>
      </c>
      <c r="IG33" s="137" t="str">
        <f t="shared" si="213"/>
        <v/>
      </c>
      <c r="IH33" s="137" t="str">
        <f t="shared" si="214"/>
        <v/>
      </c>
      <c r="II33" s="137" t="str">
        <f t="shared" si="215"/>
        <v/>
      </c>
      <c r="IJ33" s="137" t="str">
        <f t="shared" si="216"/>
        <v/>
      </c>
      <c r="IK33" s="137" t="str">
        <f t="shared" si="217"/>
        <v/>
      </c>
      <c r="IL33" s="137" t="str">
        <f t="shared" si="218"/>
        <v/>
      </c>
      <c r="IM33" s="137" t="str">
        <f t="shared" si="219"/>
        <v/>
      </c>
      <c r="IN33" s="137" t="str">
        <f t="shared" si="220"/>
        <v/>
      </c>
      <c r="IO33" s="137" t="str">
        <f t="shared" si="221"/>
        <v/>
      </c>
      <c r="IP33" s="137" t="str">
        <f t="shared" si="222"/>
        <v/>
      </c>
      <c r="IQ33" s="137" t="str">
        <f t="shared" si="223"/>
        <v/>
      </c>
      <c r="IR33" s="137" t="str">
        <f t="shared" si="224"/>
        <v/>
      </c>
      <c r="IS33" s="137" t="str">
        <f t="shared" si="225"/>
        <v/>
      </c>
      <c r="IT33" s="137" t="str">
        <f t="shared" si="226"/>
        <v/>
      </c>
      <c r="IU33" s="137" t="str">
        <f t="shared" si="227"/>
        <v/>
      </c>
      <c r="IV33" s="137" t="str">
        <f t="shared" si="228"/>
        <v/>
      </c>
      <c r="IW33" s="137" t="str">
        <f t="shared" si="229"/>
        <v/>
      </c>
      <c r="IX33" s="137" t="str">
        <f t="shared" si="230"/>
        <v/>
      </c>
      <c r="IY33" s="137" t="str">
        <f t="shared" si="231"/>
        <v/>
      </c>
      <c r="IZ33" s="137" t="str">
        <f t="shared" si="232"/>
        <v/>
      </c>
      <c r="JA33" s="137" t="str">
        <f t="shared" si="233"/>
        <v/>
      </c>
      <c r="JB33" s="137" t="str">
        <f t="shared" si="234"/>
        <v/>
      </c>
      <c r="JC33" s="137" t="str">
        <f t="shared" si="235"/>
        <v/>
      </c>
      <c r="JD33" s="137" t="str">
        <f t="shared" si="236"/>
        <v/>
      </c>
      <c r="JE33" s="137" t="str">
        <f t="shared" si="237"/>
        <v/>
      </c>
      <c r="JF33" s="137" t="str">
        <f t="shared" si="238"/>
        <v/>
      </c>
      <c r="JG33" s="137" t="str">
        <f t="shared" si="239"/>
        <v/>
      </c>
      <c r="JH33" s="137" t="str">
        <f t="shared" si="240"/>
        <v/>
      </c>
      <c r="JI33" s="137" t="str">
        <f t="shared" si="241"/>
        <v/>
      </c>
      <c r="JJ33" s="137" t="str">
        <f t="shared" si="242"/>
        <v/>
      </c>
      <c r="JK33" s="137" t="str">
        <f t="shared" si="243"/>
        <v/>
      </c>
      <c r="JL33" s="137" t="str">
        <f t="shared" si="244"/>
        <v/>
      </c>
      <c r="JM33" s="137" t="str">
        <f t="shared" si="245"/>
        <v/>
      </c>
      <c r="JN33" s="137" t="str">
        <f t="shared" si="246"/>
        <v/>
      </c>
      <c r="JO33" s="137" t="str">
        <f t="shared" si="247"/>
        <v/>
      </c>
      <c r="JP33" s="137" t="str">
        <f t="shared" si="248"/>
        <v/>
      </c>
      <c r="JQ33" s="137" t="str">
        <f t="shared" si="249"/>
        <v/>
      </c>
      <c r="JR33" s="137" t="str">
        <f t="shared" si="250"/>
        <v/>
      </c>
      <c r="JS33" s="137" t="str">
        <f t="shared" si="251"/>
        <v/>
      </c>
      <c r="JT33" s="137" t="str">
        <f t="shared" si="252"/>
        <v/>
      </c>
      <c r="JU33" s="137" t="str">
        <f t="shared" si="253"/>
        <v/>
      </c>
      <c r="JV33" s="137" t="str">
        <f t="shared" si="254"/>
        <v/>
      </c>
      <c r="JW33" s="137" t="str">
        <f t="shared" si="255"/>
        <v/>
      </c>
      <c r="JX33" s="137" t="str">
        <f t="shared" si="256"/>
        <v/>
      </c>
      <c r="JY33" s="137" t="str">
        <f t="shared" si="257"/>
        <v/>
      </c>
      <c r="JZ33" s="137" t="str">
        <f t="shared" si="258"/>
        <v/>
      </c>
      <c r="KA33" s="137" t="str">
        <f t="shared" si="259"/>
        <v/>
      </c>
      <c r="KB33" s="137" t="str">
        <f t="shared" si="260"/>
        <v/>
      </c>
      <c r="KC33" s="137" t="str">
        <f t="shared" si="261"/>
        <v/>
      </c>
      <c r="KD33" s="137" t="str">
        <f t="shared" si="262"/>
        <v/>
      </c>
      <c r="KE33" s="137" t="str">
        <f t="shared" si="263"/>
        <v/>
      </c>
      <c r="KF33" s="137" t="str">
        <f t="shared" si="264"/>
        <v/>
      </c>
      <c r="KG33" s="137" t="str">
        <f t="shared" si="265"/>
        <v/>
      </c>
      <c r="KH33" s="137" t="str">
        <f t="shared" si="266"/>
        <v/>
      </c>
      <c r="KI33" s="137" t="str">
        <f t="shared" si="267"/>
        <v/>
      </c>
      <c r="KJ33" s="137" t="str">
        <f t="shared" si="268"/>
        <v/>
      </c>
      <c r="KK33" s="137" t="str">
        <f t="shared" si="269"/>
        <v/>
      </c>
      <c r="KL33" s="137" t="str">
        <f t="shared" si="270"/>
        <v/>
      </c>
      <c r="KM33" s="137" t="str">
        <f t="shared" si="271"/>
        <v/>
      </c>
      <c r="KN33" s="137" t="str">
        <f t="shared" si="272"/>
        <v/>
      </c>
      <c r="KO33" s="137" t="str">
        <f t="shared" si="273"/>
        <v/>
      </c>
      <c r="KP33" s="137" t="str">
        <f t="shared" si="274"/>
        <v/>
      </c>
      <c r="KQ33" s="137" t="str">
        <f t="shared" si="275"/>
        <v/>
      </c>
      <c r="KR33" s="137" t="str">
        <f t="shared" si="276"/>
        <v/>
      </c>
      <c r="KS33" s="137" t="str">
        <f t="shared" si="277"/>
        <v/>
      </c>
      <c r="KT33" s="137" t="str">
        <f t="shared" si="278"/>
        <v/>
      </c>
      <c r="KU33" s="137" t="str">
        <f t="shared" si="279"/>
        <v/>
      </c>
      <c r="KV33" s="137" t="str">
        <f t="shared" si="280"/>
        <v/>
      </c>
      <c r="KW33" s="137" t="str">
        <f t="shared" si="281"/>
        <v/>
      </c>
      <c r="KX33" s="137" t="str">
        <f t="shared" si="282"/>
        <v/>
      </c>
      <c r="KY33" s="137" t="str">
        <f t="shared" si="283"/>
        <v/>
      </c>
      <c r="KZ33" s="137" t="str">
        <f t="shared" si="284"/>
        <v/>
      </c>
      <c r="LA33" s="137" t="str">
        <f t="shared" si="285"/>
        <v/>
      </c>
      <c r="LB33" s="137" t="str">
        <f t="shared" si="286"/>
        <v/>
      </c>
      <c r="LC33" s="137" t="str">
        <f t="shared" si="287"/>
        <v/>
      </c>
      <c r="LD33" s="138" t="str">
        <f t="shared" si="288"/>
        <v/>
      </c>
      <c r="LE33" s="138" t="str">
        <f t="shared" si="289"/>
        <v/>
      </c>
      <c r="LF33" s="138" t="str">
        <f t="shared" si="290"/>
        <v/>
      </c>
      <c r="LG33" s="138" t="str">
        <f t="shared" si="291"/>
        <v/>
      </c>
      <c r="LH33" s="138" t="str">
        <f t="shared" si="292"/>
        <v/>
      </c>
      <c r="LI33" s="103" t="str">
        <f t="shared" si="293"/>
        <v/>
      </c>
      <c r="LJ33" s="103" t="str">
        <f t="shared" si="294"/>
        <v/>
      </c>
      <c r="LK33" s="103" t="str">
        <f t="shared" si="295"/>
        <v/>
      </c>
      <c r="LL33" s="103" t="str">
        <f t="shared" si="296"/>
        <v/>
      </c>
      <c r="LM33" s="103" t="str">
        <f t="shared" si="297"/>
        <v/>
      </c>
      <c r="LN33" s="103" t="str">
        <f t="shared" si="298"/>
        <v/>
      </c>
      <c r="LO33" s="103" t="str">
        <f t="shared" si="299"/>
        <v/>
      </c>
      <c r="LP33" s="103" t="str">
        <f t="shared" si="300"/>
        <v/>
      </c>
      <c r="LQ33" s="103" t="str">
        <f t="shared" si="301"/>
        <v/>
      </c>
      <c r="LR33" s="103" t="str">
        <f t="shared" si="302"/>
        <v/>
      </c>
      <c r="LS33" s="103" t="str">
        <f t="shared" si="303"/>
        <v/>
      </c>
      <c r="LT33" s="103" t="str">
        <f t="shared" si="304"/>
        <v/>
      </c>
      <c r="LU33" s="103" t="str">
        <f t="shared" si="305"/>
        <v/>
      </c>
      <c r="LV33" s="103" t="str">
        <f t="shared" si="306"/>
        <v/>
      </c>
      <c r="LW33" s="103" t="str">
        <f t="shared" si="307"/>
        <v/>
      </c>
      <c r="LX33" s="103" t="str">
        <f t="shared" si="308"/>
        <v/>
      </c>
      <c r="LY33" s="103" t="str">
        <f t="shared" si="309"/>
        <v/>
      </c>
      <c r="LZ33" s="103" t="str">
        <f t="shared" si="310"/>
        <v/>
      </c>
      <c r="MA33" s="103" t="str">
        <f t="shared" si="311"/>
        <v/>
      </c>
      <c r="MB33" s="103" t="str">
        <f t="shared" si="312"/>
        <v/>
      </c>
      <c r="MC33" s="119">
        <f t="shared" si="323"/>
        <v>0</v>
      </c>
      <c r="MD33" s="119">
        <f t="shared" si="324"/>
        <v>0</v>
      </c>
      <c r="ME33" s="119">
        <f t="shared" si="325"/>
        <v>0</v>
      </c>
      <c r="MF33" s="119">
        <f t="shared" si="326"/>
        <v>0</v>
      </c>
      <c r="MG33" s="119">
        <f t="shared" si="327"/>
        <v>0</v>
      </c>
      <c r="MH33" s="119">
        <f t="shared" si="328"/>
        <v>0</v>
      </c>
      <c r="MI33" s="119">
        <f t="shared" si="329"/>
        <v>0</v>
      </c>
      <c r="MJ33" s="119">
        <f t="shared" si="330"/>
        <v>0</v>
      </c>
      <c r="MK33" s="119">
        <f t="shared" si="331"/>
        <v>0</v>
      </c>
      <c r="ML33" s="119">
        <f t="shared" si="332"/>
        <v>0</v>
      </c>
      <c r="MM33" s="119">
        <f t="shared" si="333"/>
        <v>0</v>
      </c>
      <c r="MN33" s="119">
        <f t="shared" si="334"/>
        <v>0</v>
      </c>
      <c r="MO33" s="119">
        <f t="shared" si="335"/>
        <v>0</v>
      </c>
      <c r="MP33" s="119">
        <f t="shared" si="336"/>
        <v>0</v>
      </c>
      <c r="MQ33" s="119">
        <f t="shared" si="337"/>
        <v>0</v>
      </c>
      <c r="MR33" s="98"/>
      <c r="MS33" s="98"/>
      <c r="MT33" s="103"/>
      <c r="MU33" s="103"/>
      <c r="NK33" s="99"/>
      <c r="NL33" s="99"/>
    </row>
    <row r="34" spans="1:376" ht="12" customHeight="1" x14ac:dyDescent="0.2">
      <c r="A34" s="126" t="str">
        <f t="shared" si="0"/>
        <v/>
      </c>
      <c r="B34" s="165">
        <v>70</v>
      </c>
      <c r="C34" s="140"/>
      <c r="D34" s="141"/>
      <c r="E34" s="142"/>
      <c r="F34" s="142"/>
      <c r="G34" s="142"/>
      <c r="H34" s="142"/>
      <c r="I34" s="534"/>
      <c r="J34" s="143"/>
      <c r="K34" s="144">
        <f t="shared" si="1"/>
        <v>0</v>
      </c>
      <c r="L34" s="144">
        <f t="shared" si="2"/>
        <v>0</v>
      </c>
      <c r="M34" s="145"/>
      <c r="N34" s="145"/>
      <c r="O34" s="145"/>
      <c r="P34" s="146"/>
      <c r="Q34" s="147"/>
      <c r="R34" s="148"/>
      <c r="S34" s="1245"/>
      <c r="T34" s="1246"/>
      <c r="U34" s="103" t="str">
        <f t="shared" si="3"/>
        <v/>
      </c>
      <c r="V34" s="103" t="str">
        <f t="shared" si="4"/>
        <v/>
      </c>
      <c r="W34" s="103" t="str">
        <f t="shared" si="5"/>
        <v/>
      </c>
      <c r="X34" s="103" t="str">
        <f t="shared" si="6"/>
        <v/>
      </c>
      <c r="Y34" s="103" t="str">
        <f t="shared" si="7"/>
        <v/>
      </c>
      <c r="Z34" s="103" t="str">
        <f t="shared" si="8"/>
        <v/>
      </c>
      <c r="AA34" s="103" t="str">
        <f t="shared" si="9"/>
        <v/>
      </c>
      <c r="AB34" s="103" t="str">
        <f t="shared" si="10"/>
        <v/>
      </c>
      <c r="AC34" s="103" t="str">
        <f t="shared" si="11"/>
        <v/>
      </c>
      <c r="AD34" s="103" t="str">
        <f t="shared" si="12"/>
        <v/>
      </c>
      <c r="AE34" s="103" t="str">
        <f t="shared" si="13"/>
        <v/>
      </c>
      <c r="AF34" s="103" t="str">
        <f t="shared" si="14"/>
        <v/>
      </c>
      <c r="AG34" s="103" t="str">
        <f t="shared" si="15"/>
        <v/>
      </c>
      <c r="AH34" s="103" t="str">
        <f t="shared" si="16"/>
        <v/>
      </c>
      <c r="AI34" s="103" t="str">
        <f t="shared" si="17"/>
        <v/>
      </c>
      <c r="AJ34" s="103" t="str">
        <f t="shared" si="18"/>
        <v/>
      </c>
      <c r="AK34" s="103" t="str">
        <f t="shared" si="19"/>
        <v/>
      </c>
      <c r="AL34" s="103" t="str">
        <f t="shared" si="20"/>
        <v/>
      </c>
      <c r="AM34" s="103" t="str">
        <f t="shared" si="21"/>
        <v/>
      </c>
      <c r="AN34" s="103" t="str">
        <f t="shared" si="22"/>
        <v/>
      </c>
      <c r="AO34" s="103" t="str">
        <f t="shared" si="23"/>
        <v/>
      </c>
      <c r="AP34" s="103" t="str">
        <f t="shared" si="24"/>
        <v/>
      </c>
      <c r="AQ34" s="103" t="str">
        <f t="shared" si="25"/>
        <v/>
      </c>
      <c r="AR34" s="103" t="str">
        <f t="shared" si="26"/>
        <v/>
      </c>
      <c r="AS34" s="103" t="str">
        <f t="shared" si="27"/>
        <v/>
      </c>
      <c r="AT34" s="103" t="str">
        <f t="shared" si="28"/>
        <v/>
      </c>
      <c r="AU34" s="103" t="str">
        <f t="shared" si="29"/>
        <v/>
      </c>
      <c r="AV34" s="103" t="str">
        <f t="shared" si="30"/>
        <v/>
      </c>
      <c r="AW34" s="103" t="str">
        <f t="shared" si="31"/>
        <v/>
      </c>
      <c r="AX34" s="103" t="str">
        <f t="shared" si="32"/>
        <v/>
      </c>
      <c r="AY34" s="103" t="str">
        <f t="shared" si="33"/>
        <v/>
      </c>
      <c r="AZ34" s="103" t="str">
        <f t="shared" si="34"/>
        <v/>
      </c>
      <c r="BA34" s="103" t="str">
        <f t="shared" si="35"/>
        <v/>
      </c>
      <c r="BB34" s="103" t="str">
        <f t="shared" si="36"/>
        <v/>
      </c>
      <c r="BC34" s="103" t="str">
        <f t="shared" si="37"/>
        <v/>
      </c>
      <c r="BD34" s="103" t="str">
        <f t="shared" si="38"/>
        <v/>
      </c>
      <c r="BE34" s="103" t="str">
        <f t="shared" si="39"/>
        <v/>
      </c>
      <c r="BF34" s="103" t="str">
        <f t="shared" si="40"/>
        <v/>
      </c>
      <c r="BG34" s="103" t="str">
        <f t="shared" si="41"/>
        <v/>
      </c>
      <c r="BH34" s="103" t="str">
        <f t="shared" si="42"/>
        <v/>
      </c>
      <c r="BI34" s="103" t="str">
        <f t="shared" si="43"/>
        <v/>
      </c>
      <c r="BJ34" s="103" t="str">
        <f t="shared" si="44"/>
        <v/>
      </c>
      <c r="BK34" s="103" t="str">
        <f t="shared" si="45"/>
        <v/>
      </c>
      <c r="BL34" s="103" t="str">
        <f t="shared" si="46"/>
        <v/>
      </c>
      <c r="BM34" s="103" t="str">
        <f t="shared" si="47"/>
        <v/>
      </c>
      <c r="BN34" s="103" t="str">
        <f t="shared" si="48"/>
        <v/>
      </c>
      <c r="BO34" s="103" t="str">
        <f t="shared" si="49"/>
        <v/>
      </c>
      <c r="BP34" s="103" t="str">
        <f t="shared" si="50"/>
        <v/>
      </c>
      <c r="BQ34" s="103" t="str">
        <f t="shared" si="51"/>
        <v/>
      </c>
      <c r="BR34" s="103" t="str">
        <f t="shared" si="52"/>
        <v/>
      </c>
      <c r="BS34" s="103" t="str">
        <f t="shared" si="53"/>
        <v/>
      </c>
      <c r="BT34" s="103" t="str">
        <f t="shared" si="54"/>
        <v/>
      </c>
      <c r="BU34" s="103" t="str">
        <f t="shared" si="55"/>
        <v/>
      </c>
      <c r="BV34" s="103" t="str">
        <f t="shared" si="56"/>
        <v/>
      </c>
      <c r="BW34" s="103" t="str">
        <f t="shared" si="57"/>
        <v/>
      </c>
      <c r="BX34" s="103" t="str">
        <f t="shared" si="58"/>
        <v/>
      </c>
      <c r="BY34" s="103" t="str">
        <f t="shared" si="59"/>
        <v/>
      </c>
      <c r="BZ34" s="103" t="str">
        <f t="shared" si="60"/>
        <v/>
      </c>
      <c r="CA34" s="103" t="str">
        <f t="shared" si="61"/>
        <v/>
      </c>
      <c r="CB34" s="103" t="str">
        <f t="shared" si="62"/>
        <v/>
      </c>
      <c r="CC34" s="103" t="str">
        <f t="shared" si="63"/>
        <v/>
      </c>
      <c r="CD34" s="103" t="str">
        <f t="shared" si="64"/>
        <v/>
      </c>
      <c r="CE34" s="103" t="str">
        <f t="shared" si="65"/>
        <v/>
      </c>
      <c r="CF34" s="103" t="str">
        <f t="shared" si="66"/>
        <v/>
      </c>
      <c r="CG34" s="103" t="str">
        <f t="shared" si="67"/>
        <v/>
      </c>
      <c r="CH34" s="103" t="str">
        <f t="shared" si="68"/>
        <v/>
      </c>
      <c r="CI34" s="103" t="str">
        <f t="shared" si="69"/>
        <v/>
      </c>
      <c r="CJ34" s="103" t="str">
        <f t="shared" si="70"/>
        <v/>
      </c>
      <c r="CK34" s="103" t="str">
        <f t="shared" si="71"/>
        <v/>
      </c>
      <c r="CL34" s="103" t="str">
        <f t="shared" si="72"/>
        <v/>
      </c>
      <c r="CM34" s="103" t="str">
        <f t="shared" si="73"/>
        <v/>
      </c>
      <c r="CN34" s="103" t="str">
        <f t="shared" si="74"/>
        <v/>
      </c>
      <c r="CO34" s="103" t="str">
        <f t="shared" si="75"/>
        <v/>
      </c>
      <c r="CP34" s="103" t="str">
        <f t="shared" si="76"/>
        <v/>
      </c>
      <c r="CQ34" s="103" t="str">
        <f t="shared" si="77"/>
        <v/>
      </c>
      <c r="CR34" s="103" t="str">
        <f t="shared" si="78"/>
        <v/>
      </c>
      <c r="CS34" s="103" t="str">
        <f t="shared" si="79"/>
        <v/>
      </c>
      <c r="CT34" s="103" t="str">
        <f t="shared" si="80"/>
        <v/>
      </c>
      <c r="CU34" s="103" t="str">
        <f t="shared" si="81"/>
        <v/>
      </c>
      <c r="CV34" s="103" t="str">
        <f t="shared" si="82"/>
        <v/>
      </c>
      <c r="CW34" s="103" t="str">
        <f t="shared" si="83"/>
        <v/>
      </c>
      <c r="CX34" s="103" t="str">
        <f t="shared" si="84"/>
        <v/>
      </c>
      <c r="CY34" s="103" t="str">
        <f t="shared" si="85"/>
        <v/>
      </c>
      <c r="CZ34" s="103" t="str">
        <f t="shared" si="86"/>
        <v/>
      </c>
      <c r="DA34" s="103" t="str">
        <f t="shared" si="87"/>
        <v/>
      </c>
      <c r="DB34" s="103" t="str">
        <f t="shared" si="88"/>
        <v/>
      </c>
      <c r="DC34" s="103" t="str">
        <f t="shared" si="89"/>
        <v/>
      </c>
      <c r="DD34" s="103" t="str">
        <f t="shared" si="90"/>
        <v/>
      </c>
      <c r="DE34" s="103" t="str">
        <f t="shared" si="91"/>
        <v/>
      </c>
      <c r="DF34" s="103" t="str">
        <f t="shared" si="92"/>
        <v/>
      </c>
      <c r="DG34" s="103" t="str">
        <f t="shared" si="93"/>
        <v/>
      </c>
      <c r="DH34" s="103" t="str">
        <f t="shared" si="94"/>
        <v/>
      </c>
      <c r="DI34" s="103" t="str">
        <f t="shared" si="95"/>
        <v/>
      </c>
      <c r="DJ34" s="103" t="str">
        <f t="shared" si="96"/>
        <v/>
      </c>
      <c r="DK34" s="103" t="str">
        <f t="shared" si="97"/>
        <v/>
      </c>
      <c r="DL34" s="103" t="str">
        <f t="shared" si="98"/>
        <v/>
      </c>
      <c r="DM34" s="103" t="str">
        <f t="shared" si="99"/>
        <v/>
      </c>
      <c r="DN34" s="103" t="str">
        <f t="shared" si="100"/>
        <v/>
      </c>
      <c r="DO34" s="103" t="str">
        <f t="shared" si="101"/>
        <v/>
      </c>
      <c r="DP34" s="103" t="str">
        <f t="shared" si="102"/>
        <v/>
      </c>
      <c r="DQ34" s="103" t="str">
        <f t="shared" si="103"/>
        <v/>
      </c>
      <c r="DR34" s="103" t="str">
        <f t="shared" si="104"/>
        <v/>
      </c>
      <c r="DS34" s="103" t="str">
        <f t="shared" si="105"/>
        <v/>
      </c>
      <c r="DT34" s="103" t="str">
        <f t="shared" si="106"/>
        <v/>
      </c>
      <c r="DU34" s="103" t="str">
        <f t="shared" si="107"/>
        <v/>
      </c>
      <c r="DV34" s="103" t="str">
        <f t="shared" si="108"/>
        <v/>
      </c>
      <c r="DW34" s="103" t="str">
        <f t="shared" si="109"/>
        <v/>
      </c>
      <c r="DX34" s="103" t="str">
        <f t="shared" si="110"/>
        <v/>
      </c>
      <c r="DY34" s="103" t="str">
        <f t="shared" si="111"/>
        <v/>
      </c>
      <c r="DZ34" s="103" t="str">
        <f t="shared" si="112"/>
        <v/>
      </c>
      <c r="EA34" s="103" t="str">
        <f t="shared" si="113"/>
        <v/>
      </c>
      <c r="EB34" s="103" t="str">
        <f t="shared" si="114"/>
        <v/>
      </c>
      <c r="EC34" s="103" t="str">
        <f t="shared" si="115"/>
        <v/>
      </c>
      <c r="ED34" s="103" t="str">
        <f t="shared" si="116"/>
        <v/>
      </c>
      <c r="EE34" s="103" t="str">
        <f t="shared" si="117"/>
        <v/>
      </c>
      <c r="EF34" s="103" t="str">
        <f t="shared" si="118"/>
        <v/>
      </c>
      <c r="EG34" s="103" t="str">
        <f t="shared" si="119"/>
        <v/>
      </c>
      <c r="EH34" s="103" t="str">
        <f t="shared" si="120"/>
        <v/>
      </c>
      <c r="EI34" s="103" t="str">
        <f t="shared" si="121"/>
        <v/>
      </c>
      <c r="EJ34" s="103" t="str">
        <f t="shared" si="122"/>
        <v/>
      </c>
      <c r="EK34" s="103" t="str">
        <f t="shared" si="123"/>
        <v/>
      </c>
      <c r="EL34" s="103" t="str">
        <f t="shared" si="124"/>
        <v/>
      </c>
      <c r="EM34" s="103" t="str">
        <f t="shared" si="125"/>
        <v/>
      </c>
      <c r="EN34" s="103" t="str">
        <f t="shared" si="126"/>
        <v/>
      </c>
      <c r="EO34" s="103" t="str">
        <f t="shared" si="127"/>
        <v/>
      </c>
      <c r="EP34" s="103" t="str">
        <f t="shared" si="128"/>
        <v/>
      </c>
      <c r="EQ34" s="103" t="str">
        <f t="shared" si="129"/>
        <v/>
      </c>
      <c r="ER34" s="103" t="str">
        <f t="shared" si="130"/>
        <v/>
      </c>
      <c r="ES34" s="103" t="str">
        <f t="shared" si="131"/>
        <v/>
      </c>
      <c r="ET34" s="103" t="str">
        <f t="shared" si="132"/>
        <v/>
      </c>
      <c r="EU34" s="103" t="str">
        <f t="shared" si="313"/>
        <v/>
      </c>
      <c r="EV34" s="103" t="str">
        <f t="shared" si="314"/>
        <v/>
      </c>
      <c r="EW34" s="103" t="str">
        <f t="shared" si="315"/>
        <v/>
      </c>
      <c r="EX34" s="103" t="str">
        <f t="shared" si="316"/>
        <v/>
      </c>
      <c r="EY34" s="103" t="str">
        <f t="shared" si="317"/>
        <v/>
      </c>
      <c r="EZ34" s="103" t="str">
        <f t="shared" si="133"/>
        <v/>
      </c>
      <c r="FA34" s="103" t="str">
        <f t="shared" si="134"/>
        <v/>
      </c>
      <c r="FB34" s="103" t="str">
        <f t="shared" si="135"/>
        <v/>
      </c>
      <c r="FC34" s="103" t="str">
        <f t="shared" si="136"/>
        <v/>
      </c>
      <c r="FD34" s="103" t="str">
        <f t="shared" si="137"/>
        <v/>
      </c>
      <c r="FE34" s="103" t="str">
        <f t="shared" si="318"/>
        <v/>
      </c>
      <c r="FF34" s="103" t="str">
        <f t="shared" si="319"/>
        <v/>
      </c>
      <c r="FG34" s="103" t="str">
        <f t="shared" si="320"/>
        <v/>
      </c>
      <c r="FH34" s="103" t="str">
        <f t="shared" si="321"/>
        <v/>
      </c>
      <c r="FI34" s="103" t="str">
        <f t="shared" si="322"/>
        <v/>
      </c>
      <c r="FJ34" s="103" t="str">
        <f t="shared" si="138"/>
        <v/>
      </c>
      <c r="FK34" s="103" t="str">
        <f t="shared" si="139"/>
        <v/>
      </c>
      <c r="FL34" s="103" t="str">
        <f t="shared" si="140"/>
        <v/>
      </c>
      <c r="FM34" s="103" t="str">
        <f t="shared" si="141"/>
        <v/>
      </c>
      <c r="FN34" s="103" t="str">
        <f t="shared" si="142"/>
        <v/>
      </c>
      <c r="FO34" s="103" t="str">
        <f t="shared" si="143"/>
        <v/>
      </c>
      <c r="FP34" s="103" t="str">
        <f t="shared" si="144"/>
        <v/>
      </c>
      <c r="FQ34" s="103" t="str">
        <f t="shared" si="145"/>
        <v/>
      </c>
      <c r="FR34" s="103" t="str">
        <f t="shared" si="146"/>
        <v/>
      </c>
      <c r="FS34" s="103" t="str">
        <f t="shared" si="147"/>
        <v/>
      </c>
      <c r="FT34" s="103" t="str">
        <f t="shared" si="148"/>
        <v/>
      </c>
      <c r="FU34" s="103" t="str">
        <f t="shared" si="149"/>
        <v/>
      </c>
      <c r="FV34" s="103" t="str">
        <f t="shared" si="150"/>
        <v/>
      </c>
      <c r="FW34" s="103" t="str">
        <f t="shared" si="151"/>
        <v/>
      </c>
      <c r="FX34" s="103" t="str">
        <f t="shared" si="152"/>
        <v/>
      </c>
      <c r="FY34" s="103" t="str">
        <f t="shared" si="153"/>
        <v/>
      </c>
      <c r="FZ34" s="103" t="str">
        <f t="shared" si="154"/>
        <v/>
      </c>
      <c r="GA34" s="103" t="str">
        <f t="shared" si="155"/>
        <v/>
      </c>
      <c r="GB34" s="103" t="str">
        <f t="shared" si="156"/>
        <v/>
      </c>
      <c r="GC34" s="103" t="str">
        <f t="shared" si="157"/>
        <v/>
      </c>
      <c r="GD34" s="103" t="str">
        <f t="shared" si="158"/>
        <v/>
      </c>
      <c r="GE34" s="103" t="str">
        <f t="shared" si="159"/>
        <v/>
      </c>
      <c r="GF34" s="103" t="str">
        <f t="shared" si="160"/>
        <v/>
      </c>
      <c r="GG34" s="103" t="str">
        <f t="shared" si="161"/>
        <v/>
      </c>
      <c r="GH34" s="103" t="str">
        <f t="shared" si="162"/>
        <v/>
      </c>
      <c r="GI34" s="103" t="str">
        <f t="shared" si="163"/>
        <v/>
      </c>
      <c r="GJ34" s="103" t="str">
        <f t="shared" si="164"/>
        <v/>
      </c>
      <c r="GK34" s="103" t="str">
        <f t="shared" si="165"/>
        <v/>
      </c>
      <c r="GL34" s="103" t="str">
        <f t="shared" si="166"/>
        <v/>
      </c>
      <c r="GM34" s="103" t="str">
        <f t="shared" si="167"/>
        <v/>
      </c>
      <c r="GN34" s="103" t="str">
        <f t="shared" si="168"/>
        <v/>
      </c>
      <c r="GO34" s="103" t="str">
        <f t="shared" si="169"/>
        <v/>
      </c>
      <c r="GP34" s="103" t="str">
        <f t="shared" si="170"/>
        <v/>
      </c>
      <c r="GQ34" s="103" t="str">
        <f t="shared" si="171"/>
        <v/>
      </c>
      <c r="GR34" s="103" t="str">
        <f t="shared" si="172"/>
        <v/>
      </c>
      <c r="GS34" s="103" t="str">
        <f t="shared" si="173"/>
        <v/>
      </c>
      <c r="GT34" s="103" t="str">
        <f t="shared" si="174"/>
        <v/>
      </c>
      <c r="GU34" s="103" t="str">
        <f t="shared" si="175"/>
        <v/>
      </c>
      <c r="GV34" s="103" t="str">
        <f t="shared" si="176"/>
        <v/>
      </c>
      <c r="GW34" s="103" t="str">
        <f t="shared" si="177"/>
        <v/>
      </c>
      <c r="GX34" s="103" t="str">
        <f t="shared" si="178"/>
        <v/>
      </c>
      <c r="GY34" s="103" t="str">
        <f t="shared" si="179"/>
        <v/>
      </c>
      <c r="GZ34" s="103" t="str">
        <f t="shared" si="180"/>
        <v/>
      </c>
      <c r="HA34" s="103" t="str">
        <f t="shared" si="181"/>
        <v/>
      </c>
      <c r="HB34" s="103" t="str">
        <f t="shared" si="182"/>
        <v/>
      </c>
      <c r="HC34" s="103" t="str">
        <f t="shared" si="183"/>
        <v/>
      </c>
      <c r="HD34" s="103" t="str">
        <f t="shared" si="184"/>
        <v/>
      </c>
      <c r="HE34" s="103" t="str">
        <f t="shared" si="185"/>
        <v/>
      </c>
      <c r="HF34" s="103" t="str">
        <f t="shared" si="186"/>
        <v/>
      </c>
      <c r="HG34" s="103" t="str">
        <f t="shared" si="187"/>
        <v/>
      </c>
      <c r="HH34" s="103" t="str">
        <f t="shared" si="188"/>
        <v/>
      </c>
      <c r="HI34" s="103" t="str">
        <f t="shared" si="189"/>
        <v/>
      </c>
      <c r="HJ34" s="103" t="str">
        <f t="shared" si="190"/>
        <v/>
      </c>
      <c r="HK34" s="103" t="str">
        <f t="shared" si="191"/>
        <v/>
      </c>
      <c r="HL34" s="103" t="str">
        <f t="shared" si="192"/>
        <v/>
      </c>
      <c r="HM34" s="103" t="str">
        <f t="shared" si="193"/>
        <v/>
      </c>
      <c r="HN34" s="103" t="str">
        <f t="shared" si="194"/>
        <v/>
      </c>
      <c r="HO34" s="103" t="str">
        <f t="shared" si="195"/>
        <v/>
      </c>
      <c r="HP34" s="103" t="str">
        <f t="shared" si="196"/>
        <v/>
      </c>
      <c r="HQ34" s="103" t="str">
        <f t="shared" si="197"/>
        <v/>
      </c>
      <c r="HR34" s="103" t="str">
        <f t="shared" si="198"/>
        <v/>
      </c>
      <c r="HS34" s="103" t="str">
        <f t="shared" si="199"/>
        <v/>
      </c>
      <c r="HT34" s="103" t="str">
        <f t="shared" si="200"/>
        <v/>
      </c>
      <c r="HU34" s="103" t="str">
        <f t="shared" si="201"/>
        <v/>
      </c>
      <c r="HV34" s="103" t="str">
        <f t="shared" si="202"/>
        <v/>
      </c>
      <c r="HW34" s="137" t="str">
        <f t="shared" si="203"/>
        <v/>
      </c>
      <c r="HX34" s="137" t="str">
        <f t="shared" si="204"/>
        <v/>
      </c>
      <c r="HY34" s="137" t="str">
        <f t="shared" si="205"/>
        <v/>
      </c>
      <c r="HZ34" s="137" t="str">
        <f t="shared" si="206"/>
        <v/>
      </c>
      <c r="IA34" s="137" t="str">
        <f t="shared" si="207"/>
        <v/>
      </c>
      <c r="IB34" s="137" t="str">
        <f t="shared" si="208"/>
        <v/>
      </c>
      <c r="IC34" s="137" t="str">
        <f t="shared" si="209"/>
        <v/>
      </c>
      <c r="ID34" s="137" t="str">
        <f t="shared" si="210"/>
        <v/>
      </c>
      <c r="IE34" s="137" t="str">
        <f t="shared" si="211"/>
        <v/>
      </c>
      <c r="IF34" s="137" t="str">
        <f t="shared" si="212"/>
        <v/>
      </c>
      <c r="IG34" s="137" t="str">
        <f t="shared" si="213"/>
        <v/>
      </c>
      <c r="IH34" s="137" t="str">
        <f t="shared" si="214"/>
        <v/>
      </c>
      <c r="II34" s="137" t="str">
        <f t="shared" si="215"/>
        <v/>
      </c>
      <c r="IJ34" s="137" t="str">
        <f t="shared" si="216"/>
        <v/>
      </c>
      <c r="IK34" s="137" t="str">
        <f t="shared" si="217"/>
        <v/>
      </c>
      <c r="IL34" s="137" t="str">
        <f t="shared" si="218"/>
        <v/>
      </c>
      <c r="IM34" s="137" t="str">
        <f t="shared" si="219"/>
        <v/>
      </c>
      <c r="IN34" s="137" t="str">
        <f t="shared" si="220"/>
        <v/>
      </c>
      <c r="IO34" s="137" t="str">
        <f t="shared" si="221"/>
        <v/>
      </c>
      <c r="IP34" s="137" t="str">
        <f t="shared" si="222"/>
        <v/>
      </c>
      <c r="IQ34" s="137" t="str">
        <f t="shared" si="223"/>
        <v/>
      </c>
      <c r="IR34" s="137" t="str">
        <f t="shared" si="224"/>
        <v/>
      </c>
      <c r="IS34" s="137" t="str">
        <f t="shared" si="225"/>
        <v/>
      </c>
      <c r="IT34" s="137" t="str">
        <f t="shared" si="226"/>
        <v/>
      </c>
      <c r="IU34" s="137" t="str">
        <f t="shared" si="227"/>
        <v/>
      </c>
      <c r="IV34" s="137" t="str">
        <f t="shared" si="228"/>
        <v/>
      </c>
      <c r="IW34" s="137" t="str">
        <f t="shared" si="229"/>
        <v/>
      </c>
      <c r="IX34" s="137" t="str">
        <f t="shared" si="230"/>
        <v/>
      </c>
      <c r="IY34" s="137" t="str">
        <f t="shared" si="231"/>
        <v/>
      </c>
      <c r="IZ34" s="137" t="str">
        <f t="shared" si="232"/>
        <v/>
      </c>
      <c r="JA34" s="137" t="str">
        <f t="shared" si="233"/>
        <v/>
      </c>
      <c r="JB34" s="137" t="str">
        <f t="shared" si="234"/>
        <v/>
      </c>
      <c r="JC34" s="137" t="str">
        <f t="shared" si="235"/>
        <v/>
      </c>
      <c r="JD34" s="137" t="str">
        <f t="shared" si="236"/>
        <v/>
      </c>
      <c r="JE34" s="137" t="str">
        <f t="shared" si="237"/>
        <v/>
      </c>
      <c r="JF34" s="137" t="str">
        <f t="shared" si="238"/>
        <v/>
      </c>
      <c r="JG34" s="137" t="str">
        <f t="shared" si="239"/>
        <v/>
      </c>
      <c r="JH34" s="137" t="str">
        <f t="shared" si="240"/>
        <v/>
      </c>
      <c r="JI34" s="137" t="str">
        <f t="shared" si="241"/>
        <v/>
      </c>
      <c r="JJ34" s="137" t="str">
        <f t="shared" si="242"/>
        <v/>
      </c>
      <c r="JK34" s="137" t="str">
        <f t="shared" si="243"/>
        <v/>
      </c>
      <c r="JL34" s="137" t="str">
        <f t="shared" si="244"/>
        <v/>
      </c>
      <c r="JM34" s="137" t="str">
        <f t="shared" si="245"/>
        <v/>
      </c>
      <c r="JN34" s="137" t="str">
        <f t="shared" si="246"/>
        <v/>
      </c>
      <c r="JO34" s="137" t="str">
        <f t="shared" si="247"/>
        <v/>
      </c>
      <c r="JP34" s="137" t="str">
        <f t="shared" si="248"/>
        <v/>
      </c>
      <c r="JQ34" s="137" t="str">
        <f t="shared" si="249"/>
        <v/>
      </c>
      <c r="JR34" s="137" t="str">
        <f t="shared" si="250"/>
        <v/>
      </c>
      <c r="JS34" s="137" t="str">
        <f t="shared" si="251"/>
        <v/>
      </c>
      <c r="JT34" s="137" t="str">
        <f t="shared" si="252"/>
        <v/>
      </c>
      <c r="JU34" s="137" t="str">
        <f t="shared" si="253"/>
        <v/>
      </c>
      <c r="JV34" s="137" t="str">
        <f t="shared" si="254"/>
        <v/>
      </c>
      <c r="JW34" s="137" t="str">
        <f t="shared" si="255"/>
        <v/>
      </c>
      <c r="JX34" s="137" t="str">
        <f t="shared" si="256"/>
        <v/>
      </c>
      <c r="JY34" s="137" t="str">
        <f t="shared" si="257"/>
        <v/>
      </c>
      <c r="JZ34" s="137" t="str">
        <f t="shared" si="258"/>
        <v/>
      </c>
      <c r="KA34" s="137" t="str">
        <f t="shared" si="259"/>
        <v/>
      </c>
      <c r="KB34" s="137" t="str">
        <f t="shared" si="260"/>
        <v/>
      </c>
      <c r="KC34" s="137" t="str">
        <f t="shared" si="261"/>
        <v/>
      </c>
      <c r="KD34" s="137" t="str">
        <f t="shared" si="262"/>
        <v/>
      </c>
      <c r="KE34" s="137" t="str">
        <f t="shared" si="263"/>
        <v/>
      </c>
      <c r="KF34" s="137" t="str">
        <f t="shared" si="264"/>
        <v/>
      </c>
      <c r="KG34" s="137" t="str">
        <f t="shared" si="265"/>
        <v/>
      </c>
      <c r="KH34" s="137" t="str">
        <f t="shared" si="266"/>
        <v/>
      </c>
      <c r="KI34" s="137" t="str">
        <f t="shared" si="267"/>
        <v/>
      </c>
      <c r="KJ34" s="137" t="str">
        <f t="shared" si="268"/>
        <v/>
      </c>
      <c r="KK34" s="137" t="str">
        <f t="shared" si="269"/>
        <v/>
      </c>
      <c r="KL34" s="137" t="str">
        <f t="shared" si="270"/>
        <v/>
      </c>
      <c r="KM34" s="137" t="str">
        <f t="shared" si="271"/>
        <v/>
      </c>
      <c r="KN34" s="137" t="str">
        <f t="shared" si="272"/>
        <v/>
      </c>
      <c r="KO34" s="137" t="str">
        <f t="shared" si="273"/>
        <v/>
      </c>
      <c r="KP34" s="137" t="str">
        <f t="shared" si="274"/>
        <v/>
      </c>
      <c r="KQ34" s="137" t="str">
        <f t="shared" si="275"/>
        <v/>
      </c>
      <c r="KR34" s="137" t="str">
        <f t="shared" si="276"/>
        <v/>
      </c>
      <c r="KS34" s="137" t="str">
        <f t="shared" si="277"/>
        <v/>
      </c>
      <c r="KT34" s="137" t="str">
        <f t="shared" si="278"/>
        <v/>
      </c>
      <c r="KU34" s="137" t="str">
        <f t="shared" si="279"/>
        <v/>
      </c>
      <c r="KV34" s="137" t="str">
        <f t="shared" si="280"/>
        <v/>
      </c>
      <c r="KW34" s="137" t="str">
        <f t="shared" si="281"/>
        <v/>
      </c>
      <c r="KX34" s="137" t="str">
        <f t="shared" si="282"/>
        <v/>
      </c>
      <c r="KY34" s="137" t="str">
        <f t="shared" si="283"/>
        <v/>
      </c>
      <c r="KZ34" s="137" t="str">
        <f t="shared" si="284"/>
        <v/>
      </c>
      <c r="LA34" s="137" t="str">
        <f t="shared" si="285"/>
        <v/>
      </c>
      <c r="LB34" s="137" t="str">
        <f t="shared" si="286"/>
        <v/>
      </c>
      <c r="LC34" s="137" t="str">
        <f t="shared" si="287"/>
        <v/>
      </c>
      <c r="LD34" s="138" t="str">
        <f t="shared" si="288"/>
        <v/>
      </c>
      <c r="LE34" s="138" t="str">
        <f t="shared" si="289"/>
        <v/>
      </c>
      <c r="LF34" s="138" t="str">
        <f t="shared" si="290"/>
        <v/>
      </c>
      <c r="LG34" s="138" t="str">
        <f t="shared" si="291"/>
        <v/>
      </c>
      <c r="LH34" s="138" t="str">
        <f t="shared" si="292"/>
        <v/>
      </c>
      <c r="LI34" s="103" t="str">
        <f t="shared" si="293"/>
        <v/>
      </c>
      <c r="LJ34" s="103" t="str">
        <f t="shared" si="294"/>
        <v/>
      </c>
      <c r="LK34" s="103" t="str">
        <f t="shared" si="295"/>
        <v/>
      </c>
      <c r="LL34" s="103" t="str">
        <f t="shared" si="296"/>
        <v/>
      </c>
      <c r="LM34" s="103" t="str">
        <f t="shared" si="297"/>
        <v/>
      </c>
      <c r="LN34" s="103" t="str">
        <f t="shared" si="298"/>
        <v/>
      </c>
      <c r="LO34" s="103" t="str">
        <f t="shared" si="299"/>
        <v/>
      </c>
      <c r="LP34" s="103" t="str">
        <f t="shared" si="300"/>
        <v/>
      </c>
      <c r="LQ34" s="103" t="str">
        <f t="shared" si="301"/>
        <v/>
      </c>
      <c r="LR34" s="103" t="str">
        <f t="shared" si="302"/>
        <v/>
      </c>
      <c r="LS34" s="103" t="str">
        <f t="shared" si="303"/>
        <v/>
      </c>
      <c r="LT34" s="103" t="str">
        <f t="shared" si="304"/>
        <v/>
      </c>
      <c r="LU34" s="103" t="str">
        <f t="shared" si="305"/>
        <v/>
      </c>
      <c r="LV34" s="103" t="str">
        <f t="shared" si="306"/>
        <v/>
      </c>
      <c r="LW34" s="103" t="str">
        <f t="shared" si="307"/>
        <v/>
      </c>
      <c r="LX34" s="103" t="str">
        <f t="shared" si="308"/>
        <v/>
      </c>
      <c r="LY34" s="103" t="str">
        <f t="shared" si="309"/>
        <v/>
      </c>
      <c r="LZ34" s="103" t="str">
        <f t="shared" si="310"/>
        <v/>
      </c>
      <c r="MA34" s="103" t="str">
        <f t="shared" si="311"/>
        <v/>
      </c>
      <c r="MB34" s="103" t="str">
        <f t="shared" si="312"/>
        <v/>
      </c>
      <c r="MC34" s="119">
        <f t="shared" si="323"/>
        <v>0</v>
      </c>
      <c r="MD34" s="119">
        <f t="shared" si="324"/>
        <v>0</v>
      </c>
      <c r="ME34" s="119">
        <f t="shared" si="325"/>
        <v>0</v>
      </c>
      <c r="MF34" s="119">
        <f t="shared" si="326"/>
        <v>0</v>
      </c>
      <c r="MG34" s="119">
        <f t="shared" si="327"/>
        <v>0</v>
      </c>
      <c r="MH34" s="119">
        <f t="shared" si="328"/>
        <v>0</v>
      </c>
      <c r="MI34" s="119">
        <f t="shared" si="329"/>
        <v>0</v>
      </c>
      <c r="MJ34" s="119">
        <f t="shared" si="330"/>
        <v>0</v>
      </c>
      <c r="MK34" s="119">
        <f t="shared" si="331"/>
        <v>0</v>
      </c>
      <c r="ML34" s="119">
        <f t="shared" si="332"/>
        <v>0</v>
      </c>
      <c r="MM34" s="119">
        <f t="shared" si="333"/>
        <v>0</v>
      </c>
      <c r="MN34" s="119">
        <f t="shared" si="334"/>
        <v>0</v>
      </c>
      <c r="MO34" s="119">
        <f t="shared" si="335"/>
        <v>0</v>
      </c>
      <c r="MP34" s="119">
        <f t="shared" si="336"/>
        <v>0</v>
      </c>
      <c r="MQ34" s="119">
        <f t="shared" si="337"/>
        <v>0</v>
      </c>
      <c r="MR34" s="98"/>
      <c r="MS34" s="98"/>
      <c r="MT34" s="103"/>
      <c r="MU34" s="103"/>
      <c r="NK34" s="99"/>
      <c r="NL34" s="99"/>
    </row>
    <row r="35" spans="1:376" ht="12" customHeight="1" x14ac:dyDescent="0.2">
      <c r="A35" s="126" t="str">
        <f t="shared" si="0"/>
        <v/>
      </c>
      <c r="B35" s="165">
        <v>70</v>
      </c>
      <c r="C35" s="140"/>
      <c r="D35" s="141"/>
      <c r="E35" s="142"/>
      <c r="F35" s="142"/>
      <c r="G35" s="142"/>
      <c r="H35" s="142"/>
      <c r="I35" s="534"/>
      <c r="J35" s="143"/>
      <c r="K35" s="144">
        <f t="shared" si="1"/>
        <v>0</v>
      </c>
      <c r="L35" s="144">
        <f t="shared" si="2"/>
        <v>0</v>
      </c>
      <c r="M35" s="145"/>
      <c r="N35" s="145"/>
      <c r="O35" s="145"/>
      <c r="P35" s="146"/>
      <c r="Q35" s="147"/>
      <c r="R35" s="148"/>
      <c r="S35" s="1245"/>
      <c r="T35" s="1246"/>
      <c r="U35" s="103" t="str">
        <f t="shared" si="3"/>
        <v/>
      </c>
      <c r="V35" s="103" t="str">
        <f t="shared" si="4"/>
        <v/>
      </c>
      <c r="W35" s="103" t="str">
        <f t="shared" si="5"/>
        <v/>
      </c>
      <c r="X35" s="103" t="str">
        <f t="shared" si="6"/>
        <v/>
      </c>
      <c r="Y35" s="103" t="str">
        <f t="shared" si="7"/>
        <v/>
      </c>
      <c r="Z35" s="103" t="str">
        <f t="shared" si="8"/>
        <v/>
      </c>
      <c r="AA35" s="103" t="str">
        <f t="shared" si="9"/>
        <v/>
      </c>
      <c r="AB35" s="103" t="str">
        <f t="shared" si="10"/>
        <v/>
      </c>
      <c r="AC35" s="103" t="str">
        <f t="shared" si="11"/>
        <v/>
      </c>
      <c r="AD35" s="103" t="str">
        <f t="shared" si="12"/>
        <v/>
      </c>
      <c r="AE35" s="103" t="str">
        <f t="shared" si="13"/>
        <v/>
      </c>
      <c r="AF35" s="103" t="str">
        <f t="shared" si="14"/>
        <v/>
      </c>
      <c r="AG35" s="103" t="str">
        <f t="shared" si="15"/>
        <v/>
      </c>
      <c r="AH35" s="103" t="str">
        <f t="shared" si="16"/>
        <v/>
      </c>
      <c r="AI35" s="103" t="str">
        <f t="shared" si="17"/>
        <v/>
      </c>
      <c r="AJ35" s="103" t="str">
        <f t="shared" si="18"/>
        <v/>
      </c>
      <c r="AK35" s="103" t="str">
        <f t="shared" si="19"/>
        <v/>
      </c>
      <c r="AL35" s="103" t="str">
        <f t="shared" si="20"/>
        <v/>
      </c>
      <c r="AM35" s="103" t="str">
        <f t="shared" si="21"/>
        <v/>
      </c>
      <c r="AN35" s="103" t="str">
        <f t="shared" si="22"/>
        <v/>
      </c>
      <c r="AO35" s="103" t="str">
        <f t="shared" si="23"/>
        <v/>
      </c>
      <c r="AP35" s="103" t="str">
        <f t="shared" si="24"/>
        <v/>
      </c>
      <c r="AQ35" s="103" t="str">
        <f t="shared" si="25"/>
        <v/>
      </c>
      <c r="AR35" s="103" t="str">
        <f t="shared" si="26"/>
        <v/>
      </c>
      <c r="AS35" s="103" t="str">
        <f t="shared" si="27"/>
        <v/>
      </c>
      <c r="AT35" s="103" t="str">
        <f t="shared" si="28"/>
        <v/>
      </c>
      <c r="AU35" s="103" t="str">
        <f t="shared" si="29"/>
        <v/>
      </c>
      <c r="AV35" s="103" t="str">
        <f t="shared" si="30"/>
        <v/>
      </c>
      <c r="AW35" s="103" t="str">
        <f t="shared" si="31"/>
        <v/>
      </c>
      <c r="AX35" s="103" t="str">
        <f t="shared" si="32"/>
        <v/>
      </c>
      <c r="AY35" s="103" t="str">
        <f t="shared" si="33"/>
        <v/>
      </c>
      <c r="AZ35" s="103" t="str">
        <f t="shared" si="34"/>
        <v/>
      </c>
      <c r="BA35" s="103" t="str">
        <f t="shared" si="35"/>
        <v/>
      </c>
      <c r="BB35" s="103" t="str">
        <f t="shared" si="36"/>
        <v/>
      </c>
      <c r="BC35" s="103" t="str">
        <f t="shared" si="37"/>
        <v/>
      </c>
      <c r="BD35" s="103" t="str">
        <f t="shared" si="38"/>
        <v/>
      </c>
      <c r="BE35" s="103" t="str">
        <f t="shared" si="39"/>
        <v/>
      </c>
      <c r="BF35" s="103" t="str">
        <f t="shared" si="40"/>
        <v/>
      </c>
      <c r="BG35" s="103" t="str">
        <f t="shared" si="41"/>
        <v/>
      </c>
      <c r="BH35" s="103" t="str">
        <f t="shared" si="42"/>
        <v/>
      </c>
      <c r="BI35" s="103" t="str">
        <f t="shared" si="43"/>
        <v/>
      </c>
      <c r="BJ35" s="103" t="str">
        <f t="shared" si="44"/>
        <v/>
      </c>
      <c r="BK35" s="103" t="str">
        <f t="shared" si="45"/>
        <v/>
      </c>
      <c r="BL35" s="103" t="str">
        <f t="shared" si="46"/>
        <v/>
      </c>
      <c r="BM35" s="103" t="str">
        <f t="shared" si="47"/>
        <v/>
      </c>
      <c r="BN35" s="103" t="str">
        <f t="shared" si="48"/>
        <v/>
      </c>
      <c r="BO35" s="103" t="str">
        <f t="shared" si="49"/>
        <v/>
      </c>
      <c r="BP35" s="103" t="str">
        <f t="shared" si="50"/>
        <v/>
      </c>
      <c r="BQ35" s="103" t="str">
        <f t="shared" si="51"/>
        <v/>
      </c>
      <c r="BR35" s="103" t="str">
        <f t="shared" si="52"/>
        <v/>
      </c>
      <c r="BS35" s="103" t="str">
        <f t="shared" si="53"/>
        <v/>
      </c>
      <c r="BT35" s="103" t="str">
        <f t="shared" si="54"/>
        <v/>
      </c>
      <c r="BU35" s="103" t="str">
        <f t="shared" si="55"/>
        <v/>
      </c>
      <c r="BV35" s="103" t="str">
        <f t="shared" si="56"/>
        <v/>
      </c>
      <c r="BW35" s="103" t="str">
        <f t="shared" si="57"/>
        <v/>
      </c>
      <c r="BX35" s="103" t="str">
        <f t="shared" si="58"/>
        <v/>
      </c>
      <c r="BY35" s="103" t="str">
        <f t="shared" si="59"/>
        <v/>
      </c>
      <c r="BZ35" s="103" t="str">
        <f t="shared" si="60"/>
        <v/>
      </c>
      <c r="CA35" s="103" t="str">
        <f t="shared" si="61"/>
        <v/>
      </c>
      <c r="CB35" s="103" t="str">
        <f t="shared" si="62"/>
        <v/>
      </c>
      <c r="CC35" s="103" t="str">
        <f t="shared" si="63"/>
        <v/>
      </c>
      <c r="CD35" s="103" t="str">
        <f t="shared" si="64"/>
        <v/>
      </c>
      <c r="CE35" s="103" t="str">
        <f t="shared" si="65"/>
        <v/>
      </c>
      <c r="CF35" s="103" t="str">
        <f t="shared" si="66"/>
        <v/>
      </c>
      <c r="CG35" s="103" t="str">
        <f t="shared" si="67"/>
        <v/>
      </c>
      <c r="CH35" s="103" t="str">
        <f t="shared" si="68"/>
        <v/>
      </c>
      <c r="CI35" s="103" t="str">
        <f t="shared" si="69"/>
        <v/>
      </c>
      <c r="CJ35" s="103" t="str">
        <f t="shared" si="70"/>
        <v/>
      </c>
      <c r="CK35" s="103" t="str">
        <f t="shared" si="71"/>
        <v/>
      </c>
      <c r="CL35" s="103" t="str">
        <f t="shared" si="72"/>
        <v/>
      </c>
      <c r="CM35" s="103" t="str">
        <f t="shared" si="73"/>
        <v/>
      </c>
      <c r="CN35" s="103" t="str">
        <f t="shared" si="74"/>
        <v/>
      </c>
      <c r="CO35" s="103" t="str">
        <f t="shared" si="75"/>
        <v/>
      </c>
      <c r="CP35" s="103" t="str">
        <f t="shared" si="76"/>
        <v/>
      </c>
      <c r="CQ35" s="103" t="str">
        <f t="shared" si="77"/>
        <v/>
      </c>
      <c r="CR35" s="103" t="str">
        <f t="shared" si="78"/>
        <v/>
      </c>
      <c r="CS35" s="103" t="str">
        <f t="shared" si="79"/>
        <v/>
      </c>
      <c r="CT35" s="103" t="str">
        <f t="shared" si="80"/>
        <v/>
      </c>
      <c r="CU35" s="103" t="str">
        <f t="shared" si="81"/>
        <v/>
      </c>
      <c r="CV35" s="103" t="str">
        <f t="shared" si="82"/>
        <v/>
      </c>
      <c r="CW35" s="103" t="str">
        <f t="shared" si="83"/>
        <v/>
      </c>
      <c r="CX35" s="103" t="str">
        <f t="shared" si="84"/>
        <v/>
      </c>
      <c r="CY35" s="103" t="str">
        <f t="shared" si="85"/>
        <v/>
      </c>
      <c r="CZ35" s="103" t="str">
        <f t="shared" si="86"/>
        <v/>
      </c>
      <c r="DA35" s="103" t="str">
        <f t="shared" si="87"/>
        <v/>
      </c>
      <c r="DB35" s="103" t="str">
        <f t="shared" si="88"/>
        <v/>
      </c>
      <c r="DC35" s="103" t="str">
        <f t="shared" si="89"/>
        <v/>
      </c>
      <c r="DD35" s="103" t="str">
        <f t="shared" si="90"/>
        <v/>
      </c>
      <c r="DE35" s="103" t="str">
        <f t="shared" si="91"/>
        <v/>
      </c>
      <c r="DF35" s="103" t="str">
        <f t="shared" si="92"/>
        <v/>
      </c>
      <c r="DG35" s="103" t="str">
        <f t="shared" si="93"/>
        <v/>
      </c>
      <c r="DH35" s="103" t="str">
        <f t="shared" si="94"/>
        <v/>
      </c>
      <c r="DI35" s="103" t="str">
        <f t="shared" si="95"/>
        <v/>
      </c>
      <c r="DJ35" s="103" t="str">
        <f t="shared" si="96"/>
        <v/>
      </c>
      <c r="DK35" s="103" t="str">
        <f t="shared" si="97"/>
        <v/>
      </c>
      <c r="DL35" s="103" t="str">
        <f t="shared" si="98"/>
        <v/>
      </c>
      <c r="DM35" s="103" t="str">
        <f t="shared" si="99"/>
        <v/>
      </c>
      <c r="DN35" s="103" t="str">
        <f t="shared" si="100"/>
        <v/>
      </c>
      <c r="DO35" s="103" t="str">
        <f t="shared" si="101"/>
        <v/>
      </c>
      <c r="DP35" s="103" t="str">
        <f t="shared" si="102"/>
        <v/>
      </c>
      <c r="DQ35" s="103" t="str">
        <f t="shared" si="103"/>
        <v/>
      </c>
      <c r="DR35" s="103" t="str">
        <f t="shared" si="104"/>
        <v/>
      </c>
      <c r="DS35" s="103" t="str">
        <f t="shared" si="105"/>
        <v/>
      </c>
      <c r="DT35" s="103" t="str">
        <f t="shared" si="106"/>
        <v/>
      </c>
      <c r="DU35" s="103" t="str">
        <f t="shared" si="107"/>
        <v/>
      </c>
      <c r="DV35" s="103" t="str">
        <f t="shared" si="108"/>
        <v/>
      </c>
      <c r="DW35" s="103" t="str">
        <f t="shared" si="109"/>
        <v/>
      </c>
      <c r="DX35" s="103" t="str">
        <f t="shared" si="110"/>
        <v/>
      </c>
      <c r="DY35" s="103" t="str">
        <f t="shared" si="111"/>
        <v/>
      </c>
      <c r="DZ35" s="103" t="str">
        <f t="shared" si="112"/>
        <v/>
      </c>
      <c r="EA35" s="103" t="str">
        <f t="shared" si="113"/>
        <v/>
      </c>
      <c r="EB35" s="103" t="str">
        <f t="shared" si="114"/>
        <v/>
      </c>
      <c r="EC35" s="103" t="str">
        <f t="shared" si="115"/>
        <v/>
      </c>
      <c r="ED35" s="103" t="str">
        <f t="shared" si="116"/>
        <v/>
      </c>
      <c r="EE35" s="103" t="str">
        <f t="shared" si="117"/>
        <v/>
      </c>
      <c r="EF35" s="103" t="str">
        <f t="shared" si="118"/>
        <v/>
      </c>
      <c r="EG35" s="103" t="str">
        <f t="shared" si="119"/>
        <v/>
      </c>
      <c r="EH35" s="103" t="str">
        <f t="shared" si="120"/>
        <v/>
      </c>
      <c r="EI35" s="103" t="str">
        <f t="shared" si="121"/>
        <v/>
      </c>
      <c r="EJ35" s="103" t="str">
        <f t="shared" si="122"/>
        <v/>
      </c>
      <c r="EK35" s="103" t="str">
        <f t="shared" si="123"/>
        <v/>
      </c>
      <c r="EL35" s="103" t="str">
        <f t="shared" si="124"/>
        <v/>
      </c>
      <c r="EM35" s="103" t="str">
        <f t="shared" si="125"/>
        <v/>
      </c>
      <c r="EN35" s="103" t="str">
        <f t="shared" si="126"/>
        <v/>
      </c>
      <c r="EO35" s="103" t="str">
        <f t="shared" si="127"/>
        <v/>
      </c>
      <c r="EP35" s="103" t="str">
        <f t="shared" si="128"/>
        <v/>
      </c>
      <c r="EQ35" s="103" t="str">
        <f t="shared" si="129"/>
        <v/>
      </c>
      <c r="ER35" s="103" t="str">
        <f t="shared" si="130"/>
        <v/>
      </c>
      <c r="ES35" s="103" t="str">
        <f t="shared" si="131"/>
        <v/>
      </c>
      <c r="ET35" s="103" t="str">
        <f t="shared" si="132"/>
        <v/>
      </c>
      <c r="EU35" s="103" t="str">
        <f t="shared" si="313"/>
        <v/>
      </c>
      <c r="EV35" s="103" t="str">
        <f t="shared" si="314"/>
        <v/>
      </c>
      <c r="EW35" s="103" t="str">
        <f t="shared" si="315"/>
        <v/>
      </c>
      <c r="EX35" s="103" t="str">
        <f t="shared" si="316"/>
        <v/>
      </c>
      <c r="EY35" s="103" t="str">
        <f t="shared" si="317"/>
        <v/>
      </c>
      <c r="EZ35" s="103" t="str">
        <f t="shared" si="133"/>
        <v/>
      </c>
      <c r="FA35" s="103" t="str">
        <f t="shared" si="134"/>
        <v/>
      </c>
      <c r="FB35" s="103" t="str">
        <f t="shared" si="135"/>
        <v/>
      </c>
      <c r="FC35" s="103" t="str">
        <f t="shared" si="136"/>
        <v/>
      </c>
      <c r="FD35" s="103" t="str">
        <f t="shared" si="137"/>
        <v/>
      </c>
      <c r="FE35" s="103" t="str">
        <f t="shared" si="318"/>
        <v/>
      </c>
      <c r="FF35" s="103" t="str">
        <f t="shared" si="319"/>
        <v/>
      </c>
      <c r="FG35" s="103" t="str">
        <f t="shared" si="320"/>
        <v/>
      </c>
      <c r="FH35" s="103" t="str">
        <f t="shared" si="321"/>
        <v/>
      </c>
      <c r="FI35" s="103" t="str">
        <f t="shared" si="322"/>
        <v/>
      </c>
      <c r="FJ35" s="103" t="str">
        <f t="shared" si="138"/>
        <v/>
      </c>
      <c r="FK35" s="103" t="str">
        <f t="shared" si="139"/>
        <v/>
      </c>
      <c r="FL35" s="103" t="str">
        <f t="shared" si="140"/>
        <v/>
      </c>
      <c r="FM35" s="103" t="str">
        <f t="shared" si="141"/>
        <v/>
      </c>
      <c r="FN35" s="103" t="str">
        <f t="shared" si="142"/>
        <v/>
      </c>
      <c r="FO35" s="103" t="str">
        <f t="shared" si="143"/>
        <v/>
      </c>
      <c r="FP35" s="103" t="str">
        <f t="shared" si="144"/>
        <v/>
      </c>
      <c r="FQ35" s="103" t="str">
        <f t="shared" si="145"/>
        <v/>
      </c>
      <c r="FR35" s="103" t="str">
        <f t="shared" si="146"/>
        <v/>
      </c>
      <c r="FS35" s="103" t="str">
        <f t="shared" si="147"/>
        <v/>
      </c>
      <c r="FT35" s="103" t="str">
        <f t="shared" si="148"/>
        <v/>
      </c>
      <c r="FU35" s="103" t="str">
        <f t="shared" si="149"/>
        <v/>
      </c>
      <c r="FV35" s="103" t="str">
        <f t="shared" si="150"/>
        <v/>
      </c>
      <c r="FW35" s="103" t="str">
        <f t="shared" si="151"/>
        <v/>
      </c>
      <c r="FX35" s="103" t="str">
        <f t="shared" si="152"/>
        <v/>
      </c>
      <c r="FY35" s="103" t="str">
        <f t="shared" si="153"/>
        <v/>
      </c>
      <c r="FZ35" s="103" t="str">
        <f t="shared" si="154"/>
        <v/>
      </c>
      <c r="GA35" s="103" t="str">
        <f t="shared" si="155"/>
        <v/>
      </c>
      <c r="GB35" s="103" t="str">
        <f t="shared" si="156"/>
        <v/>
      </c>
      <c r="GC35" s="103" t="str">
        <f t="shared" si="157"/>
        <v/>
      </c>
      <c r="GD35" s="103" t="str">
        <f t="shared" si="158"/>
        <v/>
      </c>
      <c r="GE35" s="103" t="str">
        <f t="shared" si="159"/>
        <v/>
      </c>
      <c r="GF35" s="103" t="str">
        <f t="shared" si="160"/>
        <v/>
      </c>
      <c r="GG35" s="103" t="str">
        <f t="shared" si="161"/>
        <v/>
      </c>
      <c r="GH35" s="103" t="str">
        <f t="shared" si="162"/>
        <v/>
      </c>
      <c r="GI35" s="103" t="str">
        <f t="shared" si="163"/>
        <v/>
      </c>
      <c r="GJ35" s="103" t="str">
        <f t="shared" si="164"/>
        <v/>
      </c>
      <c r="GK35" s="103" t="str">
        <f t="shared" si="165"/>
        <v/>
      </c>
      <c r="GL35" s="103" t="str">
        <f t="shared" si="166"/>
        <v/>
      </c>
      <c r="GM35" s="103" t="str">
        <f t="shared" si="167"/>
        <v/>
      </c>
      <c r="GN35" s="103" t="str">
        <f t="shared" si="168"/>
        <v/>
      </c>
      <c r="GO35" s="103" t="str">
        <f t="shared" si="169"/>
        <v/>
      </c>
      <c r="GP35" s="103" t="str">
        <f t="shared" si="170"/>
        <v/>
      </c>
      <c r="GQ35" s="103" t="str">
        <f t="shared" si="171"/>
        <v/>
      </c>
      <c r="GR35" s="103" t="str">
        <f t="shared" si="172"/>
        <v/>
      </c>
      <c r="GS35" s="103" t="str">
        <f t="shared" si="173"/>
        <v/>
      </c>
      <c r="GT35" s="103" t="str">
        <f t="shared" si="174"/>
        <v/>
      </c>
      <c r="GU35" s="103" t="str">
        <f t="shared" si="175"/>
        <v/>
      </c>
      <c r="GV35" s="103" t="str">
        <f t="shared" si="176"/>
        <v/>
      </c>
      <c r="GW35" s="103" t="str">
        <f t="shared" si="177"/>
        <v/>
      </c>
      <c r="GX35" s="103" t="str">
        <f t="shared" si="178"/>
        <v/>
      </c>
      <c r="GY35" s="103" t="str">
        <f t="shared" si="179"/>
        <v/>
      </c>
      <c r="GZ35" s="103" t="str">
        <f t="shared" si="180"/>
        <v/>
      </c>
      <c r="HA35" s="103" t="str">
        <f t="shared" si="181"/>
        <v/>
      </c>
      <c r="HB35" s="103" t="str">
        <f t="shared" si="182"/>
        <v/>
      </c>
      <c r="HC35" s="103" t="str">
        <f t="shared" si="183"/>
        <v/>
      </c>
      <c r="HD35" s="103" t="str">
        <f t="shared" si="184"/>
        <v/>
      </c>
      <c r="HE35" s="103" t="str">
        <f t="shared" si="185"/>
        <v/>
      </c>
      <c r="HF35" s="103" t="str">
        <f t="shared" si="186"/>
        <v/>
      </c>
      <c r="HG35" s="103" t="str">
        <f t="shared" si="187"/>
        <v/>
      </c>
      <c r="HH35" s="103" t="str">
        <f t="shared" si="188"/>
        <v/>
      </c>
      <c r="HI35" s="103" t="str">
        <f t="shared" si="189"/>
        <v/>
      </c>
      <c r="HJ35" s="103" t="str">
        <f t="shared" si="190"/>
        <v/>
      </c>
      <c r="HK35" s="103" t="str">
        <f t="shared" si="191"/>
        <v/>
      </c>
      <c r="HL35" s="103" t="str">
        <f t="shared" si="192"/>
        <v/>
      </c>
      <c r="HM35" s="103" t="str">
        <f t="shared" si="193"/>
        <v/>
      </c>
      <c r="HN35" s="103" t="str">
        <f t="shared" si="194"/>
        <v/>
      </c>
      <c r="HO35" s="103" t="str">
        <f t="shared" si="195"/>
        <v/>
      </c>
      <c r="HP35" s="103" t="str">
        <f t="shared" si="196"/>
        <v/>
      </c>
      <c r="HQ35" s="103" t="str">
        <f t="shared" si="197"/>
        <v/>
      </c>
      <c r="HR35" s="103" t="str">
        <f t="shared" si="198"/>
        <v/>
      </c>
      <c r="HS35" s="103" t="str">
        <f t="shared" si="199"/>
        <v/>
      </c>
      <c r="HT35" s="103" t="str">
        <f t="shared" si="200"/>
        <v/>
      </c>
      <c r="HU35" s="103" t="str">
        <f t="shared" si="201"/>
        <v/>
      </c>
      <c r="HV35" s="103" t="str">
        <f t="shared" si="202"/>
        <v/>
      </c>
      <c r="HW35" s="137" t="str">
        <f t="shared" si="203"/>
        <v/>
      </c>
      <c r="HX35" s="137" t="str">
        <f t="shared" si="204"/>
        <v/>
      </c>
      <c r="HY35" s="137" t="str">
        <f t="shared" si="205"/>
        <v/>
      </c>
      <c r="HZ35" s="137" t="str">
        <f t="shared" si="206"/>
        <v/>
      </c>
      <c r="IA35" s="137" t="str">
        <f t="shared" si="207"/>
        <v/>
      </c>
      <c r="IB35" s="137" t="str">
        <f t="shared" si="208"/>
        <v/>
      </c>
      <c r="IC35" s="137" t="str">
        <f t="shared" si="209"/>
        <v/>
      </c>
      <c r="ID35" s="137" t="str">
        <f t="shared" si="210"/>
        <v/>
      </c>
      <c r="IE35" s="137" t="str">
        <f t="shared" si="211"/>
        <v/>
      </c>
      <c r="IF35" s="137" t="str">
        <f t="shared" si="212"/>
        <v/>
      </c>
      <c r="IG35" s="137" t="str">
        <f t="shared" si="213"/>
        <v/>
      </c>
      <c r="IH35" s="137" t="str">
        <f t="shared" si="214"/>
        <v/>
      </c>
      <c r="II35" s="137" t="str">
        <f t="shared" si="215"/>
        <v/>
      </c>
      <c r="IJ35" s="137" t="str">
        <f t="shared" si="216"/>
        <v/>
      </c>
      <c r="IK35" s="137" t="str">
        <f t="shared" si="217"/>
        <v/>
      </c>
      <c r="IL35" s="137" t="str">
        <f t="shared" si="218"/>
        <v/>
      </c>
      <c r="IM35" s="137" t="str">
        <f t="shared" si="219"/>
        <v/>
      </c>
      <c r="IN35" s="137" t="str">
        <f t="shared" si="220"/>
        <v/>
      </c>
      <c r="IO35" s="137" t="str">
        <f t="shared" si="221"/>
        <v/>
      </c>
      <c r="IP35" s="137" t="str">
        <f t="shared" si="222"/>
        <v/>
      </c>
      <c r="IQ35" s="137" t="str">
        <f t="shared" si="223"/>
        <v/>
      </c>
      <c r="IR35" s="137" t="str">
        <f t="shared" si="224"/>
        <v/>
      </c>
      <c r="IS35" s="137" t="str">
        <f t="shared" si="225"/>
        <v/>
      </c>
      <c r="IT35" s="137" t="str">
        <f t="shared" si="226"/>
        <v/>
      </c>
      <c r="IU35" s="137" t="str">
        <f t="shared" si="227"/>
        <v/>
      </c>
      <c r="IV35" s="137" t="str">
        <f t="shared" si="228"/>
        <v/>
      </c>
      <c r="IW35" s="137" t="str">
        <f t="shared" si="229"/>
        <v/>
      </c>
      <c r="IX35" s="137" t="str">
        <f t="shared" si="230"/>
        <v/>
      </c>
      <c r="IY35" s="137" t="str">
        <f t="shared" si="231"/>
        <v/>
      </c>
      <c r="IZ35" s="137" t="str">
        <f t="shared" si="232"/>
        <v/>
      </c>
      <c r="JA35" s="137" t="str">
        <f t="shared" si="233"/>
        <v/>
      </c>
      <c r="JB35" s="137" t="str">
        <f t="shared" si="234"/>
        <v/>
      </c>
      <c r="JC35" s="137" t="str">
        <f t="shared" si="235"/>
        <v/>
      </c>
      <c r="JD35" s="137" t="str">
        <f t="shared" si="236"/>
        <v/>
      </c>
      <c r="JE35" s="137" t="str">
        <f t="shared" si="237"/>
        <v/>
      </c>
      <c r="JF35" s="137" t="str">
        <f t="shared" si="238"/>
        <v/>
      </c>
      <c r="JG35" s="137" t="str">
        <f t="shared" si="239"/>
        <v/>
      </c>
      <c r="JH35" s="137" t="str">
        <f t="shared" si="240"/>
        <v/>
      </c>
      <c r="JI35" s="137" t="str">
        <f t="shared" si="241"/>
        <v/>
      </c>
      <c r="JJ35" s="137" t="str">
        <f t="shared" si="242"/>
        <v/>
      </c>
      <c r="JK35" s="137" t="str">
        <f t="shared" si="243"/>
        <v/>
      </c>
      <c r="JL35" s="137" t="str">
        <f t="shared" si="244"/>
        <v/>
      </c>
      <c r="JM35" s="137" t="str">
        <f t="shared" si="245"/>
        <v/>
      </c>
      <c r="JN35" s="137" t="str">
        <f t="shared" si="246"/>
        <v/>
      </c>
      <c r="JO35" s="137" t="str">
        <f t="shared" si="247"/>
        <v/>
      </c>
      <c r="JP35" s="137" t="str">
        <f t="shared" si="248"/>
        <v/>
      </c>
      <c r="JQ35" s="137" t="str">
        <f t="shared" si="249"/>
        <v/>
      </c>
      <c r="JR35" s="137" t="str">
        <f t="shared" si="250"/>
        <v/>
      </c>
      <c r="JS35" s="137" t="str">
        <f t="shared" si="251"/>
        <v/>
      </c>
      <c r="JT35" s="137" t="str">
        <f t="shared" si="252"/>
        <v/>
      </c>
      <c r="JU35" s="137" t="str">
        <f t="shared" si="253"/>
        <v/>
      </c>
      <c r="JV35" s="137" t="str">
        <f t="shared" si="254"/>
        <v/>
      </c>
      <c r="JW35" s="137" t="str">
        <f t="shared" si="255"/>
        <v/>
      </c>
      <c r="JX35" s="137" t="str">
        <f t="shared" si="256"/>
        <v/>
      </c>
      <c r="JY35" s="137" t="str">
        <f t="shared" si="257"/>
        <v/>
      </c>
      <c r="JZ35" s="137" t="str">
        <f t="shared" si="258"/>
        <v/>
      </c>
      <c r="KA35" s="137" t="str">
        <f t="shared" si="259"/>
        <v/>
      </c>
      <c r="KB35" s="137" t="str">
        <f t="shared" si="260"/>
        <v/>
      </c>
      <c r="KC35" s="137" t="str">
        <f t="shared" si="261"/>
        <v/>
      </c>
      <c r="KD35" s="137" t="str">
        <f t="shared" si="262"/>
        <v/>
      </c>
      <c r="KE35" s="137" t="str">
        <f t="shared" si="263"/>
        <v/>
      </c>
      <c r="KF35" s="137" t="str">
        <f t="shared" si="264"/>
        <v/>
      </c>
      <c r="KG35" s="137" t="str">
        <f t="shared" si="265"/>
        <v/>
      </c>
      <c r="KH35" s="137" t="str">
        <f t="shared" si="266"/>
        <v/>
      </c>
      <c r="KI35" s="137" t="str">
        <f t="shared" si="267"/>
        <v/>
      </c>
      <c r="KJ35" s="137" t="str">
        <f t="shared" si="268"/>
        <v/>
      </c>
      <c r="KK35" s="137" t="str">
        <f t="shared" si="269"/>
        <v/>
      </c>
      <c r="KL35" s="137" t="str">
        <f t="shared" si="270"/>
        <v/>
      </c>
      <c r="KM35" s="137" t="str">
        <f t="shared" si="271"/>
        <v/>
      </c>
      <c r="KN35" s="137" t="str">
        <f t="shared" si="272"/>
        <v/>
      </c>
      <c r="KO35" s="137" t="str">
        <f t="shared" si="273"/>
        <v/>
      </c>
      <c r="KP35" s="137" t="str">
        <f t="shared" si="274"/>
        <v/>
      </c>
      <c r="KQ35" s="137" t="str">
        <f t="shared" si="275"/>
        <v/>
      </c>
      <c r="KR35" s="137" t="str">
        <f t="shared" si="276"/>
        <v/>
      </c>
      <c r="KS35" s="137" t="str">
        <f t="shared" si="277"/>
        <v/>
      </c>
      <c r="KT35" s="137" t="str">
        <f t="shared" si="278"/>
        <v/>
      </c>
      <c r="KU35" s="137" t="str">
        <f t="shared" si="279"/>
        <v/>
      </c>
      <c r="KV35" s="137" t="str">
        <f t="shared" si="280"/>
        <v/>
      </c>
      <c r="KW35" s="137" t="str">
        <f t="shared" si="281"/>
        <v/>
      </c>
      <c r="KX35" s="137" t="str">
        <f t="shared" si="282"/>
        <v/>
      </c>
      <c r="KY35" s="137" t="str">
        <f t="shared" si="283"/>
        <v/>
      </c>
      <c r="KZ35" s="137" t="str">
        <f t="shared" si="284"/>
        <v/>
      </c>
      <c r="LA35" s="137" t="str">
        <f t="shared" si="285"/>
        <v/>
      </c>
      <c r="LB35" s="137" t="str">
        <f t="shared" si="286"/>
        <v/>
      </c>
      <c r="LC35" s="137" t="str">
        <f t="shared" si="287"/>
        <v/>
      </c>
      <c r="LD35" s="138" t="str">
        <f t="shared" si="288"/>
        <v/>
      </c>
      <c r="LE35" s="138" t="str">
        <f t="shared" si="289"/>
        <v/>
      </c>
      <c r="LF35" s="138" t="str">
        <f t="shared" si="290"/>
        <v/>
      </c>
      <c r="LG35" s="138" t="str">
        <f t="shared" si="291"/>
        <v/>
      </c>
      <c r="LH35" s="138" t="str">
        <f t="shared" si="292"/>
        <v/>
      </c>
      <c r="LI35" s="103" t="str">
        <f t="shared" si="293"/>
        <v/>
      </c>
      <c r="LJ35" s="103" t="str">
        <f t="shared" si="294"/>
        <v/>
      </c>
      <c r="LK35" s="103" t="str">
        <f t="shared" si="295"/>
        <v/>
      </c>
      <c r="LL35" s="103" t="str">
        <f t="shared" si="296"/>
        <v/>
      </c>
      <c r="LM35" s="103" t="str">
        <f t="shared" si="297"/>
        <v/>
      </c>
      <c r="LN35" s="103" t="str">
        <f t="shared" si="298"/>
        <v/>
      </c>
      <c r="LO35" s="103" t="str">
        <f t="shared" si="299"/>
        <v/>
      </c>
      <c r="LP35" s="103" t="str">
        <f t="shared" si="300"/>
        <v/>
      </c>
      <c r="LQ35" s="103" t="str">
        <f t="shared" si="301"/>
        <v/>
      </c>
      <c r="LR35" s="103" t="str">
        <f t="shared" si="302"/>
        <v/>
      </c>
      <c r="LS35" s="103" t="str">
        <f t="shared" si="303"/>
        <v/>
      </c>
      <c r="LT35" s="103" t="str">
        <f t="shared" si="304"/>
        <v/>
      </c>
      <c r="LU35" s="103" t="str">
        <f t="shared" si="305"/>
        <v/>
      </c>
      <c r="LV35" s="103" t="str">
        <f t="shared" si="306"/>
        <v/>
      </c>
      <c r="LW35" s="103" t="str">
        <f t="shared" si="307"/>
        <v/>
      </c>
      <c r="LX35" s="103" t="str">
        <f t="shared" si="308"/>
        <v/>
      </c>
      <c r="LY35" s="103" t="str">
        <f t="shared" si="309"/>
        <v/>
      </c>
      <c r="LZ35" s="103" t="str">
        <f t="shared" si="310"/>
        <v/>
      </c>
      <c r="MA35" s="103" t="str">
        <f t="shared" si="311"/>
        <v/>
      </c>
      <c r="MB35" s="103" t="str">
        <f t="shared" si="312"/>
        <v/>
      </c>
      <c r="MC35" s="119">
        <f t="shared" si="323"/>
        <v>0</v>
      </c>
      <c r="MD35" s="119">
        <f t="shared" si="324"/>
        <v>0</v>
      </c>
      <c r="ME35" s="119">
        <f t="shared" si="325"/>
        <v>0</v>
      </c>
      <c r="MF35" s="119">
        <f t="shared" si="326"/>
        <v>0</v>
      </c>
      <c r="MG35" s="119">
        <f t="shared" si="327"/>
        <v>0</v>
      </c>
      <c r="MH35" s="119">
        <f t="shared" si="328"/>
        <v>0</v>
      </c>
      <c r="MI35" s="119">
        <f t="shared" si="329"/>
        <v>0</v>
      </c>
      <c r="MJ35" s="119">
        <f t="shared" si="330"/>
        <v>0</v>
      </c>
      <c r="MK35" s="119">
        <f t="shared" si="331"/>
        <v>0</v>
      </c>
      <c r="ML35" s="119">
        <f t="shared" si="332"/>
        <v>0</v>
      </c>
      <c r="MM35" s="119">
        <f t="shared" si="333"/>
        <v>0</v>
      </c>
      <c r="MN35" s="119">
        <f t="shared" si="334"/>
        <v>0</v>
      </c>
      <c r="MO35" s="119">
        <f t="shared" si="335"/>
        <v>0</v>
      </c>
      <c r="MP35" s="119">
        <f t="shared" si="336"/>
        <v>0</v>
      </c>
      <c r="MQ35" s="119">
        <f t="shared" si="337"/>
        <v>0</v>
      </c>
      <c r="MR35" s="98"/>
      <c r="MS35" s="98"/>
      <c r="MT35" s="103"/>
      <c r="MU35" s="103"/>
      <c r="NK35" s="99"/>
      <c r="NL35" s="99"/>
    </row>
    <row r="36" spans="1:376" ht="12" customHeight="1" x14ac:dyDescent="0.2">
      <c r="A36" s="126" t="str">
        <f t="shared" si="0"/>
        <v/>
      </c>
      <c r="B36" s="165">
        <v>70</v>
      </c>
      <c r="C36" s="140"/>
      <c r="D36" s="141"/>
      <c r="E36" s="142"/>
      <c r="F36" s="142"/>
      <c r="G36" s="142"/>
      <c r="H36" s="142"/>
      <c r="I36" s="534"/>
      <c r="J36" s="143"/>
      <c r="K36" s="144">
        <f t="shared" si="1"/>
        <v>0</v>
      </c>
      <c r="L36" s="144">
        <f t="shared" si="2"/>
        <v>0</v>
      </c>
      <c r="M36" s="145"/>
      <c r="N36" s="145"/>
      <c r="O36" s="145"/>
      <c r="P36" s="146"/>
      <c r="Q36" s="147"/>
      <c r="R36" s="148"/>
      <c r="S36" s="1245"/>
      <c r="T36" s="1246"/>
      <c r="U36" s="103" t="str">
        <f t="shared" si="3"/>
        <v/>
      </c>
      <c r="V36" s="103" t="str">
        <f t="shared" si="4"/>
        <v/>
      </c>
      <c r="W36" s="103" t="str">
        <f t="shared" si="5"/>
        <v/>
      </c>
      <c r="X36" s="103" t="str">
        <f t="shared" si="6"/>
        <v/>
      </c>
      <c r="Y36" s="103" t="str">
        <f t="shared" si="7"/>
        <v/>
      </c>
      <c r="Z36" s="103" t="str">
        <f t="shared" si="8"/>
        <v/>
      </c>
      <c r="AA36" s="103" t="str">
        <f t="shared" si="9"/>
        <v/>
      </c>
      <c r="AB36" s="103" t="str">
        <f t="shared" si="10"/>
        <v/>
      </c>
      <c r="AC36" s="103" t="str">
        <f t="shared" si="11"/>
        <v/>
      </c>
      <c r="AD36" s="103" t="str">
        <f t="shared" si="12"/>
        <v/>
      </c>
      <c r="AE36" s="103" t="str">
        <f t="shared" si="13"/>
        <v/>
      </c>
      <c r="AF36" s="103" t="str">
        <f t="shared" si="14"/>
        <v/>
      </c>
      <c r="AG36" s="103" t="str">
        <f t="shared" si="15"/>
        <v/>
      </c>
      <c r="AH36" s="103" t="str">
        <f t="shared" si="16"/>
        <v/>
      </c>
      <c r="AI36" s="103" t="str">
        <f t="shared" si="17"/>
        <v/>
      </c>
      <c r="AJ36" s="103" t="str">
        <f t="shared" si="18"/>
        <v/>
      </c>
      <c r="AK36" s="103" t="str">
        <f t="shared" si="19"/>
        <v/>
      </c>
      <c r="AL36" s="103" t="str">
        <f t="shared" si="20"/>
        <v/>
      </c>
      <c r="AM36" s="103" t="str">
        <f t="shared" si="21"/>
        <v/>
      </c>
      <c r="AN36" s="103" t="str">
        <f t="shared" si="22"/>
        <v/>
      </c>
      <c r="AO36" s="103" t="str">
        <f t="shared" si="23"/>
        <v/>
      </c>
      <c r="AP36" s="103" t="str">
        <f t="shared" si="24"/>
        <v/>
      </c>
      <c r="AQ36" s="103" t="str">
        <f t="shared" si="25"/>
        <v/>
      </c>
      <c r="AR36" s="103" t="str">
        <f t="shared" si="26"/>
        <v/>
      </c>
      <c r="AS36" s="103" t="str">
        <f t="shared" si="27"/>
        <v/>
      </c>
      <c r="AT36" s="103" t="str">
        <f t="shared" si="28"/>
        <v/>
      </c>
      <c r="AU36" s="103" t="str">
        <f t="shared" si="29"/>
        <v/>
      </c>
      <c r="AV36" s="103" t="str">
        <f t="shared" si="30"/>
        <v/>
      </c>
      <c r="AW36" s="103" t="str">
        <f t="shared" si="31"/>
        <v/>
      </c>
      <c r="AX36" s="103" t="str">
        <f t="shared" si="32"/>
        <v/>
      </c>
      <c r="AY36" s="103" t="str">
        <f t="shared" si="33"/>
        <v/>
      </c>
      <c r="AZ36" s="103" t="str">
        <f t="shared" si="34"/>
        <v/>
      </c>
      <c r="BA36" s="103" t="str">
        <f t="shared" si="35"/>
        <v/>
      </c>
      <c r="BB36" s="103" t="str">
        <f t="shared" si="36"/>
        <v/>
      </c>
      <c r="BC36" s="103" t="str">
        <f t="shared" si="37"/>
        <v/>
      </c>
      <c r="BD36" s="103" t="str">
        <f t="shared" si="38"/>
        <v/>
      </c>
      <c r="BE36" s="103" t="str">
        <f t="shared" si="39"/>
        <v/>
      </c>
      <c r="BF36" s="103" t="str">
        <f t="shared" si="40"/>
        <v/>
      </c>
      <c r="BG36" s="103" t="str">
        <f t="shared" si="41"/>
        <v/>
      </c>
      <c r="BH36" s="103" t="str">
        <f t="shared" si="42"/>
        <v/>
      </c>
      <c r="BI36" s="103" t="str">
        <f t="shared" si="43"/>
        <v/>
      </c>
      <c r="BJ36" s="103" t="str">
        <f t="shared" si="44"/>
        <v/>
      </c>
      <c r="BK36" s="103" t="str">
        <f t="shared" si="45"/>
        <v/>
      </c>
      <c r="BL36" s="103" t="str">
        <f t="shared" si="46"/>
        <v/>
      </c>
      <c r="BM36" s="103" t="str">
        <f t="shared" si="47"/>
        <v/>
      </c>
      <c r="BN36" s="103" t="str">
        <f t="shared" si="48"/>
        <v/>
      </c>
      <c r="BO36" s="103" t="str">
        <f t="shared" si="49"/>
        <v/>
      </c>
      <c r="BP36" s="103" t="str">
        <f t="shared" si="50"/>
        <v/>
      </c>
      <c r="BQ36" s="103" t="str">
        <f t="shared" si="51"/>
        <v/>
      </c>
      <c r="BR36" s="103" t="str">
        <f t="shared" si="52"/>
        <v/>
      </c>
      <c r="BS36" s="103" t="str">
        <f t="shared" si="53"/>
        <v/>
      </c>
      <c r="BT36" s="103" t="str">
        <f t="shared" si="54"/>
        <v/>
      </c>
      <c r="BU36" s="103" t="str">
        <f t="shared" si="55"/>
        <v/>
      </c>
      <c r="BV36" s="103" t="str">
        <f t="shared" si="56"/>
        <v/>
      </c>
      <c r="BW36" s="103" t="str">
        <f t="shared" si="57"/>
        <v/>
      </c>
      <c r="BX36" s="103" t="str">
        <f t="shared" si="58"/>
        <v/>
      </c>
      <c r="BY36" s="103" t="str">
        <f t="shared" si="59"/>
        <v/>
      </c>
      <c r="BZ36" s="103" t="str">
        <f t="shared" si="60"/>
        <v/>
      </c>
      <c r="CA36" s="103" t="str">
        <f t="shared" si="61"/>
        <v/>
      </c>
      <c r="CB36" s="103" t="str">
        <f t="shared" si="62"/>
        <v/>
      </c>
      <c r="CC36" s="103" t="str">
        <f t="shared" si="63"/>
        <v/>
      </c>
      <c r="CD36" s="103" t="str">
        <f t="shared" si="64"/>
        <v/>
      </c>
      <c r="CE36" s="103" t="str">
        <f t="shared" si="65"/>
        <v/>
      </c>
      <c r="CF36" s="103" t="str">
        <f t="shared" si="66"/>
        <v/>
      </c>
      <c r="CG36" s="103" t="str">
        <f t="shared" si="67"/>
        <v/>
      </c>
      <c r="CH36" s="103" t="str">
        <f t="shared" si="68"/>
        <v/>
      </c>
      <c r="CI36" s="103" t="str">
        <f t="shared" si="69"/>
        <v/>
      </c>
      <c r="CJ36" s="103" t="str">
        <f t="shared" si="70"/>
        <v/>
      </c>
      <c r="CK36" s="103" t="str">
        <f t="shared" si="71"/>
        <v/>
      </c>
      <c r="CL36" s="103" t="str">
        <f t="shared" si="72"/>
        <v/>
      </c>
      <c r="CM36" s="103" t="str">
        <f t="shared" si="73"/>
        <v/>
      </c>
      <c r="CN36" s="103" t="str">
        <f t="shared" si="74"/>
        <v/>
      </c>
      <c r="CO36" s="103" t="str">
        <f t="shared" si="75"/>
        <v/>
      </c>
      <c r="CP36" s="103" t="str">
        <f t="shared" si="76"/>
        <v/>
      </c>
      <c r="CQ36" s="103" t="str">
        <f t="shared" si="77"/>
        <v/>
      </c>
      <c r="CR36" s="103" t="str">
        <f t="shared" si="78"/>
        <v/>
      </c>
      <c r="CS36" s="103" t="str">
        <f t="shared" si="79"/>
        <v/>
      </c>
      <c r="CT36" s="103" t="str">
        <f t="shared" si="80"/>
        <v/>
      </c>
      <c r="CU36" s="103" t="str">
        <f t="shared" si="81"/>
        <v/>
      </c>
      <c r="CV36" s="103" t="str">
        <f t="shared" si="82"/>
        <v/>
      </c>
      <c r="CW36" s="103" t="str">
        <f t="shared" si="83"/>
        <v/>
      </c>
      <c r="CX36" s="103" t="str">
        <f t="shared" si="84"/>
        <v/>
      </c>
      <c r="CY36" s="103" t="str">
        <f t="shared" si="85"/>
        <v/>
      </c>
      <c r="CZ36" s="103" t="str">
        <f t="shared" si="86"/>
        <v/>
      </c>
      <c r="DA36" s="103" t="str">
        <f t="shared" si="87"/>
        <v/>
      </c>
      <c r="DB36" s="103" t="str">
        <f t="shared" si="88"/>
        <v/>
      </c>
      <c r="DC36" s="103" t="str">
        <f t="shared" si="89"/>
        <v/>
      </c>
      <c r="DD36" s="103" t="str">
        <f t="shared" si="90"/>
        <v/>
      </c>
      <c r="DE36" s="103" t="str">
        <f t="shared" si="91"/>
        <v/>
      </c>
      <c r="DF36" s="103" t="str">
        <f t="shared" si="92"/>
        <v/>
      </c>
      <c r="DG36" s="103" t="str">
        <f t="shared" si="93"/>
        <v/>
      </c>
      <c r="DH36" s="103" t="str">
        <f t="shared" si="94"/>
        <v/>
      </c>
      <c r="DI36" s="103" t="str">
        <f t="shared" si="95"/>
        <v/>
      </c>
      <c r="DJ36" s="103" t="str">
        <f t="shared" si="96"/>
        <v/>
      </c>
      <c r="DK36" s="103" t="str">
        <f t="shared" si="97"/>
        <v/>
      </c>
      <c r="DL36" s="103" t="str">
        <f t="shared" si="98"/>
        <v/>
      </c>
      <c r="DM36" s="103" t="str">
        <f t="shared" si="99"/>
        <v/>
      </c>
      <c r="DN36" s="103" t="str">
        <f t="shared" si="100"/>
        <v/>
      </c>
      <c r="DO36" s="103" t="str">
        <f t="shared" si="101"/>
        <v/>
      </c>
      <c r="DP36" s="103" t="str">
        <f t="shared" si="102"/>
        <v/>
      </c>
      <c r="DQ36" s="103" t="str">
        <f t="shared" si="103"/>
        <v/>
      </c>
      <c r="DR36" s="103" t="str">
        <f t="shared" si="104"/>
        <v/>
      </c>
      <c r="DS36" s="103" t="str">
        <f t="shared" si="105"/>
        <v/>
      </c>
      <c r="DT36" s="103" t="str">
        <f t="shared" si="106"/>
        <v/>
      </c>
      <c r="DU36" s="103" t="str">
        <f t="shared" si="107"/>
        <v/>
      </c>
      <c r="DV36" s="103" t="str">
        <f t="shared" si="108"/>
        <v/>
      </c>
      <c r="DW36" s="103" t="str">
        <f t="shared" si="109"/>
        <v/>
      </c>
      <c r="DX36" s="103" t="str">
        <f t="shared" si="110"/>
        <v/>
      </c>
      <c r="DY36" s="103" t="str">
        <f t="shared" si="111"/>
        <v/>
      </c>
      <c r="DZ36" s="103" t="str">
        <f t="shared" si="112"/>
        <v/>
      </c>
      <c r="EA36" s="103" t="str">
        <f t="shared" si="113"/>
        <v/>
      </c>
      <c r="EB36" s="103" t="str">
        <f t="shared" si="114"/>
        <v/>
      </c>
      <c r="EC36" s="103" t="str">
        <f t="shared" si="115"/>
        <v/>
      </c>
      <c r="ED36" s="103" t="str">
        <f t="shared" si="116"/>
        <v/>
      </c>
      <c r="EE36" s="103" t="str">
        <f t="shared" si="117"/>
        <v/>
      </c>
      <c r="EF36" s="103" t="str">
        <f t="shared" si="118"/>
        <v/>
      </c>
      <c r="EG36" s="103" t="str">
        <f t="shared" si="119"/>
        <v/>
      </c>
      <c r="EH36" s="103" t="str">
        <f t="shared" si="120"/>
        <v/>
      </c>
      <c r="EI36" s="103" t="str">
        <f t="shared" si="121"/>
        <v/>
      </c>
      <c r="EJ36" s="103" t="str">
        <f t="shared" si="122"/>
        <v/>
      </c>
      <c r="EK36" s="103" t="str">
        <f t="shared" si="123"/>
        <v/>
      </c>
      <c r="EL36" s="103" t="str">
        <f t="shared" si="124"/>
        <v/>
      </c>
      <c r="EM36" s="103" t="str">
        <f t="shared" si="125"/>
        <v/>
      </c>
      <c r="EN36" s="103" t="str">
        <f t="shared" si="126"/>
        <v/>
      </c>
      <c r="EO36" s="103" t="str">
        <f t="shared" si="127"/>
        <v/>
      </c>
      <c r="EP36" s="103" t="str">
        <f t="shared" si="128"/>
        <v/>
      </c>
      <c r="EQ36" s="103" t="str">
        <f t="shared" si="129"/>
        <v/>
      </c>
      <c r="ER36" s="103" t="str">
        <f t="shared" si="130"/>
        <v/>
      </c>
      <c r="ES36" s="103" t="str">
        <f t="shared" si="131"/>
        <v/>
      </c>
      <c r="ET36" s="103" t="str">
        <f t="shared" si="132"/>
        <v/>
      </c>
      <c r="EU36" s="103" t="str">
        <f t="shared" si="313"/>
        <v/>
      </c>
      <c r="EV36" s="103" t="str">
        <f t="shared" si="314"/>
        <v/>
      </c>
      <c r="EW36" s="103" t="str">
        <f t="shared" si="315"/>
        <v/>
      </c>
      <c r="EX36" s="103" t="str">
        <f t="shared" si="316"/>
        <v/>
      </c>
      <c r="EY36" s="103" t="str">
        <f t="shared" si="317"/>
        <v/>
      </c>
      <c r="EZ36" s="103" t="str">
        <f t="shared" si="133"/>
        <v/>
      </c>
      <c r="FA36" s="103" t="str">
        <f t="shared" si="134"/>
        <v/>
      </c>
      <c r="FB36" s="103" t="str">
        <f t="shared" si="135"/>
        <v/>
      </c>
      <c r="FC36" s="103" t="str">
        <f t="shared" si="136"/>
        <v/>
      </c>
      <c r="FD36" s="103" t="str">
        <f t="shared" si="137"/>
        <v/>
      </c>
      <c r="FE36" s="103" t="str">
        <f t="shared" si="318"/>
        <v/>
      </c>
      <c r="FF36" s="103" t="str">
        <f t="shared" si="319"/>
        <v/>
      </c>
      <c r="FG36" s="103" t="str">
        <f t="shared" si="320"/>
        <v/>
      </c>
      <c r="FH36" s="103" t="str">
        <f t="shared" si="321"/>
        <v/>
      </c>
      <c r="FI36" s="103" t="str">
        <f t="shared" si="322"/>
        <v/>
      </c>
      <c r="FJ36" s="103" t="str">
        <f t="shared" si="138"/>
        <v/>
      </c>
      <c r="FK36" s="103" t="str">
        <f t="shared" si="139"/>
        <v/>
      </c>
      <c r="FL36" s="103" t="str">
        <f t="shared" si="140"/>
        <v/>
      </c>
      <c r="FM36" s="103" t="str">
        <f t="shared" si="141"/>
        <v/>
      </c>
      <c r="FN36" s="103" t="str">
        <f t="shared" si="142"/>
        <v/>
      </c>
      <c r="FO36" s="103" t="str">
        <f t="shared" si="143"/>
        <v/>
      </c>
      <c r="FP36" s="103" t="str">
        <f t="shared" si="144"/>
        <v/>
      </c>
      <c r="FQ36" s="103" t="str">
        <f t="shared" si="145"/>
        <v/>
      </c>
      <c r="FR36" s="103" t="str">
        <f t="shared" si="146"/>
        <v/>
      </c>
      <c r="FS36" s="103" t="str">
        <f t="shared" si="147"/>
        <v/>
      </c>
      <c r="FT36" s="103" t="str">
        <f t="shared" si="148"/>
        <v/>
      </c>
      <c r="FU36" s="103" t="str">
        <f t="shared" si="149"/>
        <v/>
      </c>
      <c r="FV36" s="103" t="str">
        <f t="shared" si="150"/>
        <v/>
      </c>
      <c r="FW36" s="103" t="str">
        <f t="shared" si="151"/>
        <v/>
      </c>
      <c r="FX36" s="103" t="str">
        <f t="shared" si="152"/>
        <v/>
      </c>
      <c r="FY36" s="103" t="str">
        <f t="shared" si="153"/>
        <v/>
      </c>
      <c r="FZ36" s="103" t="str">
        <f t="shared" si="154"/>
        <v/>
      </c>
      <c r="GA36" s="103" t="str">
        <f t="shared" si="155"/>
        <v/>
      </c>
      <c r="GB36" s="103" t="str">
        <f t="shared" si="156"/>
        <v/>
      </c>
      <c r="GC36" s="103" t="str">
        <f t="shared" si="157"/>
        <v/>
      </c>
      <c r="GD36" s="103" t="str">
        <f t="shared" si="158"/>
        <v/>
      </c>
      <c r="GE36" s="103" t="str">
        <f t="shared" si="159"/>
        <v/>
      </c>
      <c r="GF36" s="103" t="str">
        <f t="shared" si="160"/>
        <v/>
      </c>
      <c r="GG36" s="103" t="str">
        <f t="shared" si="161"/>
        <v/>
      </c>
      <c r="GH36" s="103" t="str">
        <f t="shared" si="162"/>
        <v/>
      </c>
      <c r="GI36" s="103" t="str">
        <f t="shared" si="163"/>
        <v/>
      </c>
      <c r="GJ36" s="103" t="str">
        <f t="shared" si="164"/>
        <v/>
      </c>
      <c r="GK36" s="103" t="str">
        <f t="shared" si="165"/>
        <v/>
      </c>
      <c r="GL36" s="103" t="str">
        <f t="shared" si="166"/>
        <v/>
      </c>
      <c r="GM36" s="103" t="str">
        <f t="shared" si="167"/>
        <v/>
      </c>
      <c r="GN36" s="103" t="str">
        <f t="shared" si="168"/>
        <v/>
      </c>
      <c r="GO36" s="103" t="str">
        <f t="shared" si="169"/>
        <v/>
      </c>
      <c r="GP36" s="103" t="str">
        <f t="shared" si="170"/>
        <v/>
      </c>
      <c r="GQ36" s="103" t="str">
        <f t="shared" si="171"/>
        <v/>
      </c>
      <c r="GR36" s="103" t="str">
        <f t="shared" si="172"/>
        <v/>
      </c>
      <c r="GS36" s="103" t="str">
        <f t="shared" si="173"/>
        <v/>
      </c>
      <c r="GT36" s="103" t="str">
        <f t="shared" si="174"/>
        <v/>
      </c>
      <c r="GU36" s="103" t="str">
        <f t="shared" si="175"/>
        <v/>
      </c>
      <c r="GV36" s="103" t="str">
        <f t="shared" si="176"/>
        <v/>
      </c>
      <c r="GW36" s="103" t="str">
        <f t="shared" si="177"/>
        <v/>
      </c>
      <c r="GX36" s="103" t="str">
        <f t="shared" si="178"/>
        <v/>
      </c>
      <c r="GY36" s="103" t="str">
        <f t="shared" si="179"/>
        <v/>
      </c>
      <c r="GZ36" s="103" t="str">
        <f t="shared" si="180"/>
        <v/>
      </c>
      <c r="HA36" s="103" t="str">
        <f t="shared" si="181"/>
        <v/>
      </c>
      <c r="HB36" s="103" t="str">
        <f t="shared" si="182"/>
        <v/>
      </c>
      <c r="HC36" s="103" t="str">
        <f t="shared" si="183"/>
        <v/>
      </c>
      <c r="HD36" s="103" t="str">
        <f t="shared" si="184"/>
        <v/>
      </c>
      <c r="HE36" s="103" t="str">
        <f t="shared" si="185"/>
        <v/>
      </c>
      <c r="HF36" s="103" t="str">
        <f t="shared" si="186"/>
        <v/>
      </c>
      <c r="HG36" s="103" t="str">
        <f t="shared" si="187"/>
        <v/>
      </c>
      <c r="HH36" s="103" t="str">
        <f t="shared" si="188"/>
        <v/>
      </c>
      <c r="HI36" s="103" t="str">
        <f t="shared" si="189"/>
        <v/>
      </c>
      <c r="HJ36" s="103" t="str">
        <f t="shared" si="190"/>
        <v/>
      </c>
      <c r="HK36" s="103" t="str">
        <f t="shared" si="191"/>
        <v/>
      </c>
      <c r="HL36" s="103" t="str">
        <f t="shared" si="192"/>
        <v/>
      </c>
      <c r="HM36" s="103" t="str">
        <f t="shared" si="193"/>
        <v/>
      </c>
      <c r="HN36" s="103" t="str">
        <f t="shared" si="194"/>
        <v/>
      </c>
      <c r="HO36" s="103" t="str">
        <f t="shared" si="195"/>
        <v/>
      </c>
      <c r="HP36" s="103" t="str">
        <f t="shared" si="196"/>
        <v/>
      </c>
      <c r="HQ36" s="103" t="str">
        <f t="shared" si="197"/>
        <v/>
      </c>
      <c r="HR36" s="103" t="str">
        <f t="shared" si="198"/>
        <v/>
      </c>
      <c r="HS36" s="103" t="str">
        <f t="shared" si="199"/>
        <v/>
      </c>
      <c r="HT36" s="103" t="str">
        <f t="shared" si="200"/>
        <v/>
      </c>
      <c r="HU36" s="103" t="str">
        <f t="shared" si="201"/>
        <v/>
      </c>
      <c r="HV36" s="103" t="str">
        <f t="shared" si="202"/>
        <v/>
      </c>
      <c r="HW36" s="137" t="str">
        <f t="shared" si="203"/>
        <v/>
      </c>
      <c r="HX36" s="137" t="str">
        <f t="shared" si="204"/>
        <v/>
      </c>
      <c r="HY36" s="137" t="str">
        <f t="shared" si="205"/>
        <v/>
      </c>
      <c r="HZ36" s="137" t="str">
        <f t="shared" si="206"/>
        <v/>
      </c>
      <c r="IA36" s="137" t="str">
        <f t="shared" si="207"/>
        <v/>
      </c>
      <c r="IB36" s="137" t="str">
        <f t="shared" si="208"/>
        <v/>
      </c>
      <c r="IC36" s="137" t="str">
        <f t="shared" si="209"/>
        <v/>
      </c>
      <c r="ID36" s="137" t="str">
        <f t="shared" si="210"/>
        <v/>
      </c>
      <c r="IE36" s="137" t="str">
        <f t="shared" si="211"/>
        <v/>
      </c>
      <c r="IF36" s="137" t="str">
        <f t="shared" si="212"/>
        <v/>
      </c>
      <c r="IG36" s="137" t="str">
        <f t="shared" si="213"/>
        <v/>
      </c>
      <c r="IH36" s="137" t="str">
        <f t="shared" si="214"/>
        <v/>
      </c>
      <c r="II36" s="137" t="str">
        <f t="shared" si="215"/>
        <v/>
      </c>
      <c r="IJ36" s="137" t="str">
        <f t="shared" si="216"/>
        <v/>
      </c>
      <c r="IK36" s="137" t="str">
        <f t="shared" si="217"/>
        <v/>
      </c>
      <c r="IL36" s="137" t="str">
        <f t="shared" si="218"/>
        <v/>
      </c>
      <c r="IM36" s="137" t="str">
        <f t="shared" si="219"/>
        <v/>
      </c>
      <c r="IN36" s="137" t="str">
        <f t="shared" si="220"/>
        <v/>
      </c>
      <c r="IO36" s="137" t="str">
        <f t="shared" si="221"/>
        <v/>
      </c>
      <c r="IP36" s="137" t="str">
        <f t="shared" si="222"/>
        <v/>
      </c>
      <c r="IQ36" s="137" t="str">
        <f t="shared" si="223"/>
        <v/>
      </c>
      <c r="IR36" s="137" t="str">
        <f t="shared" si="224"/>
        <v/>
      </c>
      <c r="IS36" s="137" t="str">
        <f t="shared" si="225"/>
        <v/>
      </c>
      <c r="IT36" s="137" t="str">
        <f t="shared" si="226"/>
        <v/>
      </c>
      <c r="IU36" s="137" t="str">
        <f t="shared" si="227"/>
        <v/>
      </c>
      <c r="IV36" s="137" t="str">
        <f t="shared" si="228"/>
        <v/>
      </c>
      <c r="IW36" s="137" t="str">
        <f t="shared" si="229"/>
        <v/>
      </c>
      <c r="IX36" s="137" t="str">
        <f t="shared" si="230"/>
        <v/>
      </c>
      <c r="IY36" s="137" t="str">
        <f t="shared" si="231"/>
        <v/>
      </c>
      <c r="IZ36" s="137" t="str">
        <f t="shared" si="232"/>
        <v/>
      </c>
      <c r="JA36" s="137" t="str">
        <f t="shared" si="233"/>
        <v/>
      </c>
      <c r="JB36" s="137" t="str">
        <f t="shared" si="234"/>
        <v/>
      </c>
      <c r="JC36" s="137" t="str">
        <f t="shared" si="235"/>
        <v/>
      </c>
      <c r="JD36" s="137" t="str">
        <f t="shared" si="236"/>
        <v/>
      </c>
      <c r="JE36" s="137" t="str">
        <f t="shared" si="237"/>
        <v/>
      </c>
      <c r="JF36" s="137" t="str">
        <f t="shared" si="238"/>
        <v/>
      </c>
      <c r="JG36" s="137" t="str">
        <f t="shared" si="239"/>
        <v/>
      </c>
      <c r="JH36" s="137" t="str">
        <f t="shared" si="240"/>
        <v/>
      </c>
      <c r="JI36" s="137" t="str">
        <f t="shared" si="241"/>
        <v/>
      </c>
      <c r="JJ36" s="137" t="str">
        <f t="shared" si="242"/>
        <v/>
      </c>
      <c r="JK36" s="137" t="str">
        <f t="shared" si="243"/>
        <v/>
      </c>
      <c r="JL36" s="137" t="str">
        <f t="shared" si="244"/>
        <v/>
      </c>
      <c r="JM36" s="137" t="str">
        <f t="shared" si="245"/>
        <v/>
      </c>
      <c r="JN36" s="137" t="str">
        <f t="shared" si="246"/>
        <v/>
      </c>
      <c r="JO36" s="137" t="str">
        <f t="shared" si="247"/>
        <v/>
      </c>
      <c r="JP36" s="137" t="str">
        <f t="shared" si="248"/>
        <v/>
      </c>
      <c r="JQ36" s="137" t="str">
        <f t="shared" si="249"/>
        <v/>
      </c>
      <c r="JR36" s="137" t="str">
        <f t="shared" si="250"/>
        <v/>
      </c>
      <c r="JS36" s="137" t="str">
        <f t="shared" si="251"/>
        <v/>
      </c>
      <c r="JT36" s="137" t="str">
        <f t="shared" si="252"/>
        <v/>
      </c>
      <c r="JU36" s="137" t="str">
        <f t="shared" si="253"/>
        <v/>
      </c>
      <c r="JV36" s="137" t="str">
        <f t="shared" si="254"/>
        <v/>
      </c>
      <c r="JW36" s="137" t="str">
        <f t="shared" si="255"/>
        <v/>
      </c>
      <c r="JX36" s="137" t="str">
        <f t="shared" si="256"/>
        <v/>
      </c>
      <c r="JY36" s="137" t="str">
        <f t="shared" si="257"/>
        <v/>
      </c>
      <c r="JZ36" s="137" t="str">
        <f t="shared" si="258"/>
        <v/>
      </c>
      <c r="KA36" s="137" t="str">
        <f t="shared" si="259"/>
        <v/>
      </c>
      <c r="KB36" s="137" t="str">
        <f t="shared" si="260"/>
        <v/>
      </c>
      <c r="KC36" s="137" t="str">
        <f t="shared" si="261"/>
        <v/>
      </c>
      <c r="KD36" s="137" t="str">
        <f t="shared" si="262"/>
        <v/>
      </c>
      <c r="KE36" s="137" t="str">
        <f t="shared" si="263"/>
        <v/>
      </c>
      <c r="KF36" s="137" t="str">
        <f t="shared" si="264"/>
        <v/>
      </c>
      <c r="KG36" s="137" t="str">
        <f t="shared" si="265"/>
        <v/>
      </c>
      <c r="KH36" s="137" t="str">
        <f t="shared" si="266"/>
        <v/>
      </c>
      <c r="KI36" s="137" t="str">
        <f t="shared" si="267"/>
        <v/>
      </c>
      <c r="KJ36" s="137" t="str">
        <f t="shared" si="268"/>
        <v/>
      </c>
      <c r="KK36" s="137" t="str">
        <f t="shared" si="269"/>
        <v/>
      </c>
      <c r="KL36" s="137" t="str">
        <f t="shared" si="270"/>
        <v/>
      </c>
      <c r="KM36" s="137" t="str">
        <f t="shared" si="271"/>
        <v/>
      </c>
      <c r="KN36" s="137" t="str">
        <f t="shared" si="272"/>
        <v/>
      </c>
      <c r="KO36" s="137" t="str">
        <f t="shared" si="273"/>
        <v/>
      </c>
      <c r="KP36" s="137" t="str">
        <f t="shared" si="274"/>
        <v/>
      </c>
      <c r="KQ36" s="137" t="str">
        <f t="shared" si="275"/>
        <v/>
      </c>
      <c r="KR36" s="137" t="str">
        <f t="shared" si="276"/>
        <v/>
      </c>
      <c r="KS36" s="137" t="str">
        <f t="shared" si="277"/>
        <v/>
      </c>
      <c r="KT36" s="137" t="str">
        <f t="shared" si="278"/>
        <v/>
      </c>
      <c r="KU36" s="137" t="str">
        <f t="shared" si="279"/>
        <v/>
      </c>
      <c r="KV36" s="137" t="str">
        <f t="shared" si="280"/>
        <v/>
      </c>
      <c r="KW36" s="137" t="str">
        <f t="shared" si="281"/>
        <v/>
      </c>
      <c r="KX36" s="137" t="str">
        <f t="shared" si="282"/>
        <v/>
      </c>
      <c r="KY36" s="137" t="str">
        <f t="shared" si="283"/>
        <v/>
      </c>
      <c r="KZ36" s="137" t="str">
        <f t="shared" si="284"/>
        <v/>
      </c>
      <c r="LA36" s="137" t="str">
        <f t="shared" si="285"/>
        <v/>
      </c>
      <c r="LB36" s="137" t="str">
        <f t="shared" si="286"/>
        <v/>
      </c>
      <c r="LC36" s="137" t="str">
        <f t="shared" si="287"/>
        <v/>
      </c>
      <c r="LD36" s="138" t="str">
        <f t="shared" si="288"/>
        <v/>
      </c>
      <c r="LE36" s="138" t="str">
        <f t="shared" si="289"/>
        <v/>
      </c>
      <c r="LF36" s="138" t="str">
        <f t="shared" si="290"/>
        <v/>
      </c>
      <c r="LG36" s="138" t="str">
        <f t="shared" si="291"/>
        <v/>
      </c>
      <c r="LH36" s="138" t="str">
        <f t="shared" si="292"/>
        <v/>
      </c>
      <c r="LI36" s="103" t="str">
        <f t="shared" si="293"/>
        <v/>
      </c>
      <c r="LJ36" s="103" t="str">
        <f t="shared" si="294"/>
        <v/>
      </c>
      <c r="LK36" s="103" t="str">
        <f t="shared" si="295"/>
        <v/>
      </c>
      <c r="LL36" s="103" t="str">
        <f t="shared" si="296"/>
        <v/>
      </c>
      <c r="LM36" s="103" t="str">
        <f t="shared" si="297"/>
        <v/>
      </c>
      <c r="LN36" s="103" t="str">
        <f t="shared" si="298"/>
        <v/>
      </c>
      <c r="LO36" s="103" t="str">
        <f t="shared" si="299"/>
        <v/>
      </c>
      <c r="LP36" s="103" t="str">
        <f t="shared" si="300"/>
        <v/>
      </c>
      <c r="LQ36" s="103" t="str">
        <f t="shared" si="301"/>
        <v/>
      </c>
      <c r="LR36" s="103" t="str">
        <f t="shared" si="302"/>
        <v/>
      </c>
      <c r="LS36" s="103" t="str">
        <f t="shared" si="303"/>
        <v/>
      </c>
      <c r="LT36" s="103" t="str">
        <f t="shared" si="304"/>
        <v/>
      </c>
      <c r="LU36" s="103" t="str">
        <f t="shared" si="305"/>
        <v/>
      </c>
      <c r="LV36" s="103" t="str">
        <f t="shared" si="306"/>
        <v/>
      </c>
      <c r="LW36" s="103" t="str">
        <f t="shared" si="307"/>
        <v/>
      </c>
      <c r="LX36" s="103" t="str">
        <f t="shared" si="308"/>
        <v/>
      </c>
      <c r="LY36" s="103" t="str">
        <f t="shared" si="309"/>
        <v/>
      </c>
      <c r="LZ36" s="103" t="str">
        <f t="shared" si="310"/>
        <v/>
      </c>
      <c r="MA36" s="103" t="str">
        <f t="shared" si="311"/>
        <v/>
      </c>
      <c r="MB36" s="103" t="str">
        <f t="shared" si="312"/>
        <v/>
      </c>
      <c r="MC36" s="119">
        <f t="shared" si="323"/>
        <v>0</v>
      </c>
      <c r="MD36" s="119">
        <f t="shared" si="324"/>
        <v>0</v>
      </c>
      <c r="ME36" s="119">
        <f t="shared" si="325"/>
        <v>0</v>
      </c>
      <c r="MF36" s="119">
        <f t="shared" si="326"/>
        <v>0</v>
      </c>
      <c r="MG36" s="119">
        <f t="shared" si="327"/>
        <v>0</v>
      </c>
      <c r="MH36" s="119">
        <f t="shared" si="328"/>
        <v>0</v>
      </c>
      <c r="MI36" s="119">
        <f t="shared" si="329"/>
        <v>0</v>
      </c>
      <c r="MJ36" s="119">
        <f t="shared" si="330"/>
        <v>0</v>
      </c>
      <c r="MK36" s="119">
        <f t="shared" si="331"/>
        <v>0</v>
      </c>
      <c r="ML36" s="119">
        <f t="shared" si="332"/>
        <v>0</v>
      </c>
      <c r="MM36" s="119">
        <f t="shared" si="333"/>
        <v>0</v>
      </c>
      <c r="MN36" s="119">
        <f t="shared" si="334"/>
        <v>0</v>
      </c>
      <c r="MO36" s="119">
        <f t="shared" si="335"/>
        <v>0</v>
      </c>
      <c r="MP36" s="119">
        <f t="shared" si="336"/>
        <v>0</v>
      </c>
      <c r="MQ36" s="119">
        <f t="shared" si="337"/>
        <v>0</v>
      </c>
      <c r="MR36" s="98"/>
      <c r="MS36" s="98"/>
      <c r="MT36" s="103"/>
      <c r="MU36" s="103"/>
      <c r="NK36" s="99"/>
      <c r="NL36" s="99"/>
    </row>
    <row r="37" spans="1:376" ht="12" customHeight="1" x14ac:dyDescent="0.2">
      <c r="A37" s="126" t="str">
        <f t="shared" si="0"/>
        <v/>
      </c>
      <c r="B37" s="165">
        <v>80</v>
      </c>
      <c r="C37" s="140"/>
      <c r="D37" s="141"/>
      <c r="E37" s="142"/>
      <c r="F37" s="142"/>
      <c r="G37" s="142"/>
      <c r="H37" s="142"/>
      <c r="I37" s="534"/>
      <c r="J37" s="143"/>
      <c r="K37" s="144">
        <f t="shared" si="1"/>
        <v>0</v>
      </c>
      <c r="L37" s="144">
        <f t="shared" si="2"/>
        <v>0</v>
      </c>
      <c r="M37" s="145"/>
      <c r="N37" s="145"/>
      <c r="O37" s="145"/>
      <c r="P37" s="146"/>
      <c r="Q37" s="147"/>
      <c r="R37" s="148"/>
      <c r="S37" s="1245"/>
      <c r="T37" s="1246"/>
      <c r="U37" s="103" t="str">
        <f t="shared" si="3"/>
        <v/>
      </c>
      <c r="V37" s="103" t="str">
        <f t="shared" si="4"/>
        <v/>
      </c>
      <c r="W37" s="103" t="str">
        <f t="shared" si="5"/>
        <v/>
      </c>
      <c r="X37" s="103" t="str">
        <f t="shared" si="6"/>
        <v/>
      </c>
      <c r="Y37" s="103" t="str">
        <f t="shared" si="7"/>
        <v/>
      </c>
      <c r="Z37" s="103" t="str">
        <f t="shared" si="8"/>
        <v/>
      </c>
      <c r="AA37" s="103" t="str">
        <f t="shared" si="9"/>
        <v/>
      </c>
      <c r="AB37" s="103" t="str">
        <f t="shared" si="10"/>
        <v/>
      </c>
      <c r="AC37" s="103" t="str">
        <f t="shared" si="11"/>
        <v/>
      </c>
      <c r="AD37" s="103" t="str">
        <f t="shared" si="12"/>
        <v/>
      </c>
      <c r="AE37" s="103" t="str">
        <f t="shared" si="13"/>
        <v/>
      </c>
      <c r="AF37" s="103" t="str">
        <f t="shared" si="14"/>
        <v/>
      </c>
      <c r="AG37" s="103" t="str">
        <f t="shared" si="15"/>
        <v/>
      </c>
      <c r="AH37" s="103" t="str">
        <f t="shared" si="16"/>
        <v/>
      </c>
      <c r="AI37" s="103" t="str">
        <f t="shared" si="17"/>
        <v/>
      </c>
      <c r="AJ37" s="103" t="str">
        <f t="shared" si="18"/>
        <v/>
      </c>
      <c r="AK37" s="103" t="str">
        <f t="shared" si="19"/>
        <v/>
      </c>
      <c r="AL37" s="103" t="str">
        <f t="shared" si="20"/>
        <v/>
      </c>
      <c r="AM37" s="103" t="str">
        <f t="shared" si="21"/>
        <v/>
      </c>
      <c r="AN37" s="103" t="str">
        <f t="shared" si="22"/>
        <v/>
      </c>
      <c r="AO37" s="103" t="str">
        <f t="shared" si="23"/>
        <v/>
      </c>
      <c r="AP37" s="103" t="str">
        <f t="shared" si="24"/>
        <v/>
      </c>
      <c r="AQ37" s="103" t="str">
        <f t="shared" si="25"/>
        <v/>
      </c>
      <c r="AR37" s="103" t="str">
        <f t="shared" si="26"/>
        <v/>
      </c>
      <c r="AS37" s="103" t="str">
        <f t="shared" si="27"/>
        <v/>
      </c>
      <c r="AT37" s="103" t="str">
        <f t="shared" si="28"/>
        <v/>
      </c>
      <c r="AU37" s="103" t="str">
        <f t="shared" si="29"/>
        <v/>
      </c>
      <c r="AV37" s="103" t="str">
        <f t="shared" si="30"/>
        <v/>
      </c>
      <c r="AW37" s="103" t="str">
        <f t="shared" si="31"/>
        <v/>
      </c>
      <c r="AX37" s="103" t="str">
        <f t="shared" si="32"/>
        <v/>
      </c>
      <c r="AY37" s="103" t="str">
        <f t="shared" si="33"/>
        <v/>
      </c>
      <c r="AZ37" s="103" t="str">
        <f t="shared" si="34"/>
        <v/>
      </c>
      <c r="BA37" s="103" t="str">
        <f t="shared" si="35"/>
        <v/>
      </c>
      <c r="BB37" s="103" t="str">
        <f t="shared" si="36"/>
        <v/>
      </c>
      <c r="BC37" s="103" t="str">
        <f t="shared" si="37"/>
        <v/>
      </c>
      <c r="BD37" s="103" t="str">
        <f t="shared" si="38"/>
        <v/>
      </c>
      <c r="BE37" s="103" t="str">
        <f t="shared" si="39"/>
        <v/>
      </c>
      <c r="BF37" s="103" t="str">
        <f t="shared" si="40"/>
        <v/>
      </c>
      <c r="BG37" s="103" t="str">
        <f t="shared" si="41"/>
        <v/>
      </c>
      <c r="BH37" s="103" t="str">
        <f t="shared" si="42"/>
        <v/>
      </c>
      <c r="BI37" s="103" t="str">
        <f t="shared" si="43"/>
        <v/>
      </c>
      <c r="BJ37" s="103" t="str">
        <f t="shared" si="44"/>
        <v/>
      </c>
      <c r="BK37" s="103" t="str">
        <f t="shared" si="45"/>
        <v/>
      </c>
      <c r="BL37" s="103" t="str">
        <f t="shared" si="46"/>
        <v/>
      </c>
      <c r="BM37" s="103" t="str">
        <f t="shared" si="47"/>
        <v/>
      </c>
      <c r="BN37" s="103" t="str">
        <f t="shared" si="48"/>
        <v/>
      </c>
      <c r="BO37" s="103" t="str">
        <f t="shared" si="49"/>
        <v/>
      </c>
      <c r="BP37" s="103" t="str">
        <f t="shared" si="50"/>
        <v/>
      </c>
      <c r="BQ37" s="103" t="str">
        <f t="shared" si="51"/>
        <v/>
      </c>
      <c r="BR37" s="103" t="str">
        <f t="shared" si="52"/>
        <v/>
      </c>
      <c r="BS37" s="103" t="str">
        <f t="shared" si="53"/>
        <v/>
      </c>
      <c r="BT37" s="103" t="str">
        <f t="shared" si="54"/>
        <v/>
      </c>
      <c r="BU37" s="103" t="str">
        <f t="shared" si="55"/>
        <v/>
      </c>
      <c r="BV37" s="103" t="str">
        <f t="shared" si="56"/>
        <v/>
      </c>
      <c r="BW37" s="103" t="str">
        <f t="shared" si="57"/>
        <v/>
      </c>
      <c r="BX37" s="103" t="str">
        <f t="shared" si="58"/>
        <v/>
      </c>
      <c r="BY37" s="103" t="str">
        <f t="shared" si="59"/>
        <v/>
      </c>
      <c r="BZ37" s="103" t="str">
        <f t="shared" si="60"/>
        <v/>
      </c>
      <c r="CA37" s="103" t="str">
        <f t="shared" si="61"/>
        <v/>
      </c>
      <c r="CB37" s="103" t="str">
        <f t="shared" si="62"/>
        <v/>
      </c>
      <c r="CC37" s="103" t="str">
        <f t="shared" si="63"/>
        <v/>
      </c>
      <c r="CD37" s="103" t="str">
        <f t="shared" si="64"/>
        <v/>
      </c>
      <c r="CE37" s="103" t="str">
        <f t="shared" si="65"/>
        <v/>
      </c>
      <c r="CF37" s="103" t="str">
        <f t="shared" si="66"/>
        <v/>
      </c>
      <c r="CG37" s="103" t="str">
        <f t="shared" si="67"/>
        <v/>
      </c>
      <c r="CH37" s="103" t="str">
        <f t="shared" si="68"/>
        <v/>
      </c>
      <c r="CI37" s="103" t="str">
        <f t="shared" si="69"/>
        <v/>
      </c>
      <c r="CJ37" s="103" t="str">
        <f t="shared" si="70"/>
        <v/>
      </c>
      <c r="CK37" s="103" t="str">
        <f t="shared" si="71"/>
        <v/>
      </c>
      <c r="CL37" s="103" t="str">
        <f t="shared" si="72"/>
        <v/>
      </c>
      <c r="CM37" s="103" t="str">
        <f t="shared" si="73"/>
        <v/>
      </c>
      <c r="CN37" s="103" t="str">
        <f t="shared" si="74"/>
        <v/>
      </c>
      <c r="CO37" s="103" t="str">
        <f t="shared" si="75"/>
        <v/>
      </c>
      <c r="CP37" s="103" t="str">
        <f t="shared" si="76"/>
        <v/>
      </c>
      <c r="CQ37" s="103" t="str">
        <f t="shared" si="77"/>
        <v/>
      </c>
      <c r="CR37" s="103" t="str">
        <f t="shared" si="78"/>
        <v/>
      </c>
      <c r="CS37" s="103" t="str">
        <f t="shared" si="79"/>
        <v/>
      </c>
      <c r="CT37" s="103" t="str">
        <f t="shared" si="80"/>
        <v/>
      </c>
      <c r="CU37" s="103" t="str">
        <f t="shared" si="81"/>
        <v/>
      </c>
      <c r="CV37" s="103" t="str">
        <f t="shared" si="82"/>
        <v/>
      </c>
      <c r="CW37" s="103" t="str">
        <f t="shared" si="83"/>
        <v/>
      </c>
      <c r="CX37" s="103" t="str">
        <f t="shared" si="84"/>
        <v/>
      </c>
      <c r="CY37" s="103" t="str">
        <f t="shared" si="85"/>
        <v/>
      </c>
      <c r="CZ37" s="103" t="str">
        <f t="shared" si="86"/>
        <v/>
      </c>
      <c r="DA37" s="103" t="str">
        <f t="shared" si="87"/>
        <v/>
      </c>
      <c r="DB37" s="103" t="str">
        <f t="shared" si="88"/>
        <v/>
      </c>
      <c r="DC37" s="103" t="str">
        <f t="shared" si="89"/>
        <v/>
      </c>
      <c r="DD37" s="103" t="str">
        <f t="shared" si="90"/>
        <v/>
      </c>
      <c r="DE37" s="103" t="str">
        <f t="shared" si="91"/>
        <v/>
      </c>
      <c r="DF37" s="103" t="str">
        <f t="shared" si="92"/>
        <v/>
      </c>
      <c r="DG37" s="103" t="str">
        <f t="shared" si="93"/>
        <v/>
      </c>
      <c r="DH37" s="103" t="str">
        <f t="shared" si="94"/>
        <v/>
      </c>
      <c r="DI37" s="103" t="str">
        <f t="shared" si="95"/>
        <v/>
      </c>
      <c r="DJ37" s="103" t="str">
        <f t="shared" si="96"/>
        <v/>
      </c>
      <c r="DK37" s="103" t="str">
        <f t="shared" si="97"/>
        <v/>
      </c>
      <c r="DL37" s="103" t="str">
        <f t="shared" si="98"/>
        <v/>
      </c>
      <c r="DM37" s="103" t="str">
        <f t="shared" si="99"/>
        <v/>
      </c>
      <c r="DN37" s="103" t="str">
        <f t="shared" si="100"/>
        <v/>
      </c>
      <c r="DO37" s="103" t="str">
        <f t="shared" si="101"/>
        <v/>
      </c>
      <c r="DP37" s="103" t="str">
        <f t="shared" si="102"/>
        <v/>
      </c>
      <c r="DQ37" s="103" t="str">
        <f t="shared" si="103"/>
        <v/>
      </c>
      <c r="DR37" s="103" t="str">
        <f t="shared" si="104"/>
        <v/>
      </c>
      <c r="DS37" s="103" t="str">
        <f t="shared" si="105"/>
        <v/>
      </c>
      <c r="DT37" s="103" t="str">
        <f t="shared" si="106"/>
        <v/>
      </c>
      <c r="DU37" s="103" t="str">
        <f t="shared" si="107"/>
        <v/>
      </c>
      <c r="DV37" s="103" t="str">
        <f t="shared" si="108"/>
        <v/>
      </c>
      <c r="DW37" s="103" t="str">
        <f t="shared" si="109"/>
        <v/>
      </c>
      <c r="DX37" s="103" t="str">
        <f t="shared" si="110"/>
        <v/>
      </c>
      <c r="DY37" s="103" t="str">
        <f t="shared" si="111"/>
        <v/>
      </c>
      <c r="DZ37" s="103" t="str">
        <f t="shared" si="112"/>
        <v/>
      </c>
      <c r="EA37" s="103" t="str">
        <f t="shared" si="113"/>
        <v/>
      </c>
      <c r="EB37" s="103" t="str">
        <f t="shared" si="114"/>
        <v/>
      </c>
      <c r="EC37" s="103" t="str">
        <f t="shared" si="115"/>
        <v/>
      </c>
      <c r="ED37" s="103" t="str">
        <f t="shared" si="116"/>
        <v/>
      </c>
      <c r="EE37" s="103" t="str">
        <f t="shared" si="117"/>
        <v/>
      </c>
      <c r="EF37" s="103" t="str">
        <f t="shared" si="118"/>
        <v/>
      </c>
      <c r="EG37" s="103" t="str">
        <f t="shared" si="119"/>
        <v/>
      </c>
      <c r="EH37" s="103" t="str">
        <f t="shared" si="120"/>
        <v/>
      </c>
      <c r="EI37" s="103" t="str">
        <f t="shared" si="121"/>
        <v/>
      </c>
      <c r="EJ37" s="103" t="str">
        <f t="shared" si="122"/>
        <v/>
      </c>
      <c r="EK37" s="103" t="str">
        <f t="shared" si="123"/>
        <v/>
      </c>
      <c r="EL37" s="103" t="str">
        <f t="shared" si="124"/>
        <v/>
      </c>
      <c r="EM37" s="103" t="str">
        <f t="shared" si="125"/>
        <v/>
      </c>
      <c r="EN37" s="103" t="str">
        <f t="shared" si="126"/>
        <v/>
      </c>
      <c r="EO37" s="103" t="str">
        <f t="shared" si="127"/>
        <v/>
      </c>
      <c r="EP37" s="103" t="str">
        <f t="shared" si="128"/>
        <v/>
      </c>
      <c r="EQ37" s="103" t="str">
        <f t="shared" si="129"/>
        <v/>
      </c>
      <c r="ER37" s="103" t="str">
        <f t="shared" si="130"/>
        <v/>
      </c>
      <c r="ES37" s="103" t="str">
        <f t="shared" si="131"/>
        <v/>
      </c>
      <c r="ET37" s="103" t="str">
        <f t="shared" si="132"/>
        <v/>
      </c>
      <c r="EU37" s="103" t="str">
        <f t="shared" si="313"/>
        <v/>
      </c>
      <c r="EV37" s="103" t="str">
        <f t="shared" si="314"/>
        <v/>
      </c>
      <c r="EW37" s="103" t="str">
        <f t="shared" si="315"/>
        <v/>
      </c>
      <c r="EX37" s="103" t="str">
        <f t="shared" si="316"/>
        <v/>
      </c>
      <c r="EY37" s="103" t="str">
        <f t="shared" si="317"/>
        <v/>
      </c>
      <c r="EZ37" s="103" t="str">
        <f t="shared" si="133"/>
        <v/>
      </c>
      <c r="FA37" s="103" t="str">
        <f t="shared" si="134"/>
        <v/>
      </c>
      <c r="FB37" s="103" t="str">
        <f t="shared" si="135"/>
        <v/>
      </c>
      <c r="FC37" s="103" t="str">
        <f t="shared" si="136"/>
        <v/>
      </c>
      <c r="FD37" s="103" t="str">
        <f t="shared" si="137"/>
        <v/>
      </c>
      <c r="FE37" s="103" t="str">
        <f t="shared" si="318"/>
        <v/>
      </c>
      <c r="FF37" s="103" t="str">
        <f t="shared" si="319"/>
        <v/>
      </c>
      <c r="FG37" s="103" t="str">
        <f t="shared" si="320"/>
        <v/>
      </c>
      <c r="FH37" s="103" t="str">
        <f t="shared" si="321"/>
        <v/>
      </c>
      <c r="FI37" s="103" t="str">
        <f t="shared" si="322"/>
        <v/>
      </c>
      <c r="FJ37" s="103" t="str">
        <f t="shared" si="138"/>
        <v/>
      </c>
      <c r="FK37" s="103" t="str">
        <f t="shared" si="139"/>
        <v/>
      </c>
      <c r="FL37" s="103" t="str">
        <f t="shared" si="140"/>
        <v/>
      </c>
      <c r="FM37" s="103" t="str">
        <f t="shared" si="141"/>
        <v/>
      </c>
      <c r="FN37" s="103" t="str">
        <f t="shared" si="142"/>
        <v/>
      </c>
      <c r="FO37" s="103" t="str">
        <f t="shared" si="143"/>
        <v/>
      </c>
      <c r="FP37" s="103" t="str">
        <f t="shared" si="144"/>
        <v/>
      </c>
      <c r="FQ37" s="103" t="str">
        <f t="shared" si="145"/>
        <v/>
      </c>
      <c r="FR37" s="103" t="str">
        <f t="shared" si="146"/>
        <v/>
      </c>
      <c r="FS37" s="103" t="str">
        <f t="shared" si="147"/>
        <v/>
      </c>
      <c r="FT37" s="103" t="str">
        <f t="shared" si="148"/>
        <v/>
      </c>
      <c r="FU37" s="103" t="str">
        <f t="shared" si="149"/>
        <v/>
      </c>
      <c r="FV37" s="103" t="str">
        <f t="shared" si="150"/>
        <v/>
      </c>
      <c r="FW37" s="103" t="str">
        <f t="shared" si="151"/>
        <v/>
      </c>
      <c r="FX37" s="103" t="str">
        <f t="shared" si="152"/>
        <v/>
      </c>
      <c r="FY37" s="103" t="str">
        <f t="shared" si="153"/>
        <v/>
      </c>
      <c r="FZ37" s="103" t="str">
        <f t="shared" si="154"/>
        <v/>
      </c>
      <c r="GA37" s="103" t="str">
        <f t="shared" si="155"/>
        <v/>
      </c>
      <c r="GB37" s="103" t="str">
        <f t="shared" si="156"/>
        <v/>
      </c>
      <c r="GC37" s="103" t="str">
        <f t="shared" si="157"/>
        <v/>
      </c>
      <c r="GD37" s="103" t="str">
        <f t="shared" si="158"/>
        <v/>
      </c>
      <c r="GE37" s="103" t="str">
        <f t="shared" si="159"/>
        <v/>
      </c>
      <c r="GF37" s="103" t="str">
        <f t="shared" si="160"/>
        <v/>
      </c>
      <c r="GG37" s="103" t="str">
        <f t="shared" si="161"/>
        <v/>
      </c>
      <c r="GH37" s="103" t="str">
        <f t="shared" si="162"/>
        <v/>
      </c>
      <c r="GI37" s="103" t="str">
        <f t="shared" si="163"/>
        <v/>
      </c>
      <c r="GJ37" s="103" t="str">
        <f t="shared" si="164"/>
        <v/>
      </c>
      <c r="GK37" s="103" t="str">
        <f t="shared" si="165"/>
        <v/>
      </c>
      <c r="GL37" s="103" t="str">
        <f t="shared" si="166"/>
        <v/>
      </c>
      <c r="GM37" s="103" t="str">
        <f t="shared" si="167"/>
        <v/>
      </c>
      <c r="GN37" s="103" t="str">
        <f t="shared" si="168"/>
        <v/>
      </c>
      <c r="GO37" s="103" t="str">
        <f t="shared" si="169"/>
        <v/>
      </c>
      <c r="GP37" s="103" t="str">
        <f t="shared" si="170"/>
        <v/>
      </c>
      <c r="GQ37" s="103" t="str">
        <f t="shared" si="171"/>
        <v/>
      </c>
      <c r="GR37" s="103" t="str">
        <f t="shared" si="172"/>
        <v/>
      </c>
      <c r="GS37" s="103" t="str">
        <f t="shared" si="173"/>
        <v/>
      </c>
      <c r="GT37" s="103" t="str">
        <f t="shared" si="174"/>
        <v/>
      </c>
      <c r="GU37" s="103" t="str">
        <f t="shared" si="175"/>
        <v/>
      </c>
      <c r="GV37" s="103" t="str">
        <f t="shared" si="176"/>
        <v/>
      </c>
      <c r="GW37" s="103" t="str">
        <f t="shared" si="177"/>
        <v/>
      </c>
      <c r="GX37" s="103" t="str">
        <f t="shared" si="178"/>
        <v/>
      </c>
      <c r="GY37" s="103" t="str">
        <f t="shared" si="179"/>
        <v/>
      </c>
      <c r="GZ37" s="103" t="str">
        <f t="shared" si="180"/>
        <v/>
      </c>
      <c r="HA37" s="103" t="str">
        <f t="shared" si="181"/>
        <v/>
      </c>
      <c r="HB37" s="103" t="str">
        <f t="shared" si="182"/>
        <v/>
      </c>
      <c r="HC37" s="103" t="str">
        <f t="shared" si="183"/>
        <v/>
      </c>
      <c r="HD37" s="103" t="str">
        <f t="shared" si="184"/>
        <v/>
      </c>
      <c r="HE37" s="103" t="str">
        <f t="shared" si="185"/>
        <v/>
      </c>
      <c r="HF37" s="103" t="str">
        <f t="shared" si="186"/>
        <v/>
      </c>
      <c r="HG37" s="103" t="str">
        <f t="shared" si="187"/>
        <v/>
      </c>
      <c r="HH37" s="103" t="str">
        <f t="shared" si="188"/>
        <v/>
      </c>
      <c r="HI37" s="103" t="str">
        <f t="shared" si="189"/>
        <v/>
      </c>
      <c r="HJ37" s="103" t="str">
        <f t="shared" si="190"/>
        <v/>
      </c>
      <c r="HK37" s="103" t="str">
        <f t="shared" si="191"/>
        <v/>
      </c>
      <c r="HL37" s="103" t="str">
        <f t="shared" si="192"/>
        <v/>
      </c>
      <c r="HM37" s="103" t="str">
        <f t="shared" si="193"/>
        <v/>
      </c>
      <c r="HN37" s="103" t="str">
        <f t="shared" si="194"/>
        <v/>
      </c>
      <c r="HO37" s="103" t="str">
        <f t="shared" si="195"/>
        <v/>
      </c>
      <c r="HP37" s="103" t="str">
        <f t="shared" si="196"/>
        <v/>
      </c>
      <c r="HQ37" s="103" t="str">
        <f t="shared" si="197"/>
        <v/>
      </c>
      <c r="HR37" s="103" t="str">
        <f t="shared" si="198"/>
        <v/>
      </c>
      <c r="HS37" s="103" t="str">
        <f t="shared" si="199"/>
        <v/>
      </c>
      <c r="HT37" s="103" t="str">
        <f t="shared" si="200"/>
        <v/>
      </c>
      <c r="HU37" s="103" t="str">
        <f t="shared" si="201"/>
        <v/>
      </c>
      <c r="HV37" s="103" t="str">
        <f t="shared" si="202"/>
        <v/>
      </c>
      <c r="HW37" s="137" t="str">
        <f t="shared" si="203"/>
        <v/>
      </c>
      <c r="HX37" s="137" t="str">
        <f t="shared" si="204"/>
        <v/>
      </c>
      <c r="HY37" s="137" t="str">
        <f t="shared" si="205"/>
        <v/>
      </c>
      <c r="HZ37" s="137" t="str">
        <f t="shared" si="206"/>
        <v/>
      </c>
      <c r="IA37" s="137" t="str">
        <f t="shared" si="207"/>
        <v/>
      </c>
      <c r="IB37" s="137" t="str">
        <f t="shared" si="208"/>
        <v/>
      </c>
      <c r="IC37" s="137" t="str">
        <f t="shared" si="209"/>
        <v/>
      </c>
      <c r="ID37" s="137" t="str">
        <f t="shared" si="210"/>
        <v/>
      </c>
      <c r="IE37" s="137" t="str">
        <f t="shared" si="211"/>
        <v/>
      </c>
      <c r="IF37" s="137" t="str">
        <f t="shared" si="212"/>
        <v/>
      </c>
      <c r="IG37" s="137" t="str">
        <f t="shared" si="213"/>
        <v/>
      </c>
      <c r="IH37" s="137" t="str">
        <f t="shared" si="214"/>
        <v/>
      </c>
      <c r="II37" s="137" t="str">
        <f t="shared" si="215"/>
        <v/>
      </c>
      <c r="IJ37" s="137" t="str">
        <f t="shared" si="216"/>
        <v/>
      </c>
      <c r="IK37" s="137" t="str">
        <f t="shared" si="217"/>
        <v/>
      </c>
      <c r="IL37" s="137" t="str">
        <f t="shared" si="218"/>
        <v/>
      </c>
      <c r="IM37" s="137" t="str">
        <f t="shared" si="219"/>
        <v/>
      </c>
      <c r="IN37" s="137" t="str">
        <f t="shared" si="220"/>
        <v/>
      </c>
      <c r="IO37" s="137" t="str">
        <f t="shared" si="221"/>
        <v/>
      </c>
      <c r="IP37" s="137" t="str">
        <f t="shared" si="222"/>
        <v/>
      </c>
      <c r="IQ37" s="137" t="str">
        <f t="shared" si="223"/>
        <v/>
      </c>
      <c r="IR37" s="137" t="str">
        <f t="shared" si="224"/>
        <v/>
      </c>
      <c r="IS37" s="137" t="str">
        <f t="shared" si="225"/>
        <v/>
      </c>
      <c r="IT37" s="137" t="str">
        <f t="shared" si="226"/>
        <v/>
      </c>
      <c r="IU37" s="137" t="str">
        <f t="shared" si="227"/>
        <v/>
      </c>
      <c r="IV37" s="137" t="str">
        <f t="shared" si="228"/>
        <v/>
      </c>
      <c r="IW37" s="137" t="str">
        <f t="shared" si="229"/>
        <v/>
      </c>
      <c r="IX37" s="137" t="str">
        <f t="shared" si="230"/>
        <v/>
      </c>
      <c r="IY37" s="137" t="str">
        <f t="shared" si="231"/>
        <v/>
      </c>
      <c r="IZ37" s="137" t="str">
        <f t="shared" si="232"/>
        <v/>
      </c>
      <c r="JA37" s="137" t="str">
        <f t="shared" si="233"/>
        <v/>
      </c>
      <c r="JB37" s="137" t="str">
        <f t="shared" si="234"/>
        <v/>
      </c>
      <c r="JC37" s="137" t="str">
        <f t="shared" si="235"/>
        <v/>
      </c>
      <c r="JD37" s="137" t="str">
        <f t="shared" si="236"/>
        <v/>
      </c>
      <c r="JE37" s="137" t="str">
        <f t="shared" si="237"/>
        <v/>
      </c>
      <c r="JF37" s="137" t="str">
        <f t="shared" si="238"/>
        <v/>
      </c>
      <c r="JG37" s="137" t="str">
        <f t="shared" si="239"/>
        <v/>
      </c>
      <c r="JH37" s="137" t="str">
        <f t="shared" si="240"/>
        <v/>
      </c>
      <c r="JI37" s="137" t="str">
        <f t="shared" si="241"/>
        <v/>
      </c>
      <c r="JJ37" s="137" t="str">
        <f t="shared" si="242"/>
        <v/>
      </c>
      <c r="JK37" s="137" t="str">
        <f t="shared" si="243"/>
        <v/>
      </c>
      <c r="JL37" s="137" t="str">
        <f t="shared" si="244"/>
        <v/>
      </c>
      <c r="JM37" s="137" t="str">
        <f t="shared" si="245"/>
        <v/>
      </c>
      <c r="JN37" s="137" t="str">
        <f t="shared" si="246"/>
        <v/>
      </c>
      <c r="JO37" s="137" t="str">
        <f t="shared" si="247"/>
        <v/>
      </c>
      <c r="JP37" s="137" t="str">
        <f t="shared" si="248"/>
        <v/>
      </c>
      <c r="JQ37" s="137" t="str">
        <f t="shared" si="249"/>
        <v/>
      </c>
      <c r="JR37" s="137" t="str">
        <f t="shared" si="250"/>
        <v/>
      </c>
      <c r="JS37" s="137" t="str">
        <f t="shared" si="251"/>
        <v/>
      </c>
      <c r="JT37" s="137" t="str">
        <f t="shared" si="252"/>
        <v/>
      </c>
      <c r="JU37" s="137" t="str">
        <f t="shared" si="253"/>
        <v/>
      </c>
      <c r="JV37" s="137" t="str">
        <f t="shared" si="254"/>
        <v/>
      </c>
      <c r="JW37" s="137" t="str">
        <f t="shared" si="255"/>
        <v/>
      </c>
      <c r="JX37" s="137" t="str">
        <f t="shared" si="256"/>
        <v/>
      </c>
      <c r="JY37" s="137" t="str">
        <f t="shared" si="257"/>
        <v/>
      </c>
      <c r="JZ37" s="137" t="str">
        <f t="shared" si="258"/>
        <v/>
      </c>
      <c r="KA37" s="137" t="str">
        <f t="shared" si="259"/>
        <v/>
      </c>
      <c r="KB37" s="137" t="str">
        <f t="shared" si="260"/>
        <v/>
      </c>
      <c r="KC37" s="137" t="str">
        <f t="shared" si="261"/>
        <v/>
      </c>
      <c r="KD37" s="137" t="str">
        <f t="shared" si="262"/>
        <v/>
      </c>
      <c r="KE37" s="137" t="str">
        <f t="shared" si="263"/>
        <v/>
      </c>
      <c r="KF37" s="137" t="str">
        <f t="shared" si="264"/>
        <v/>
      </c>
      <c r="KG37" s="137" t="str">
        <f t="shared" si="265"/>
        <v/>
      </c>
      <c r="KH37" s="137" t="str">
        <f t="shared" si="266"/>
        <v/>
      </c>
      <c r="KI37" s="137" t="str">
        <f t="shared" si="267"/>
        <v/>
      </c>
      <c r="KJ37" s="137" t="str">
        <f t="shared" si="268"/>
        <v/>
      </c>
      <c r="KK37" s="137" t="str">
        <f t="shared" si="269"/>
        <v/>
      </c>
      <c r="KL37" s="137" t="str">
        <f t="shared" si="270"/>
        <v/>
      </c>
      <c r="KM37" s="137" t="str">
        <f t="shared" si="271"/>
        <v/>
      </c>
      <c r="KN37" s="137" t="str">
        <f t="shared" si="272"/>
        <v/>
      </c>
      <c r="KO37" s="137" t="str">
        <f t="shared" si="273"/>
        <v/>
      </c>
      <c r="KP37" s="137" t="str">
        <f t="shared" si="274"/>
        <v/>
      </c>
      <c r="KQ37" s="137" t="str">
        <f t="shared" si="275"/>
        <v/>
      </c>
      <c r="KR37" s="137" t="str">
        <f t="shared" si="276"/>
        <v/>
      </c>
      <c r="KS37" s="137" t="str">
        <f t="shared" si="277"/>
        <v/>
      </c>
      <c r="KT37" s="137" t="str">
        <f t="shared" si="278"/>
        <v/>
      </c>
      <c r="KU37" s="137" t="str">
        <f t="shared" si="279"/>
        <v/>
      </c>
      <c r="KV37" s="137" t="str">
        <f t="shared" si="280"/>
        <v/>
      </c>
      <c r="KW37" s="137" t="str">
        <f t="shared" si="281"/>
        <v/>
      </c>
      <c r="KX37" s="137" t="str">
        <f t="shared" si="282"/>
        <v/>
      </c>
      <c r="KY37" s="137" t="str">
        <f t="shared" si="283"/>
        <v/>
      </c>
      <c r="KZ37" s="137" t="str">
        <f t="shared" si="284"/>
        <v/>
      </c>
      <c r="LA37" s="137" t="str">
        <f t="shared" si="285"/>
        <v/>
      </c>
      <c r="LB37" s="137" t="str">
        <f t="shared" si="286"/>
        <v/>
      </c>
      <c r="LC37" s="137" t="str">
        <f t="shared" si="287"/>
        <v/>
      </c>
      <c r="LD37" s="138" t="str">
        <f t="shared" si="288"/>
        <v/>
      </c>
      <c r="LE37" s="138" t="str">
        <f t="shared" si="289"/>
        <v/>
      </c>
      <c r="LF37" s="138" t="str">
        <f t="shared" si="290"/>
        <v/>
      </c>
      <c r="LG37" s="138" t="str">
        <f t="shared" si="291"/>
        <v/>
      </c>
      <c r="LH37" s="138" t="str">
        <f t="shared" si="292"/>
        <v/>
      </c>
      <c r="LI37" s="103" t="str">
        <f t="shared" si="293"/>
        <v/>
      </c>
      <c r="LJ37" s="103" t="str">
        <f t="shared" si="294"/>
        <v/>
      </c>
      <c r="LK37" s="103" t="str">
        <f t="shared" si="295"/>
        <v/>
      </c>
      <c r="LL37" s="103" t="str">
        <f t="shared" si="296"/>
        <v/>
      </c>
      <c r="LM37" s="103" t="str">
        <f t="shared" si="297"/>
        <v/>
      </c>
      <c r="LN37" s="103" t="str">
        <f t="shared" si="298"/>
        <v/>
      </c>
      <c r="LO37" s="103" t="str">
        <f t="shared" si="299"/>
        <v/>
      </c>
      <c r="LP37" s="103" t="str">
        <f t="shared" si="300"/>
        <v/>
      </c>
      <c r="LQ37" s="103" t="str">
        <f t="shared" si="301"/>
        <v/>
      </c>
      <c r="LR37" s="103" t="str">
        <f t="shared" si="302"/>
        <v/>
      </c>
      <c r="LS37" s="103" t="str">
        <f t="shared" si="303"/>
        <v/>
      </c>
      <c r="LT37" s="103" t="str">
        <f t="shared" si="304"/>
        <v/>
      </c>
      <c r="LU37" s="103" t="str">
        <f t="shared" si="305"/>
        <v/>
      </c>
      <c r="LV37" s="103" t="str">
        <f t="shared" si="306"/>
        <v/>
      </c>
      <c r="LW37" s="103" t="str">
        <f t="shared" si="307"/>
        <v/>
      </c>
      <c r="LX37" s="103" t="str">
        <f t="shared" si="308"/>
        <v/>
      </c>
      <c r="LY37" s="103" t="str">
        <f t="shared" si="309"/>
        <v/>
      </c>
      <c r="LZ37" s="103" t="str">
        <f t="shared" si="310"/>
        <v/>
      </c>
      <c r="MA37" s="103" t="str">
        <f t="shared" si="311"/>
        <v/>
      </c>
      <c r="MB37" s="103" t="str">
        <f t="shared" si="312"/>
        <v/>
      </c>
      <c r="MC37" s="119">
        <f t="shared" si="323"/>
        <v>0</v>
      </c>
      <c r="MD37" s="119">
        <f t="shared" si="324"/>
        <v>0</v>
      </c>
      <c r="ME37" s="119">
        <f t="shared" si="325"/>
        <v>0</v>
      </c>
      <c r="MF37" s="119">
        <f t="shared" si="326"/>
        <v>0</v>
      </c>
      <c r="MG37" s="119">
        <f t="shared" si="327"/>
        <v>0</v>
      </c>
      <c r="MH37" s="119">
        <f t="shared" si="328"/>
        <v>0</v>
      </c>
      <c r="MI37" s="119">
        <f t="shared" si="329"/>
        <v>0</v>
      </c>
      <c r="MJ37" s="119">
        <f t="shared" si="330"/>
        <v>0</v>
      </c>
      <c r="MK37" s="119">
        <f t="shared" si="331"/>
        <v>0</v>
      </c>
      <c r="ML37" s="119">
        <f t="shared" si="332"/>
        <v>0</v>
      </c>
      <c r="MM37" s="119">
        <f t="shared" si="333"/>
        <v>0</v>
      </c>
      <c r="MN37" s="119">
        <f t="shared" si="334"/>
        <v>0</v>
      </c>
      <c r="MO37" s="119">
        <f t="shared" si="335"/>
        <v>0</v>
      </c>
      <c r="MP37" s="119">
        <f t="shared" si="336"/>
        <v>0</v>
      </c>
      <c r="MQ37" s="119">
        <f t="shared" si="337"/>
        <v>0</v>
      </c>
      <c r="MR37" s="98"/>
      <c r="MS37" s="98"/>
      <c r="MT37" s="103"/>
      <c r="MU37" s="103"/>
      <c r="NK37" s="99"/>
      <c r="NL37" s="99"/>
    </row>
    <row r="38" spans="1:376" ht="12" customHeight="1" x14ac:dyDescent="0.2">
      <c r="A38" s="126" t="str">
        <f t="shared" si="0"/>
        <v/>
      </c>
      <c r="B38" s="165">
        <v>80</v>
      </c>
      <c r="C38" s="140"/>
      <c r="D38" s="141"/>
      <c r="E38" s="142"/>
      <c r="F38" s="142"/>
      <c r="G38" s="142"/>
      <c r="H38" s="142"/>
      <c r="I38" s="534"/>
      <c r="J38" s="143"/>
      <c r="K38" s="144">
        <f t="shared" si="1"/>
        <v>0</v>
      </c>
      <c r="L38" s="144">
        <f t="shared" si="2"/>
        <v>0</v>
      </c>
      <c r="M38" s="145"/>
      <c r="N38" s="145"/>
      <c r="O38" s="145"/>
      <c r="P38" s="146"/>
      <c r="Q38" s="147"/>
      <c r="R38" s="148"/>
      <c r="S38" s="1245"/>
      <c r="T38" s="1246"/>
      <c r="U38" s="103" t="str">
        <f t="shared" si="3"/>
        <v/>
      </c>
      <c r="V38" s="103" t="str">
        <f t="shared" si="4"/>
        <v/>
      </c>
      <c r="W38" s="103" t="str">
        <f t="shared" si="5"/>
        <v/>
      </c>
      <c r="X38" s="103" t="str">
        <f t="shared" si="6"/>
        <v/>
      </c>
      <c r="Y38" s="103" t="str">
        <f t="shared" si="7"/>
        <v/>
      </c>
      <c r="Z38" s="103" t="str">
        <f t="shared" si="8"/>
        <v/>
      </c>
      <c r="AA38" s="103" t="str">
        <f t="shared" si="9"/>
        <v/>
      </c>
      <c r="AB38" s="103" t="str">
        <f t="shared" si="10"/>
        <v/>
      </c>
      <c r="AC38" s="103" t="str">
        <f t="shared" si="11"/>
        <v/>
      </c>
      <c r="AD38" s="103" t="str">
        <f t="shared" si="12"/>
        <v/>
      </c>
      <c r="AE38" s="103" t="str">
        <f t="shared" si="13"/>
        <v/>
      </c>
      <c r="AF38" s="103" t="str">
        <f t="shared" si="14"/>
        <v/>
      </c>
      <c r="AG38" s="103" t="str">
        <f t="shared" si="15"/>
        <v/>
      </c>
      <c r="AH38" s="103" t="str">
        <f t="shared" si="16"/>
        <v/>
      </c>
      <c r="AI38" s="103" t="str">
        <f t="shared" si="17"/>
        <v/>
      </c>
      <c r="AJ38" s="103" t="str">
        <f t="shared" si="18"/>
        <v/>
      </c>
      <c r="AK38" s="103" t="str">
        <f t="shared" si="19"/>
        <v/>
      </c>
      <c r="AL38" s="103" t="str">
        <f t="shared" si="20"/>
        <v/>
      </c>
      <c r="AM38" s="103" t="str">
        <f t="shared" si="21"/>
        <v/>
      </c>
      <c r="AN38" s="103" t="str">
        <f t="shared" si="22"/>
        <v/>
      </c>
      <c r="AO38" s="103" t="str">
        <f t="shared" si="23"/>
        <v/>
      </c>
      <c r="AP38" s="103" t="str">
        <f t="shared" si="24"/>
        <v/>
      </c>
      <c r="AQ38" s="103" t="str">
        <f t="shared" si="25"/>
        <v/>
      </c>
      <c r="AR38" s="103" t="str">
        <f t="shared" si="26"/>
        <v/>
      </c>
      <c r="AS38" s="103" t="str">
        <f t="shared" si="27"/>
        <v/>
      </c>
      <c r="AT38" s="103" t="str">
        <f t="shared" si="28"/>
        <v/>
      </c>
      <c r="AU38" s="103" t="str">
        <f t="shared" si="29"/>
        <v/>
      </c>
      <c r="AV38" s="103" t="str">
        <f t="shared" si="30"/>
        <v/>
      </c>
      <c r="AW38" s="103" t="str">
        <f t="shared" si="31"/>
        <v/>
      </c>
      <c r="AX38" s="103" t="str">
        <f t="shared" si="32"/>
        <v/>
      </c>
      <c r="AY38" s="103" t="str">
        <f t="shared" si="33"/>
        <v/>
      </c>
      <c r="AZ38" s="103" t="str">
        <f t="shared" si="34"/>
        <v/>
      </c>
      <c r="BA38" s="103" t="str">
        <f t="shared" si="35"/>
        <v/>
      </c>
      <c r="BB38" s="103" t="str">
        <f t="shared" si="36"/>
        <v/>
      </c>
      <c r="BC38" s="103" t="str">
        <f t="shared" si="37"/>
        <v/>
      </c>
      <c r="BD38" s="103" t="str">
        <f t="shared" si="38"/>
        <v/>
      </c>
      <c r="BE38" s="103" t="str">
        <f t="shared" si="39"/>
        <v/>
      </c>
      <c r="BF38" s="103" t="str">
        <f t="shared" si="40"/>
        <v/>
      </c>
      <c r="BG38" s="103" t="str">
        <f t="shared" si="41"/>
        <v/>
      </c>
      <c r="BH38" s="103" t="str">
        <f t="shared" si="42"/>
        <v/>
      </c>
      <c r="BI38" s="103" t="str">
        <f t="shared" si="43"/>
        <v/>
      </c>
      <c r="BJ38" s="103" t="str">
        <f t="shared" si="44"/>
        <v/>
      </c>
      <c r="BK38" s="103" t="str">
        <f t="shared" si="45"/>
        <v/>
      </c>
      <c r="BL38" s="103" t="str">
        <f t="shared" si="46"/>
        <v/>
      </c>
      <c r="BM38" s="103" t="str">
        <f t="shared" si="47"/>
        <v/>
      </c>
      <c r="BN38" s="103" t="str">
        <f t="shared" si="48"/>
        <v/>
      </c>
      <c r="BO38" s="103" t="str">
        <f t="shared" si="49"/>
        <v/>
      </c>
      <c r="BP38" s="103" t="str">
        <f t="shared" si="50"/>
        <v/>
      </c>
      <c r="BQ38" s="103" t="str">
        <f t="shared" si="51"/>
        <v/>
      </c>
      <c r="BR38" s="103" t="str">
        <f t="shared" si="52"/>
        <v/>
      </c>
      <c r="BS38" s="103" t="str">
        <f t="shared" si="53"/>
        <v/>
      </c>
      <c r="BT38" s="103" t="str">
        <f t="shared" si="54"/>
        <v/>
      </c>
      <c r="BU38" s="103" t="str">
        <f t="shared" si="55"/>
        <v/>
      </c>
      <c r="BV38" s="103" t="str">
        <f t="shared" si="56"/>
        <v/>
      </c>
      <c r="BW38" s="103" t="str">
        <f t="shared" si="57"/>
        <v/>
      </c>
      <c r="BX38" s="103" t="str">
        <f t="shared" si="58"/>
        <v/>
      </c>
      <c r="BY38" s="103" t="str">
        <f t="shared" si="59"/>
        <v/>
      </c>
      <c r="BZ38" s="103" t="str">
        <f t="shared" si="60"/>
        <v/>
      </c>
      <c r="CA38" s="103" t="str">
        <f t="shared" si="61"/>
        <v/>
      </c>
      <c r="CB38" s="103" t="str">
        <f t="shared" si="62"/>
        <v/>
      </c>
      <c r="CC38" s="103" t="str">
        <f t="shared" si="63"/>
        <v/>
      </c>
      <c r="CD38" s="103" t="str">
        <f t="shared" si="64"/>
        <v/>
      </c>
      <c r="CE38" s="103" t="str">
        <f t="shared" si="65"/>
        <v/>
      </c>
      <c r="CF38" s="103" t="str">
        <f t="shared" si="66"/>
        <v/>
      </c>
      <c r="CG38" s="103" t="str">
        <f t="shared" si="67"/>
        <v/>
      </c>
      <c r="CH38" s="103" t="str">
        <f t="shared" si="68"/>
        <v/>
      </c>
      <c r="CI38" s="103" t="str">
        <f t="shared" si="69"/>
        <v/>
      </c>
      <c r="CJ38" s="103" t="str">
        <f t="shared" si="70"/>
        <v/>
      </c>
      <c r="CK38" s="103" t="str">
        <f t="shared" si="71"/>
        <v/>
      </c>
      <c r="CL38" s="103" t="str">
        <f t="shared" si="72"/>
        <v/>
      </c>
      <c r="CM38" s="103" t="str">
        <f t="shared" si="73"/>
        <v/>
      </c>
      <c r="CN38" s="103" t="str">
        <f t="shared" si="74"/>
        <v/>
      </c>
      <c r="CO38" s="103" t="str">
        <f t="shared" si="75"/>
        <v/>
      </c>
      <c r="CP38" s="103" t="str">
        <f t="shared" si="76"/>
        <v/>
      </c>
      <c r="CQ38" s="103" t="str">
        <f t="shared" si="77"/>
        <v/>
      </c>
      <c r="CR38" s="103" t="str">
        <f t="shared" si="78"/>
        <v/>
      </c>
      <c r="CS38" s="103" t="str">
        <f t="shared" si="79"/>
        <v/>
      </c>
      <c r="CT38" s="103" t="str">
        <f t="shared" si="80"/>
        <v/>
      </c>
      <c r="CU38" s="103" t="str">
        <f t="shared" si="81"/>
        <v/>
      </c>
      <c r="CV38" s="103" t="str">
        <f t="shared" si="82"/>
        <v/>
      </c>
      <c r="CW38" s="103" t="str">
        <f t="shared" si="83"/>
        <v/>
      </c>
      <c r="CX38" s="103" t="str">
        <f t="shared" si="84"/>
        <v/>
      </c>
      <c r="CY38" s="103" t="str">
        <f t="shared" si="85"/>
        <v/>
      </c>
      <c r="CZ38" s="103" t="str">
        <f t="shared" si="86"/>
        <v/>
      </c>
      <c r="DA38" s="103" t="str">
        <f t="shared" si="87"/>
        <v/>
      </c>
      <c r="DB38" s="103" t="str">
        <f t="shared" si="88"/>
        <v/>
      </c>
      <c r="DC38" s="103" t="str">
        <f t="shared" si="89"/>
        <v/>
      </c>
      <c r="DD38" s="103" t="str">
        <f t="shared" si="90"/>
        <v/>
      </c>
      <c r="DE38" s="103" t="str">
        <f t="shared" si="91"/>
        <v/>
      </c>
      <c r="DF38" s="103" t="str">
        <f t="shared" si="92"/>
        <v/>
      </c>
      <c r="DG38" s="103" t="str">
        <f t="shared" si="93"/>
        <v/>
      </c>
      <c r="DH38" s="103" t="str">
        <f t="shared" si="94"/>
        <v/>
      </c>
      <c r="DI38" s="103" t="str">
        <f t="shared" si="95"/>
        <v/>
      </c>
      <c r="DJ38" s="103" t="str">
        <f t="shared" si="96"/>
        <v/>
      </c>
      <c r="DK38" s="103" t="str">
        <f t="shared" si="97"/>
        <v/>
      </c>
      <c r="DL38" s="103" t="str">
        <f t="shared" si="98"/>
        <v/>
      </c>
      <c r="DM38" s="103" t="str">
        <f t="shared" si="99"/>
        <v/>
      </c>
      <c r="DN38" s="103" t="str">
        <f t="shared" si="100"/>
        <v/>
      </c>
      <c r="DO38" s="103" t="str">
        <f t="shared" si="101"/>
        <v/>
      </c>
      <c r="DP38" s="103" t="str">
        <f t="shared" si="102"/>
        <v/>
      </c>
      <c r="DQ38" s="103" t="str">
        <f t="shared" si="103"/>
        <v/>
      </c>
      <c r="DR38" s="103" t="str">
        <f t="shared" si="104"/>
        <v/>
      </c>
      <c r="DS38" s="103" t="str">
        <f t="shared" si="105"/>
        <v/>
      </c>
      <c r="DT38" s="103" t="str">
        <f t="shared" si="106"/>
        <v/>
      </c>
      <c r="DU38" s="103" t="str">
        <f t="shared" si="107"/>
        <v/>
      </c>
      <c r="DV38" s="103" t="str">
        <f t="shared" si="108"/>
        <v/>
      </c>
      <c r="DW38" s="103" t="str">
        <f t="shared" si="109"/>
        <v/>
      </c>
      <c r="DX38" s="103" t="str">
        <f t="shared" si="110"/>
        <v/>
      </c>
      <c r="DY38" s="103" t="str">
        <f t="shared" si="111"/>
        <v/>
      </c>
      <c r="DZ38" s="103" t="str">
        <f t="shared" si="112"/>
        <v/>
      </c>
      <c r="EA38" s="103" t="str">
        <f t="shared" si="113"/>
        <v/>
      </c>
      <c r="EB38" s="103" t="str">
        <f t="shared" si="114"/>
        <v/>
      </c>
      <c r="EC38" s="103" t="str">
        <f t="shared" si="115"/>
        <v/>
      </c>
      <c r="ED38" s="103" t="str">
        <f t="shared" si="116"/>
        <v/>
      </c>
      <c r="EE38" s="103" t="str">
        <f t="shared" si="117"/>
        <v/>
      </c>
      <c r="EF38" s="103" t="str">
        <f t="shared" si="118"/>
        <v/>
      </c>
      <c r="EG38" s="103" t="str">
        <f t="shared" si="119"/>
        <v/>
      </c>
      <c r="EH38" s="103" t="str">
        <f t="shared" si="120"/>
        <v/>
      </c>
      <c r="EI38" s="103" t="str">
        <f t="shared" si="121"/>
        <v/>
      </c>
      <c r="EJ38" s="103" t="str">
        <f t="shared" si="122"/>
        <v/>
      </c>
      <c r="EK38" s="103" t="str">
        <f t="shared" si="123"/>
        <v/>
      </c>
      <c r="EL38" s="103" t="str">
        <f t="shared" si="124"/>
        <v/>
      </c>
      <c r="EM38" s="103" t="str">
        <f t="shared" si="125"/>
        <v/>
      </c>
      <c r="EN38" s="103" t="str">
        <f t="shared" si="126"/>
        <v/>
      </c>
      <c r="EO38" s="103" t="str">
        <f t="shared" si="127"/>
        <v/>
      </c>
      <c r="EP38" s="103" t="str">
        <f t="shared" si="128"/>
        <v/>
      </c>
      <c r="EQ38" s="103" t="str">
        <f t="shared" si="129"/>
        <v/>
      </c>
      <c r="ER38" s="103" t="str">
        <f t="shared" si="130"/>
        <v/>
      </c>
      <c r="ES38" s="103" t="str">
        <f t="shared" si="131"/>
        <v/>
      </c>
      <c r="ET38" s="103" t="str">
        <f t="shared" si="132"/>
        <v/>
      </c>
      <c r="EU38" s="103" t="str">
        <f t="shared" si="313"/>
        <v/>
      </c>
      <c r="EV38" s="103" t="str">
        <f t="shared" si="314"/>
        <v/>
      </c>
      <c r="EW38" s="103" t="str">
        <f t="shared" si="315"/>
        <v/>
      </c>
      <c r="EX38" s="103" t="str">
        <f t="shared" si="316"/>
        <v/>
      </c>
      <c r="EY38" s="103" t="str">
        <f t="shared" si="317"/>
        <v/>
      </c>
      <c r="EZ38" s="103" t="str">
        <f t="shared" si="133"/>
        <v/>
      </c>
      <c r="FA38" s="103" t="str">
        <f t="shared" si="134"/>
        <v/>
      </c>
      <c r="FB38" s="103" t="str">
        <f t="shared" si="135"/>
        <v/>
      </c>
      <c r="FC38" s="103" t="str">
        <f t="shared" si="136"/>
        <v/>
      </c>
      <c r="FD38" s="103" t="str">
        <f t="shared" si="137"/>
        <v/>
      </c>
      <c r="FE38" s="103" t="str">
        <f t="shared" si="318"/>
        <v/>
      </c>
      <c r="FF38" s="103" t="str">
        <f t="shared" si="319"/>
        <v/>
      </c>
      <c r="FG38" s="103" t="str">
        <f t="shared" si="320"/>
        <v/>
      </c>
      <c r="FH38" s="103" t="str">
        <f t="shared" si="321"/>
        <v/>
      </c>
      <c r="FI38" s="103" t="str">
        <f t="shared" si="322"/>
        <v/>
      </c>
      <c r="FJ38" s="103" t="str">
        <f t="shared" si="138"/>
        <v/>
      </c>
      <c r="FK38" s="103" t="str">
        <f t="shared" si="139"/>
        <v/>
      </c>
      <c r="FL38" s="103" t="str">
        <f t="shared" si="140"/>
        <v/>
      </c>
      <c r="FM38" s="103" t="str">
        <f t="shared" si="141"/>
        <v/>
      </c>
      <c r="FN38" s="103" t="str">
        <f t="shared" si="142"/>
        <v/>
      </c>
      <c r="FO38" s="103" t="str">
        <f t="shared" si="143"/>
        <v/>
      </c>
      <c r="FP38" s="103" t="str">
        <f t="shared" si="144"/>
        <v/>
      </c>
      <c r="FQ38" s="103" t="str">
        <f t="shared" si="145"/>
        <v/>
      </c>
      <c r="FR38" s="103" t="str">
        <f t="shared" si="146"/>
        <v/>
      </c>
      <c r="FS38" s="103" t="str">
        <f t="shared" si="147"/>
        <v/>
      </c>
      <c r="FT38" s="103" t="str">
        <f t="shared" si="148"/>
        <v/>
      </c>
      <c r="FU38" s="103" t="str">
        <f t="shared" si="149"/>
        <v/>
      </c>
      <c r="FV38" s="103" t="str">
        <f t="shared" si="150"/>
        <v/>
      </c>
      <c r="FW38" s="103" t="str">
        <f t="shared" si="151"/>
        <v/>
      </c>
      <c r="FX38" s="103" t="str">
        <f t="shared" si="152"/>
        <v/>
      </c>
      <c r="FY38" s="103" t="str">
        <f t="shared" si="153"/>
        <v/>
      </c>
      <c r="FZ38" s="103" t="str">
        <f t="shared" si="154"/>
        <v/>
      </c>
      <c r="GA38" s="103" t="str">
        <f t="shared" si="155"/>
        <v/>
      </c>
      <c r="GB38" s="103" t="str">
        <f t="shared" si="156"/>
        <v/>
      </c>
      <c r="GC38" s="103" t="str">
        <f t="shared" si="157"/>
        <v/>
      </c>
      <c r="GD38" s="103" t="str">
        <f t="shared" si="158"/>
        <v/>
      </c>
      <c r="GE38" s="103" t="str">
        <f t="shared" si="159"/>
        <v/>
      </c>
      <c r="GF38" s="103" t="str">
        <f t="shared" si="160"/>
        <v/>
      </c>
      <c r="GG38" s="103" t="str">
        <f t="shared" si="161"/>
        <v/>
      </c>
      <c r="GH38" s="103" t="str">
        <f t="shared" si="162"/>
        <v/>
      </c>
      <c r="GI38" s="103" t="str">
        <f t="shared" si="163"/>
        <v/>
      </c>
      <c r="GJ38" s="103" t="str">
        <f t="shared" si="164"/>
        <v/>
      </c>
      <c r="GK38" s="103" t="str">
        <f t="shared" si="165"/>
        <v/>
      </c>
      <c r="GL38" s="103" t="str">
        <f t="shared" si="166"/>
        <v/>
      </c>
      <c r="GM38" s="103" t="str">
        <f t="shared" si="167"/>
        <v/>
      </c>
      <c r="GN38" s="103" t="str">
        <f t="shared" si="168"/>
        <v/>
      </c>
      <c r="GO38" s="103" t="str">
        <f t="shared" si="169"/>
        <v/>
      </c>
      <c r="GP38" s="103" t="str">
        <f t="shared" si="170"/>
        <v/>
      </c>
      <c r="GQ38" s="103" t="str">
        <f t="shared" si="171"/>
        <v/>
      </c>
      <c r="GR38" s="103" t="str">
        <f t="shared" si="172"/>
        <v/>
      </c>
      <c r="GS38" s="103" t="str">
        <f t="shared" si="173"/>
        <v/>
      </c>
      <c r="GT38" s="103" t="str">
        <f t="shared" si="174"/>
        <v/>
      </c>
      <c r="GU38" s="103" t="str">
        <f t="shared" si="175"/>
        <v/>
      </c>
      <c r="GV38" s="103" t="str">
        <f t="shared" si="176"/>
        <v/>
      </c>
      <c r="GW38" s="103" t="str">
        <f t="shared" si="177"/>
        <v/>
      </c>
      <c r="GX38" s="103" t="str">
        <f t="shared" si="178"/>
        <v/>
      </c>
      <c r="GY38" s="103" t="str">
        <f t="shared" si="179"/>
        <v/>
      </c>
      <c r="GZ38" s="103" t="str">
        <f t="shared" si="180"/>
        <v/>
      </c>
      <c r="HA38" s="103" t="str">
        <f t="shared" si="181"/>
        <v/>
      </c>
      <c r="HB38" s="103" t="str">
        <f t="shared" si="182"/>
        <v/>
      </c>
      <c r="HC38" s="103" t="str">
        <f t="shared" si="183"/>
        <v/>
      </c>
      <c r="HD38" s="103" t="str">
        <f t="shared" si="184"/>
        <v/>
      </c>
      <c r="HE38" s="103" t="str">
        <f t="shared" si="185"/>
        <v/>
      </c>
      <c r="HF38" s="103" t="str">
        <f t="shared" si="186"/>
        <v/>
      </c>
      <c r="HG38" s="103" t="str">
        <f t="shared" si="187"/>
        <v/>
      </c>
      <c r="HH38" s="103" t="str">
        <f t="shared" si="188"/>
        <v/>
      </c>
      <c r="HI38" s="103" t="str">
        <f t="shared" si="189"/>
        <v/>
      </c>
      <c r="HJ38" s="103" t="str">
        <f t="shared" si="190"/>
        <v/>
      </c>
      <c r="HK38" s="103" t="str">
        <f t="shared" si="191"/>
        <v/>
      </c>
      <c r="HL38" s="103" t="str">
        <f t="shared" si="192"/>
        <v/>
      </c>
      <c r="HM38" s="103" t="str">
        <f t="shared" si="193"/>
        <v/>
      </c>
      <c r="HN38" s="103" t="str">
        <f t="shared" si="194"/>
        <v/>
      </c>
      <c r="HO38" s="103" t="str">
        <f t="shared" si="195"/>
        <v/>
      </c>
      <c r="HP38" s="103" t="str">
        <f t="shared" si="196"/>
        <v/>
      </c>
      <c r="HQ38" s="103" t="str">
        <f t="shared" si="197"/>
        <v/>
      </c>
      <c r="HR38" s="103" t="str">
        <f t="shared" si="198"/>
        <v/>
      </c>
      <c r="HS38" s="103" t="str">
        <f t="shared" si="199"/>
        <v/>
      </c>
      <c r="HT38" s="103" t="str">
        <f t="shared" si="200"/>
        <v/>
      </c>
      <c r="HU38" s="103" t="str">
        <f t="shared" si="201"/>
        <v/>
      </c>
      <c r="HV38" s="103" t="str">
        <f t="shared" si="202"/>
        <v/>
      </c>
      <c r="HW38" s="137" t="str">
        <f t="shared" si="203"/>
        <v/>
      </c>
      <c r="HX38" s="137" t="str">
        <f t="shared" si="204"/>
        <v/>
      </c>
      <c r="HY38" s="137" t="str">
        <f t="shared" si="205"/>
        <v/>
      </c>
      <c r="HZ38" s="137" t="str">
        <f t="shared" si="206"/>
        <v/>
      </c>
      <c r="IA38" s="137" t="str">
        <f t="shared" si="207"/>
        <v/>
      </c>
      <c r="IB38" s="137" t="str">
        <f t="shared" si="208"/>
        <v/>
      </c>
      <c r="IC38" s="137" t="str">
        <f t="shared" si="209"/>
        <v/>
      </c>
      <c r="ID38" s="137" t="str">
        <f t="shared" si="210"/>
        <v/>
      </c>
      <c r="IE38" s="137" t="str">
        <f t="shared" si="211"/>
        <v/>
      </c>
      <c r="IF38" s="137" t="str">
        <f t="shared" si="212"/>
        <v/>
      </c>
      <c r="IG38" s="137" t="str">
        <f t="shared" si="213"/>
        <v/>
      </c>
      <c r="IH38" s="137" t="str">
        <f t="shared" si="214"/>
        <v/>
      </c>
      <c r="II38" s="137" t="str">
        <f t="shared" si="215"/>
        <v/>
      </c>
      <c r="IJ38" s="137" t="str">
        <f t="shared" si="216"/>
        <v/>
      </c>
      <c r="IK38" s="137" t="str">
        <f t="shared" si="217"/>
        <v/>
      </c>
      <c r="IL38" s="137" t="str">
        <f t="shared" si="218"/>
        <v/>
      </c>
      <c r="IM38" s="137" t="str">
        <f t="shared" si="219"/>
        <v/>
      </c>
      <c r="IN38" s="137" t="str">
        <f t="shared" si="220"/>
        <v/>
      </c>
      <c r="IO38" s="137" t="str">
        <f t="shared" si="221"/>
        <v/>
      </c>
      <c r="IP38" s="137" t="str">
        <f t="shared" si="222"/>
        <v/>
      </c>
      <c r="IQ38" s="137" t="str">
        <f t="shared" si="223"/>
        <v/>
      </c>
      <c r="IR38" s="137" t="str">
        <f t="shared" si="224"/>
        <v/>
      </c>
      <c r="IS38" s="137" t="str">
        <f t="shared" si="225"/>
        <v/>
      </c>
      <c r="IT38" s="137" t="str">
        <f t="shared" si="226"/>
        <v/>
      </c>
      <c r="IU38" s="137" t="str">
        <f t="shared" si="227"/>
        <v/>
      </c>
      <c r="IV38" s="137" t="str">
        <f t="shared" si="228"/>
        <v/>
      </c>
      <c r="IW38" s="137" t="str">
        <f t="shared" si="229"/>
        <v/>
      </c>
      <c r="IX38" s="137" t="str">
        <f t="shared" si="230"/>
        <v/>
      </c>
      <c r="IY38" s="137" t="str">
        <f t="shared" si="231"/>
        <v/>
      </c>
      <c r="IZ38" s="137" t="str">
        <f t="shared" si="232"/>
        <v/>
      </c>
      <c r="JA38" s="137" t="str">
        <f t="shared" si="233"/>
        <v/>
      </c>
      <c r="JB38" s="137" t="str">
        <f t="shared" si="234"/>
        <v/>
      </c>
      <c r="JC38" s="137" t="str">
        <f t="shared" si="235"/>
        <v/>
      </c>
      <c r="JD38" s="137" t="str">
        <f t="shared" si="236"/>
        <v/>
      </c>
      <c r="JE38" s="137" t="str">
        <f t="shared" si="237"/>
        <v/>
      </c>
      <c r="JF38" s="137" t="str">
        <f t="shared" si="238"/>
        <v/>
      </c>
      <c r="JG38" s="137" t="str">
        <f t="shared" si="239"/>
        <v/>
      </c>
      <c r="JH38" s="137" t="str">
        <f t="shared" si="240"/>
        <v/>
      </c>
      <c r="JI38" s="137" t="str">
        <f t="shared" si="241"/>
        <v/>
      </c>
      <c r="JJ38" s="137" t="str">
        <f t="shared" si="242"/>
        <v/>
      </c>
      <c r="JK38" s="137" t="str">
        <f t="shared" si="243"/>
        <v/>
      </c>
      <c r="JL38" s="137" t="str">
        <f t="shared" si="244"/>
        <v/>
      </c>
      <c r="JM38" s="137" t="str">
        <f t="shared" si="245"/>
        <v/>
      </c>
      <c r="JN38" s="137" t="str">
        <f t="shared" si="246"/>
        <v/>
      </c>
      <c r="JO38" s="137" t="str">
        <f t="shared" si="247"/>
        <v/>
      </c>
      <c r="JP38" s="137" t="str">
        <f t="shared" si="248"/>
        <v/>
      </c>
      <c r="JQ38" s="137" t="str">
        <f t="shared" si="249"/>
        <v/>
      </c>
      <c r="JR38" s="137" t="str">
        <f t="shared" si="250"/>
        <v/>
      </c>
      <c r="JS38" s="137" t="str">
        <f t="shared" si="251"/>
        <v/>
      </c>
      <c r="JT38" s="137" t="str">
        <f t="shared" si="252"/>
        <v/>
      </c>
      <c r="JU38" s="137" t="str">
        <f t="shared" si="253"/>
        <v/>
      </c>
      <c r="JV38" s="137" t="str">
        <f t="shared" si="254"/>
        <v/>
      </c>
      <c r="JW38" s="137" t="str">
        <f t="shared" si="255"/>
        <v/>
      </c>
      <c r="JX38" s="137" t="str">
        <f t="shared" si="256"/>
        <v/>
      </c>
      <c r="JY38" s="137" t="str">
        <f t="shared" si="257"/>
        <v/>
      </c>
      <c r="JZ38" s="137" t="str">
        <f t="shared" si="258"/>
        <v/>
      </c>
      <c r="KA38" s="137" t="str">
        <f t="shared" si="259"/>
        <v/>
      </c>
      <c r="KB38" s="137" t="str">
        <f t="shared" si="260"/>
        <v/>
      </c>
      <c r="KC38" s="137" t="str">
        <f t="shared" si="261"/>
        <v/>
      </c>
      <c r="KD38" s="137" t="str">
        <f t="shared" si="262"/>
        <v/>
      </c>
      <c r="KE38" s="137" t="str">
        <f t="shared" si="263"/>
        <v/>
      </c>
      <c r="KF38" s="137" t="str">
        <f t="shared" si="264"/>
        <v/>
      </c>
      <c r="KG38" s="137" t="str">
        <f t="shared" si="265"/>
        <v/>
      </c>
      <c r="KH38" s="137" t="str">
        <f t="shared" si="266"/>
        <v/>
      </c>
      <c r="KI38" s="137" t="str">
        <f t="shared" si="267"/>
        <v/>
      </c>
      <c r="KJ38" s="137" t="str">
        <f t="shared" si="268"/>
        <v/>
      </c>
      <c r="KK38" s="137" t="str">
        <f t="shared" si="269"/>
        <v/>
      </c>
      <c r="KL38" s="137" t="str">
        <f t="shared" si="270"/>
        <v/>
      </c>
      <c r="KM38" s="137" t="str">
        <f t="shared" si="271"/>
        <v/>
      </c>
      <c r="KN38" s="137" t="str">
        <f t="shared" si="272"/>
        <v/>
      </c>
      <c r="KO38" s="137" t="str">
        <f t="shared" si="273"/>
        <v/>
      </c>
      <c r="KP38" s="137" t="str">
        <f t="shared" si="274"/>
        <v/>
      </c>
      <c r="KQ38" s="137" t="str">
        <f t="shared" si="275"/>
        <v/>
      </c>
      <c r="KR38" s="137" t="str">
        <f t="shared" si="276"/>
        <v/>
      </c>
      <c r="KS38" s="137" t="str">
        <f t="shared" si="277"/>
        <v/>
      </c>
      <c r="KT38" s="137" t="str">
        <f t="shared" si="278"/>
        <v/>
      </c>
      <c r="KU38" s="137" t="str">
        <f t="shared" si="279"/>
        <v/>
      </c>
      <c r="KV38" s="137" t="str">
        <f t="shared" si="280"/>
        <v/>
      </c>
      <c r="KW38" s="137" t="str">
        <f t="shared" si="281"/>
        <v/>
      </c>
      <c r="KX38" s="137" t="str">
        <f t="shared" si="282"/>
        <v/>
      </c>
      <c r="KY38" s="137" t="str">
        <f t="shared" si="283"/>
        <v/>
      </c>
      <c r="KZ38" s="137" t="str">
        <f t="shared" si="284"/>
        <v/>
      </c>
      <c r="LA38" s="137" t="str">
        <f t="shared" si="285"/>
        <v/>
      </c>
      <c r="LB38" s="137" t="str">
        <f t="shared" si="286"/>
        <v/>
      </c>
      <c r="LC38" s="137" t="str">
        <f t="shared" si="287"/>
        <v/>
      </c>
      <c r="LD38" s="138" t="str">
        <f t="shared" si="288"/>
        <v/>
      </c>
      <c r="LE38" s="138" t="str">
        <f t="shared" si="289"/>
        <v/>
      </c>
      <c r="LF38" s="138" t="str">
        <f t="shared" si="290"/>
        <v/>
      </c>
      <c r="LG38" s="138" t="str">
        <f t="shared" si="291"/>
        <v/>
      </c>
      <c r="LH38" s="138" t="str">
        <f t="shared" si="292"/>
        <v/>
      </c>
      <c r="LI38" s="103" t="str">
        <f t="shared" si="293"/>
        <v/>
      </c>
      <c r="LJ38" s="103" t="str">
        <f t="shared" si="294"/>
        <v/>
      </c>
      <c r="LK38" s="103" t="str">
        <f t="shared" si="295"/>
        <v/>
      </c>
      <c r="LL38" s="103" t="str">
        <f t="shared" si="296"/>
        <v/>
      </c>
      <c r="LM38" s="103" t="str">
        <f t="shared" si="297"/>
        <v/>
      </c>
      <c r="LN38" s="103" t="str">
        <f t="shared" si="298"/>
        <v/>
      </c>
      <c r="LO38" s="103" t="str">
        <f t="shared" si="299"/>
        <v/>
      </c>
      <c r="LP38" s="103" t="str">
        <f t="shared" si="300"/>
        <v/>
      </c>
      <c r="LQ38" s="103" t="str">
        <f t="shared" si="301"/>
        <v/>
      </c>
      <c r="LR38" s="103" t="str">
        <f t="shared" si="302"/>
        <v/>
      </c>
      <c r="LS38" s="103" t="str">
        <f t="shared" si="303"/>
        <v/>
      </c>
      <c r="LT38" s="103" t="str">
        <f t="shared" si="304"/>
        <v/>
      </c>
      <c r="LU38" s="103" t="str">
        <f t="shared" si="305"/>
        <v/>
      </c>
      <c r="LV38" s="103" t="str">
        <f t="shared" si="306"/>
        <v/>
      </c>
      <c r="LW38" s="103" t="str">
        <f t="shared" si="307"/>
        <v/>
      </c>
      <c r="LX38" s="103" t="str">
        <f t="shared" si="308"/>
        <v/>
      </c>
      <c r="LY38" s="103" t="str">
        <f t="shared" si="309"/>
        <v/>
      </c>
      <c r="LZ38" s="103" t="str">
        <f t="shared" si="310"/>
        <v/>
      </c>
      <c r="MA38" s="103" t="str">
        <f t="shared" si="311"/>
        <v/>
      </c>
      <c r="MB38" s="103" t="str">
        <f t="shared" si="312"/>
        <v/>
      </c>
      <c r="MC38" s="119">
        <f t="shared" si="323"/>
        <v>0</v>
      </c>
      <c r="MD38" s="119">
        <f t="shared" si="324"/>
        <v>0</v>
      </c>
      <c r="ME38" s="119">
        <f t="shared" si="325"/>
        <v>0</v>
      </c>
      <c r="MF38" s="119">
        <f t="shared" si="326"/>
        <v>0</v>
      </c>
      <c r="MG38" s="119">
        <f t="shared" si="327"/>
        <v>0</v>
      </c>
      <c r="MH38" s="119">
        <f t="shared" si="328"/>
        <v>0</v>
      </c>
      <c r="MI38" s="119">
        <f t="shared" si="329"/>
        <v>0</v>
      </c>
      <c r="MJ38" s="119">
        <f t="shared" si="330"/>
        <v>0</v>
      </c>
      <c r="MK38" s="119">
        <f t="shared" si="331"/>
        <v>0</v>
      </c>
      <c r="ML38" s="119">
        <f t="shared" si="332"/>
        <v>0</v>
      </c>
      <c r="MM38" s="119">
        <f t="shared" si="333"/>
        <v>0</v>
      </c>
      <c r="MN38" s="119">
        <f t="shared" si="334"/>
        <v>0</v>
      </c>
      <c r="MO38" s="119">
        <f t="shared" si="335"/>
        <v>0</v>
      </c>
      <c r="MP38" s="119">
        <f t="shared" si="336"/>
        <v>0</v>
      </c>
      <c r="MQ38" s="119">
        <f t="shared" si="337"/>
        <v>0</v>
      </c>
      <c r="MR38" s="98"/>
      <c r="MS38" s="98"/>
      <c r="MT38" s="103"/>
      <c r="MU38" s="103"/>
      <c r="NK38" s="99"/>
      <c r="NL38" s="99"/>
    </row>
    <row r="39" spans="1:376" ht="12" customHeight="1" x14ac:dyDescent="0.2">
      <c r="A39" s="126" t="str">
        <f t="shared" si="0"/>
        <v/>
      </c>
      <c r="B39" s="165"/>
      <c r="C39" s="140"/>
      <c r="D39" s="141"/>
      <c r="E39" s="142"/>
      <c r="F39" s="142"/>
      <c r="G39" s="142"/>
      <c r="H39" s="142"/>
      <c r="I39" s="534"/>
      <c r="J39" s="143"/>
      <c r="K39" s="144">
        <f t="shared" si="1"/>
        <v>0</v>
      </c>
      <c r="L39" s="144">
        <f t="shared" si="2"/>
        <v>0</v>
      </c>
      <c r="M39" s="145"/>
      <c r="N39" s="145"/>
      <c r="O39" s="145"/>
      <c r="P39" s="146"/>
      <c r="Q39" s="147"/>
      <c r="R39" s="148"/>
      <c r="S39" s="1245"/>
      <c r="T39" s="1246"/>
      <c r="U39" s="103" t="str">
        <f t="shared" si="3"/>
        <v/>
      </c>
      <c r="V39" s="103" t="str">
        <f t="shared" si="4"/>
        <v/>
      </c>
      <c r="W39" s="103" t="str">
        <f t="shared" si="5"/>
        <v/>
      </c>
      <c r="X39" s="103" t="str">
        <f t="shared" si="6"/>
        <v/>
      </c>
      <c r="Y39" s="103" t="str">
        <f t="shared" si="7"/>
        <v/>
      </c>
      <c r="Z39" s="103" t="str">
        <f t="shared" si="8"/>
        <v/>
      </c>
      <c r="AA39" s="103" t="str">
        <f t="shared" si="9"/>
        <v/>
      </c>
      <c r="AB39" s="103" t="str">
        <f t="shared" si="10"/>
        <v/>
      </c>
      <c r="AC39" s="103" t="str">
        <f t="shared" si="11"/>
        <v/>
      </c>
      <c r="AD39" s="103" t="str">
        <f t="shared" si="12"/>
        <v/>
      </c>
      <c r="AE39" s="103" t="str">
        <f t="shared" si="13"/>
        <v/>
      </c>
      <c r="AF39" s="103" t="str">
        <f t="shared" si="14"/>
        <v/>
      </c>
      <c r="AG39" s="103" t="str">
        <f t="shared" si="15"/>
        <v/>
      </c>
      <c r="AH39" s="103" t="str">
        <f t="shared" si="16"/>
        <v/>
      </c>
      <c r="AI39" s="103" t="str">
        <f t="shared" si="17"/>
        <v/>
      </c>
      <c r="AJ39" s="103" t="str">
        <f t="shared" si="18"/>
        <v/>
      </c>
      <c r="AK39" s="103" t="str">
        <f t="shared" si="19"/>
        <v/>
      </c>
      <c r="AL39" s="103" t="str">
        <f t="shared" si="20"/>
        <v/>
      </c>
      <c r="AM39" s="103" t="str">
        <f t="shared" si="21"/>
        <v/>
      </c>
      <c r="AN39" s="103" t="str">
        <f t="shared" si="22"/>
        <v/>
      </c>
      <c r="AO39" s="103" t="str">
        <f t="shared" si="23"/>
        <v/>
      </c>
      <c r="AP39" s="103" t="str">
        <f t="shared" si="24"/>
        <v/>
      </c>
      <c r="AQ39" s="103" t="str">
        <f t="shared" si="25"/>
        <v/>
      </c>
      <c r="AR39" s="103" t="str">
        <f t="shared" si="26"/>
        <v/>
      </c>
      <c r="AS39" s="103" t="str">
        <f t="shared" si="27"/>
        <v/>
      </c>
      <c r="AT39" s="103" t="str">
        <f t="shared" si="28"/>
        <v/>
      </c>
      <c r="AU39" s="103" t="str">
        <f t="shared" si="29"/>
        <v/>
      </c>
      <c r="AV39" s="103" t="str">
        <f t="shared" si="30"/>
        <v/>
      </c>
      <c r="AW39" s="103" t="str">
        <f t="shared" si="31"/>
        <v/>
      </c>
      <c r="AX39" s="103" t="str">
        <f t="shared" si="32"/>
        <v/>
      </c>
      <c r="AY39" s="103" t="str">
        <f t="shared" si="33"/>
        <v/>
      </c>
      <c r="AZ39" s="103" t="str">
        <f t="shared" si="34"/>
        <v/>
      </c>
      <c r="BA39" s="103" t="str">
        <f t="shared" si="35"/>
        <v/>
      </c>
      <c r="BB39" s="103" t="str">
        <f t="shared" si="36"/>
        <v/>
      </c>
      <c r="BC39" s="103" t="str">
        <f t="shared" si="37"/>
        <v/>
      </c>
      <c r="BD39" s="103" t="str">
        <f t="shared" si="38"/>
        <v/>
      </c>
      <c r="BE39" s="103" t="str">
        <f t="shared" si="39"/>
        <v/>
      </c>
      <c r="BF39" s="103" t="str">
        <f t="shared" si="40"/>
        <v/>
      </c>
      <c r="BG39" s="103" t="str">
        <f t="shared" si="41"/>
        <v/>
      </c>
      <c r="BH39" s="103" t="str">
        <f t="shared" si="42"/>
        <v/>
      </c>
      <c r="BI39" s="103" t="str">
        <f t="shared" si="43"/>
        <v/>
      </c>
      <c r="BJ39" s="103" t="str">
        <f t="shared" si="44"/>
        <v/>
      </c>
      <c r="BK39" s="103" t="str">
        <f t="shared" si="45"/>
        <v/>
      </c>
      <c r="BL39" s="103" t="str">
        <f t="shared" si="46"/>
        <v/>
      </c>
      <c r="BM39" s="103" t="str">
        <f t="shared" si="47"/>
        <v/>
      </c>
      <c r="BN39" s="103" t="str">
        <f t="shared" si="48"/>
        <v/>
      </c>
      <c r="BO39" s="103" t="str">
        <f t="shared" si="49"/>
        <v/>
      </c>
      <c r="BP39" s="103" t="str">
        <f t="shared" si="50"/>
        <v/>
      </c>
      <c r="BQ39" s="103" t="str">
        <f t="shared" si="51"/>
        <v/>
      </c>
      <c r="BR39" s="103" t="str">
        <f t="shared" si="52"/>
        <v/>
      </c>
      <c r="BS39" s="103" t="str">
        <f t="shared" si="53"/>
        <v/>
      </c>
      <c r="BT39" s="103" t="str">
        <f t="shared" si="54"/>
        <v/>
      </c>
      <c r="BU39" s="103" t="str">
        <f t="shared" si="55"/>
        <v/>
      </c>
      <c r="BV39" s="103" t="str">
        <f t="shared" si="56"/>
        <v/>
      </c>
      <c r="BW39" s="103" t="str">
        <f t="shared" si="57"/>
        <v/>
      </c>
      <c r="BX39" s="103" t="str">
        <f t="shared" si="58"/>
        <v/>
      </c>
      <c r="BY39" s="103" t="str">
        <f t="shared" si="59"/>
        <v/>
      </c>
      <c r="BZ39" s="103" t="str">
        <f t="shared" si="60"/>
        <v/>
      </c>
      <c r="CA39" s="103" t="str">
        <f t="shared" si="61"/>
        <v/>
      </c>
      <c r="CB39" s="103" t="str">
        <f t="shared" si="62"/>
        <v/>
      </c>
      <c r="CC39" s="103" t="str">
        <f t="shared" si="63"/>
        <v/>
      </c>
      <c r="CD39" s="103" t="str">
        <f t="shared" si="64"/>
        <v/>
      </c>
      <c r="CE39" s="103" t="str">
        <f t="shared" si="65"/>
        <v/>
      </c>
      <c r="CF39" s="103" t="str">
        <f t="shared" si="66"/>
        <v/>
      </c>
      <c r="CG39" s="103" t="str">
        <f t="shared" si="67"/>
        <v/>
      </c>
      <c r="CH39" s="103" t="str">
        <f t="shared" si="68"/>
        <v/>
      </c>
      <c r="CI39" s="103" t="str">
        <f t="shared" si="69"/>
        <v/>
      </c>
      <c r="CJ39" s="103" t="str">
        <f t="shared" si="70"/>
        <v/>
      </c>
      <c r="CK39" s="103" t="str">
        <f t="shared" si="71"/>
        <v/>
      </c>
      <c r="CL39" s="103" t="str">
        <f t="shared" si="72"/>
        <v/>
      </c>
      <c r="CM39" s="103" t="str">
        <f t="shared" si="73"/>
        <v/>
      </c>
      <c r="CN39" s="103" t="str">
        <f t="shared" si="74"/>
        <v/>
      </c>
      <c r="CO39" s="103" t="str">
        <f t="shared" si="75"/>
        <v/>
      </c>
      <c r="CP39" s="103" t="str">
        <f t="shared" si="76"/>
        <v/>
      </c>
      <c r="CQ39" s="103" t="str">
        <f t="shared" si="77"/>
        <v/>
      </c>
      <c r="CR39" s="103" t="str">
        <f t="shared" si="78"/>
        <v/>
      </c>
      <c r="CS39" s="103" t="str">
        <f t="shared" si="79"/>
        <v/>
      </c>
      <c r="CT39" s="103" t="str">
        <f t="shared" si="80"/>
        <v/>
      </c>
      <c r="CU39" s="103" t="str">
        <f t="shared" si="81"/>
        <v/>
      </c>
      <c r="CV39" s="103" t="str">
        <f t="shared" si="82"/>
        <v/>
      </c>
      <c r="CW39" s="103" t="str">
        <f t="shared" si="83"/>
        <v/>
      </c>
      <c r="CX39" s="103" t="str">
        <f t="shared" si="84"/>
        <v/>
      </c>
      <c r="CY39" s="103" t="str">
        <f t="shared" si="85"/>
        <v/>
      </c>
      <c r="CZ39" s="103" t="str">
        <f t="shared" si="86"/>
        <v/>
      </c>
      <c r="DA39" s="103" t="str">
        <f t="shared" si="87"/>
        <v/>
      </c>
      <c r="DB39" s="103" t="str">
        <f t="shared" si="88"/>
        <v/>
      </c>
      <c r="DC39" s="103" t="str">
        <f t="shared" si="89"/>
        <v/>
      </c>
      <c r="DD39" s="103" t="str">
        <f t="shared" si="90"/>
        <v/>
      </c>
      <c r="DE39" s="103" t="str">
        <f t="shared" si="91"/>
        <v/>
      </c>
      <c r="DF39" s="103" t="str">
        <f t="shared" si="92"/>
        <v/>
      </c>
      <c r="DG39" s="103" t="str">
        <f t="shared" si="93"/>
        <v/>
      </c>
      <c r="DH39" s="103" t="str">
        <f t="shared" si="94"/>
        <v/>
      </c>
      <c r="DI39" s="103" t="str">
        <f t="shared" si="95"/>
        <v/>
      </c>
      <c r="DJ39" s="103" t="str">
        <f t="shared" si="96"/>
        <v/>
      </c>
      <c r="DK39" s="103" t="str">
        <f t="shared" si="97"/>
        <v/>
      </c>
      <c r="DL39" s="103" t="str">
        <f t="shared" si="98"/>
        <v/>
      </c>
      <c r="DM39" s="103" t="str">
        <f t="shared" si="99"/>
        <v/>
      </c>
      <c r="DN39" s="103" t="str">
        <f t="shared" si="100"/>
        <v/>
      </c>
      <c r="DO39" s="103" t="str">
        <f t="shared" si="101"/>
        <v/>
      </c>
      <c r="DP39" s="103" t="str">
        <f t="shared" si="102"/>
        <v/>
      </c>
      <c r="DQ39" s="103" t="str">
        <f t="shared" si="103"/>
        <v/>
      </c>
      <c r="DR39" s="103" t="str">
        <f t="shared" si="104"/>
        <v/>
      </c>
      <c r="DS39" s="103" t="str">
        <f t="shared" si="105"/>
        <v/>
      </c>
      <c r="DT39" s="103" t="str">
        <f t="shared" si="106"/>
        <v/>
      </c>
      <c r="DU39" s="103" t="str">
        <f t="shared" si="107"/>
        <v/>
      </c>
      <c r="DV39" s="103" t="str">
        <f t="shared" si="108"/>
        <v/>
      </c>
      <c r="DW39" s="103" t="str">
        <f t="shared" si="109"/>
        <v/>
      </c>
      <c r="DX39" s="103" t="str">
        <f t="shared" si="110"/>
        <v/>
      </c>
      <c r="DY39" s="103" t="str">
        <f t="shared" si="111"/>
        <v/>
      </c>
      <c r="DZ39" s="103" t="str">
        <f t="shared" si="112"/>
        <v/>
      </c>
      <c r="EA39" s="103" t="str">
        <f t="shared" si="113"/>
        <v/>
      </c>
      <c r="EB39" s="103" t="str">
        <f t="shared" si="114"/>
        <v/>
      </c>
      <c r="EC39" s="103" t="str">
        <f t="shared" si="115"/>
        <v/>
      </c>
      <c r="ED39" s="103" t="str">
        <f t="shared" si="116"/>
        <v/>
      </c>
      <c r="EE39" s="103" t="str">
        <f t="shared" si="117"/>
        <v/>
      </c>
      <c r="EF39" s="103" t="str">
        <f t="shared" si="118"/>
        <v/>
      </c>
      <c r="EG39" s="103" t="str">
        <f t="shared" si="119"/>
        <v/>
      </c>
      <c r="EH39" s="103" t="str">
        <f t="shared" si="120"/>
        <v/>
      </c>
      <c r="EI39" s="103" t="str">
        <f t="shared" si="121"/>
        <v/>
      </c>
      <c r="EJ39" s="103" t="str">
        <f t="shared" si="122"/>
        <v/>
      </c>
      <c r="EK39" s="103" t="str">
        <f t="shared" si="123"/>
        <v/>
      </c>
      <c r="EL39" s="103" t="str">
        <f t="shared" si="124"/>
        <v/>
      </c>
      <c r="EM39" s="103" t="str">
        <f t="shared" si="125"/>
        <v/>
      </c>
      <c r="EN39" s="103" t="str">
        <f t="shared" si="126"/>
        <v/>
      </c>
      <c r="EO39" s="103" t="str">
        <f t="shared" si="127"/>
        <v/>
      </c>
      <c r="EP39" s="103" t="str">
        <f t="shared" si="128"/>
        <v/>
      </c>
      <c r="EQ39" s="103" t="str">
        <f t="shared" si="129"/>
        <v/>
      </c>
      <c r="ER39" s="103" t="str">
        <f t="shared" si="130"/>
        <v/>
      </c>
      <c r="ES39" s="103" t="str">
        <f t="shared" si="131"/>
        <v/>
      </c>
      <c r="ET39" s="103" t="str">
        <f t="shared" si="132"/>
        <v/>
      </c>
      <c r="EU39" s="103" t="str">
        <f t="shared" si="313"/>
        <v/>
      </c>
      <c r="EV39" s="103" t="str">
        <f t="shared" si="314"/>
        <v/>
      </c>
      <c r="EW39" s="103" t="str">
        <f t="shared" si="315"/>
        <v/>
      </c>
      <c r="EX39" s="103" t="str">
        <f t="shared" si="316"/>
        <v/>
      </c>
      <c r="EY39" s="103" t="str">
        <f t="shared" si="317"/>
        <v/>
      </c>
      <c r="EZ39" s="103" t="str">
        <f t="shared" si="133"/>
        <v/>
      </c>
      <c r="FA39" s="103" t="str">
        <f t="shared" si="134"/>
        <v/>
      </c>
      <c r="FB39" s="103" t="str">
        <f t="shared" si="135"/>
        <v/>
      </c>
      <c r="FC39" s="103" t="str">
        <f t="shared" si="136"/>
        <v/>
      </c>
      <c r="FD39" s="103" t="str">
        <f t="shared" si="137"/>
        <v/>
      </c>
      <c r="FE39" s="103" t="str">
        <f t="shared" si="318"/>
        <v/>
      </c>
      <c r="FF39" s="103" t="str">
        <f t="shared" si="319"/>
        <v/>
      </c>
      <c r="FG39" s="103" t="str">
        <f t="shared" si="320"/>
        <v/>
      </c>
      <c r="FH39" s="103" t="str">
        <f t="shared" si="321"/>
        <v/>
      </c>
      <c r="FI39" s="103" t="str">
        <f t="shared" si="322"/>
        <v/>
      </c>
      <c r="FJ39" s="103" t="str">
        <f t="shared" si="138"/>
        <v/>
      </c>
      <c r="FK39" s="103" t="str">
        <f t="shared" si="139"/>
        <v/>
      </c>
      <c r="FL39" s="103" t="str">
        <f t="shared" si="140"/>
        <v/>
      </c>
      <c r="FM39" s="103" t="str">
        <f t="shared" si="141"/>
        <v/>
      </c>
      <c r="FN39" s="103" t="str">
        <f t="shared" si="142"/>
        <v/>
      </c>
      <c r="FO39" s="103" t="str">
        <f t="shared" si="143"/>
        <v/>
      </c>
      <c r="FP39" s="103" t="str">
        <f t="shared" si="144"/>
        <v/>
      </c>
      <c r="FQ39" s="103" t="str">
        <f t="shared" si="145"/>
        <v/>
      </c>
      <c r="FR39" s="103" t="str">
        <f t="shared" si="146"/>
        <v/>
      </c>
      <c r="FS39" s="103" t="str">
        <f t="shared" si="147"/>
        <v/>
      </c>
      <c r="FT39" s="103" t="str">
        <f t="shared" si="148"/>
        <v/>
      </c>
      <c r="FU39" s="103" t="str">
        <f t="shared" si="149"/>
        <v/>
      </c>
      <c r="FV39" s="103" t="str">
        <f t="shared" si="150"/>
        <v/>
      </c>
      <c r="FW39" s="103" t="str">
        <f t="shared" si="151"/>
        <v/>
      </c>
      <c r="FX39" s="103" t="str">
        <f t="shared" si="152"/>
        <v/>
      </c>
      <c r="FY39" s="103" t="str">
        <f t="shared" si="153"/>
        <v/>
      </c>
      <c r="FZ39" s="103" t="str">
        <f t="shared" si="154"/>
        <v/>
      </c>
      <c r="GA39" s="103" t="str">
        <f t="shared" si="155"/>
        <v/>
      </c>
      <c r="GB39" s="103" t="str">
        <f t="shared" si="156"/>
        <v/>
      </c>
      <c r="GC39" s="103" t="str">
        <f t="shared" si="157"/>
        <v/>
      </c>
      <c r="GD39" s="103" t="str">
        <f t="shared" si="158"/>
        <v/>
      </c>
      <c r="GE39" s="103" t="str">
        <f t="shared" si="159"/>
        <v/>
      </c>
      <c r="GF39" s="103" t="str">
        <f t="shared" si="160"/>
        <v/>
      </c>
      <c r="GG39" s="103" t="str">
        <f t="shared" si="161"/>
        <v/>
      </c>
      <c r="GH39" s="103" t="str">
        <f t="shared" si="162"/>
        <v/>
      </c>
      <c r="GI39" s="103" t="str">
        <f t="shared" si="163"/>
        <v/>
      </c>
      <c r="GJ39" s="103" t="str">
        <f t="shared" si="164"/>
        <v/>
      </c>
      <c r="GK39" s="103" t="str">
        <f t="shared" si="165"/>
        <v/>
      </c>
      <c r="GL39" s="103" t="str">
        <f t="shared" si="166"/>
        <v/>
      </c>
      <c r="GM39" s="103" t="str">
        <f t="shared" si="167"/>
        <v/>
      </c>
      <c r="GN39" s="103" t="str">
        <f t="shared" si="168"/>
        <v/>
      </c>
      <c r="GO39" s="103" t="str">
        <f t="shared" si="169"/>
        <v/>
      </c>
      <c r="GP39" s="103" t="str">
        <f t="shared" si="170"/>
        <v/>
      </c>
      <c r="GQ39" s="103" t="str">
        <f t="shared" si="171"/>
        <v/>
      </c>
      <c r="GR39" s="103" t="str">
        <f t="shared" si="172"/>
        <v/>
      </c>
      <c r="GS39" s="103" t="str">
        <f t="shared" si="173"/>
        <v/>
      </c>
      <c r="GT39" s="103" t="str">
        <f t="shared" si="174"/>
        <v/>
      </c>
      <c r="GU39" s="103" t="str">
        <f t="shared" si="175"/>
        <v/>
      </c>
      <c r="GV39" s="103" t="str">
        <f t="shared" si="176"/>
        <v/>
      </c>
      <c r="GW39" s="103" t="str">
        <f t="shared" si="177"/>
        <v/>
      </c>
      <c r="GX39" s="103" t="str">
        <f t="shared" si="178"/>
        <v/>
      </c>
      <c r="GY39" s="103" t="str">
        <f t="shared" si="179"/>
        <v/>
      </c>
      <c r="GZ39" s="103" t="str">
        <f t="shared" si="180"/>
        <v/>
      </c>
      <c r="HA39" s="103" t="str">
        <f t="shared" si="181"/>
        <v/>
      </c>
      <c r="HB39" s="103" t="str">
        <f t="shared" si="182"/>
        <v/>
      </c>
      <c r="HC39" s="103" t="str">
        <f t="shared" si="183"/>
        <v/>
      </c>
      <c r="HD39" s="103" t="str">
        <f t="shared" si="184"/>
        <v/>
      </c>
      <c r="HE39" s="103" t="str">
        <f t="shared" si="185"/>
        <v/>
      </c>
      <c r="HF39" s="103" t="str">
        <f t="shared" si="186"/>
        <v/>
      </c>
      <c r="HG39" s="103" t="str">
        <f t="shared" si="187"/>
        <v/>
      </c>
      <c r="HH39" s="103" t="str">
        <f t="shared" si="188"/>
        <v/>
      </c>
      <c r="HI39" s="103" t="str">
        <f t="shared" si="189"/>
        <v/>
      </c>
      <c r="HJ39" s="103" t="str">
        <f t="shared" si="190"/>
        <v/>
      </c>
      <c r="HK39" s="103" t="str">
        <f t="shared" si="191"/>
        <v/>
      </c>
      <c r="HL39" s="103" t="str">
        <f t="shared" si="192"/>
        <v/>
      </c>
      <c r="HM39" s="103" t="str">
        <f t="shared" si="193"/>
        <v/>
      </c>
      <c r="HN39" s="103" t="str">
        <f t="shared" si="194"/>
        <v/>
      </c>
      <c r="HO39" s="103" t="str">
        <f t="shared" si="195"/>
        <v/>
      </c>
      <c r="HP39" s="103" t="str">
        <f t="shared" si="196"/>
        <v/>
      </c>
      <c r="HQ39" s="103" t="str">
        <f t="shared" si="197"/>
        <v/>
      </c>
      <c r="HR39" s="103" t="str">
        <f t="shared" si="198"/>
        <v/>
      </c>
      <c r="HS39" s="103" t="str">
        <f t="shared" si="199"/>
        <v/>
      </c>
      <c r="HT39" s="103" t="str">
        <f t="shared" si="200"/>
        <v/>
      </c>
      <c r="HU39" s="103" t="str">
        <f t="shared" si="201"/>
        <v/>
      </c>
      <c r="HV39" s="103" t="str">
        <f t="shared" si="202"/>
        <v/>
      </c>
      <c r="HW39" s="137" t="str">
        <f t="shared" si="203"/>
        <v/>
      </c>
      <c r="HX39" s="137" t="str">
        <f t="shared" si="204"/>
        <v/>
      </c>
      <c r="HY39" s="137" t="str">
        <f t="shared" si="205"/>
        <v/>
      </c>
      <c r="HZ39" s="137" t="str">
        <f t="shared" si="206"/>
        <v/>
      </c>
      <c r="IA39" s="137" t="str">
        <f t="shared" si="207"/>
        <v/>
      </c>
      <c r="IB39" s="137" t="str">
        <f t="shared" si="208"/>
        <v/>
      </c>
      <c r="IC39" s="137" t="str">
        <f t="shared" si="209"/>
        <v/>
      </c>
      <c r="ID39" s="137" t="str">
        <f t="shared" si="210"/>
        <v/>
      </c>
      <c r="IE39" s="137" t="str">
        <f t="shared" si="211"/>
        <v/>
      </c>
      <c r="IF39" s="137" t="str">
        <f t="shared" si="212"/>
        <v/>
      </c>
      <c r="IG39" s="137" t="str">
        <f t="shared" si="213"/>
        <v/>
      </c>
      <c r="IH39" s="137" t="str">
        <f t="shared" si="214"/>
        <v/>
      </c>
      <c r="II39" s="137" t="str">
        <f t="shared" si="215"/>
        <v/>
      </c>
      <c r="IJ39" s="137" t="str">
        <f t="shared" si="216"/>
        <v/>
      </c>
      <c r="IK39" s="137" t="str">
        <f t="shared" si="217"/>
        <v/>
      </c>
      <c r="IL39" s="137" t="str">
        <f t="shared" si="218"/>
        <v/>
      </c>
      <c r="IM39" s="137" t="str">
        <f t="shared" si="219"/>
        <v/>
      </c>
      <c r="IN39" s="137" t="str">
        <f t="shared" si="220"/>
        <v/>
      </c>
      <c r="IO39" s="137" t="str">
        <f t="shared" si="221"/>
        <v/>
      </c>
      <c r="IP39" s="137" t="str">
        <f t="shared" si="222"/>
        <v/>
      </c>
      <c r="IQ39" s="137" t="str">
        <f t="shared" si="223"/>
        <v/>
      </c>
      <c r="IR39" s="137" t="str">
        <f t="shared" si="224"/>
        <v/>
      </c>
      <c r="IS39" s="137" t="str">
        <f t="shared" si="225"/>
        <v/>
      </c>
      <c r="IT39" s="137" t="str">
        <f t="shared" si="226"/>
        <v/>
      </c>
      <c r="IU39" s="137" t="str">
        <f t="shared" si="227"/>
        <v/>
      </c>
      <c r="IV39" s="137" t="str">
        <f t="shared" si="228"/>
        <v/>
      </c>
      <c r="IW39" s="137" t="str">
        <f t="shared" si="229"/>
        <v/>
      </c>
      <c r="IX39" s="137" t="str">
        <f t="shared" si="230"/>
        <v/>
      </c>
      <c r="IY39" s="137" t="str">
        <f t="shared" si="231"/>
        <v/>
      </c>
      <c r="IZ39" s="137" t="str">
        <f t="shared" si="232"/>
        <v/>
      </c>
      <c r="JA39" s="137" t="str">
        <f t="shared" si="233"/>
        <v/>
      </c>
      <c r="JB39" s="137" t="str">
        <f t="shared" si="234"/>
        <v/>
      </c>
      <c r="JC39" s="137" t="str">
        <f t="shared" si="235"/>
        <v/>
      </c>
      <c r="JD39" s="137" t="str">
        <f t="shared" si="236"/>
        <v/>
      </c>
      <c r="JE39" s="137" t="str">
        <f t="shared" si="237"/>
        <v/>
      </c>
      <c r="JF39" s="137" t="str">
        <f t="shared" si="238"/>
        <v/>
      </c>
      <c r="JG39" s="137" t="str">
        <f t="shared" si="239"/>
        <v/>
      </c>
      <c r="JH39" s="137" t="str">
        <f t="shared" si="240"/>
        <v/>
      </c>
      <c r="JI39" s="137" t="str">
        <f t="shared" si="241"/>
        <v/>
      </c>
      <c r="JJ39" s="137" t="str">
        <f t="shared" si="242"/>
        <v/>
      </c>
      <c r="JK39" s="137" t="str">
        <f t="shared" si="243"/>
        <v/>
      </c>
      <c r="JL39" s="137" t="str">
        <f t="shared" si="244"/>
        <v/>
      </c>
      <c r="JM39" s="137" t="str">
        <f t="shared" si="245"/>
        <v/>
      </c>
      <c r="JN39" s="137" t="str">
        <f t="shared" si="246"/>
        <v/>
      </c>
      <c r="JO39" s="137" t="str">
        <f t="shared" si="247"/>
        <v/>
      </c>
      <c r="JP39" s="137" t="str">
        <f t="shared" si="248"/>
        <v/>
      </c>
      <c r="JQ39" s="137" t="str">
        <f t="shared" si="249"/>
        <v/>
      </c>
      <c r="JR39" s="137" t="str">
        <f t="shared" si="250"/>
        <v/>
      </c>
      <c r="JS39" s="137" t="str">
        <f t="shared" si="251"/>
        <v/>
      </c>
      <c r="JT39" s="137" t="str">
        <f t="shared" si="252"/>
        <v/>
      </c>
      <c r="JU39" s="137" t="str">
        <f t="shared" si="253"/>
        <v/>
      </c>
      <c r="JV39" s="137" t="str">
        <f t="shared" si="254"/>
        <v/>
      </c>
      <c r="JW39" s="137" t="str">
        <f t="shared" si="255"/>
        <v/>
      </c>
      <c r="JX39" s="137" t="str">
        <f t="shared" si="256"/>
        <v/>
      </c>
      <c r="JY39" s="137" t="str">
        <f t="shared" si="257"/>
        <v/>
      </c>
      <c r="JZ39" s="137" t="str">
        <f t="shared" si="258"/>
        <v/>
      </c>
      <c r="KA39" s="137" t="str">
        <f t="shared" si="259"/>
        <v/>
      </c>
      <c r="KB39" s="137" t="str">
        <f t="shared" si="260"/>
        <v/>
      </c>
      <c r="KC39" s="137" t="str">
        <f t="shared" si="261"/>
        <v/>
      </c>
      <c r="KD39" s="137" t="str">
        <f t="shared" si="262"/>
        <v/>
      </c>
      <c r="KE39" s="137" t="str">
        <f t="shared" si="263"/>
        <v/>
      </c>
      <c r="KF39" s="137" t="str">
        <f t="shared" si="264"/>
        <v/>
      </c>
      <c r="KG39" s="137" t="str">
        <f t="shared" si="265"/>
        <v/>
      </c>
      <c r="KH39" s="137" t="str">
        <f t="shared" si="266"/>
        <v/>
      </c>
      <c r="KI39" s="137" t="str">
        <f t="shared" si="267"/>
        <v/>
      </c>
      <c r="KJ39" s="137" t="str">
        <f t="shared" si="268"/>
        <v/>
      </c>
      <c r="KK39" s="137" t="str">
        <f t="shared" si="269"/>
        <v/>
      </c>
      <c r="KL39" s="137" t="str">
        <f t="shared" si="270"/>
        <v/>
      </c>
      <c r="KM39" s="137" t="str">
        <f t="shared" si="271"/>
        <v/>
      </c>
      <c r="KN39" s="137" t="str">
        <f t="shared" si="272"/>
        <v/>
      </c>
      <c r="KO39" s="137" t="str">
        <f t="shared" si="273"/>
        <v/>
      </c>
      <c r="KP39" s="137" t="str">
        <f t="shared" si="274"/>
        <v/>
      </c>
      <c r="KQ39" s="137" t="str">
        <f t="shared" si="275"/>
        <v/>
      </c>
      <c r="KR39" s="137" t="str">
        <f t="shared" si="276"/>
        <v/>
      </c>
      <c r="KS39" s="137" t="str">
        <f t="shared" si="277"/>
        <v/>
      </c>
      <c r="KT39" s="137" t="str">
        <f t="shared" si="278"/>
        <v/>
      </c>
      <c r="KU39" s="137" t="str">
        <f t="shared" si="279"/>
        <v/>
      </c>
      <c r="KV39" s="137" t="str">
        <f t="shared" si="280"/>
        <v/>
      </c>
      <c r="KW39" s="137" t="str">
        <f t="shared" si="281"/>
        <v/>
      </c>
      <c r="KX39" s="137" t="str">
        <f t="shared" si="282"/>
        <v/>
      </c>
      <c r="KY39" s="137" t="str">
        <f t="shared" si="283"/>
        <v/>
      </c>
      <c r="KZ39" s="137" t="str">
        <f t="shared" si="284"/>
        <v/>
      </c>
      <c r="LA39" s="137" t="str">
        <f t="shared" si="285"/>
        <v/>
      </c>
      <c r="LB39" s="137" t="str">
        <f t="shared" si="286"/>
        <v/>
      </c>
      <c r="LC39" s="137" t="str">
        <f t="shared" si="287"/>
        <v/>
      </c>
      <c r="LD39" s="138" t="str">
        <f t="shared" si="288"/>
        <v/>
      </c>
      <c r="LE39" s="138" t="str">
        <f t="shared" si="289"/>
        <v/>
      </c>
      <c r="LF39" s="138" t="str">
        <f t="shared" si="290"/>
        <v/>
      </c>
      <c r="LG39" s="138" t="str">
        <f t="shared" si="291"/>
        <v/>
      </c>
      <c r="LH39" s="138" t="str">
        <f t="shared" si="292"/>
        <v/>
      </c>
      <c r="LI39" s="103" t="str">
        <f t="shared" si="293"/>
        <v/>
      </c>
      <c r="LJ39" s="103" t="str">
        <f t="shared" si="294"/>
        <v/>
      </c>
      <c r="LK39" s="103" t="str">
        <f t="shared" si="295"/>
        <v/>
      </c>
      <c r="LL39" s="103" t="str">
        <f t="shared" si="296"/>
        <v/>
      </c>
      <c r="LM39" s="103" t="str">
        <f t="shared" si="297"/>
        <v/>
      </c>
      <c r="LN39" s="103" t="str">
        <f t="shared" si="298"/>
        <v/>
      </c>
      <c r="LO39" s="103" t="str">
        <f t="shared" si="299"/>
        <v/>
      </c>
      <c r="LP39" s="103" t="str">
        <f t="shared" si="300"/>
        <v/>
      </c>
      <c r="LQ39" s="103" t="str">
        <f t="shared" si="301"/>
        <v/>
      </c>
      <c r="LR39" s="103" t="str">
        <f t="shared" si="302"/>
        <v/>
      </c>
      <c r="LS39" s="103" t="str">
        <f t="shared" si="303"/>
        <v/>
      </c>
      <c r="LT39" s="103" t="str">
        <f t="shared" si="304"/>
        <v/>
      </c>
      <c r="LU39" s="103" t="str">
        <f t="shared" si="305"/>
        <v/>
      </c>
      <c r="LV39" s="103" t="str">
        <f t="shared" si="306"/>
        <v/>
      </c>
      <c r="LW39" s="103" t="str">
        <f t="shared" si="307"/>
        <v/>
      </c>
      <c r="LX39" s="103" t="str">
        <f t="shared" si="308"/>
        <v/>
      </c>
      <c r="LY39" s="103" t="str">
        <f t="shared" si="309"/>
        <v/>
      </c>
      <c r="LZ39" s="103" t="str">
        <f t="shared" si="310"/>
        <v/>
      </c>
      <c r="MA39" s="103" t="str">
        <f t="shared" si="311"/>
        <v/>
      </c>
      <c r="MB39" s="103" t="str">
        <f t="shared" si="312"/>
        <v/>
      </c>
      <c r="MC39" s="119">
        <f t="shared" si="323"/>
        <v>0</v>
      </c>
      <c r="MD39" s="119">
        <f t="shared" si="324"/>
        <v>0</v>
      </c>
      <c r="ME39" s="119">
        <f t="shared" si="325"/>
        <v>0</v>
      </c>
      <c r="MF39" s="119">
        <f t="shared" si="326"/>
        <v>0</v>
      </c>
      <c r="MG39" s="119">
        <f t="shared" si="327"/>
        <v>0</v>
      </c>
      <c r="MH39" s="119">
        <f t="shared" si="328"/>
        <v>0</v>
      </c>
      <c r="MI39" s="119">
        <f t="shared" si="329"/>
        <v>0</v>
      </c>
      <c r="MJ39" s="119">
        <f t="shared" si="330"/>
        <v>0</v>
      </c>
      <c r="MK39" s="119">
        <f t="shared" si="331"/>
        <v>0</v>
      </c>
      <c r="ML39" s="119">
        <f t="shared" si="332"/>
        <v>0</v>
      </c>
      <c r="MM39" s="119">
        <f t="shared" si="333"/>
        <v>0</v>
      </c>
      <c r="MN39" s="119">
        <f t="shared" si="334"/>
        <v>0</v>
      </c>
      <c r="MO39" s="119">
        <f t="shared" si="335"/>
        <v>0</v>
      </c>
      <c r="MP39" s="119">
        <f t="shared" si="336"/>
        <v>0</v>
      </c>
      <c r="MQ39" s="119">
        <f t="shared" si="337"/>
        <v>0</v>
      </c>
      <c r="MR39" s="98"/>
      <c r="MS39" s="98"/>
      <c r="MT39" s="103"/>
      <c r="MU39" s="103"/>
      <c r="NK39" s="99"/>
      <c r="NL39" s="99"/>
    </row>
    <row r="40" spans="1:376" ht="12" customHeight="1" x14ac:dyDescent="0.2">
      <c r="A40" s="126" t="str">
        <f t="shared" si="0"/>
        <v/>
      </c>
      <c r="B40" s="165"/>
      <c r="C40" s="140"/>
      <c r="D40" s="141"/>
      <c r="E40" s="142"/>
      <c r="F40" s="142"/>
      <c r="G40" s="142"/>
      <c r="H40" s="142"/>
      <c r="I40" s="534"/>
      <c r="J40" s="143"/>
      <c r="K40" s="144">
        <f t="shared" si="1"/>
        <v>0</v>
      </c>
      <c r="L40" s="144">
        <f t="shared" si="2"/>
        <v>0</v>
      </c>
      <c r="M40" s="145"/>
      <c r="N40" s="145"/>
      <c r="O40" s="145"/>
      <c r="P40" s="146"/>
      <c r="Q40" s="147"/>
      <c r="R40" s="148"/>
      <c r="S40" s="1245"/>
      <c r="T40" s="1246"/>
      <c r="U40" s="103" t="str">
        <f t="shared" si="3"/>
        <v/>
      </c>
      <c r="V40" s="103" t="str">
        <f t="shared" si="4"/>
        <v/>
      </c>
      <c r="W40" s="103" t="str">
        <f t="shared" si="5"/>
        <v/>
      </c>
      <c r="X40" s="103" t="str">
        <f t="shared" si="6"/>
        <v/>
      </c>
      <c r="Y40" s="103" t="str">
        <f t="shared" si="7"/>
        <v/>
      </c>
      <c r="Z40" s="103" t="str">
        <f t="shared" si="8"/>
        <v/>
      </c>
      <c r="AA40" s="103" t="str">
        <f t="shared" si="9"/>
        <v/>
      </c>
      <c r="AB40" s="103" t="str">
        <f t="shared" si="10"/>
        <v/>
      </c>
      <c r="AC40" s="103" t="str">
        <f t="shared" si="11"/>
        <v/>
      </c>
      <c r="AD40" s="103" t="str">
        <f t="shared" si="12"/>
        <v/>
      </c>
      <c r="AE40" s="103" t="str">
        <f t="shared" si="13"/>
        <v/>
      </c>
      <c r="AF40" s="103" t="str">
        <f t="shared" si="14"/>
        <v/>
      </c>
      <c r="AG40" s="103" t="str">
        <f t="shared" si="15"/>
        <v/>
      </c>
      <c r="AH40" s="103" t="str">
        <f t="shared" si="16"/>
        <v/>
      </c>
      <c r="AI40" s="103" t="str">
        <f t="shared" si="17"/>
        <v/>
      </c>
      <c r="AJ40" s="103" t="str">
        <f t="shared" si="18"/>
        <v/>
      </c>
      <c r="AK40" s="103" t="str">
        <f t="shared" si="19"/>
        <v/>
      </c>
      <c r="AL40" s="103" t="str">
        <f t="shared" si="20"/>
        <v/>
      </c>
      <c r="AM40" s="103" t="str">
        <f t="shared" si="21"/>
        <v/>
      </c>
      <c r="AN40" s="103" t="str">
        <f t="shared" si="22"/>
        <v/>
      </c>
      <c r="AO40" s="103" t="str">
        <f t="shared" si="23"/>
        <v/>
      </c>
      <c r="AP40" s="103" t="str">
        <f t="shared" si="24"/>
        <v/>
      </c>
      <c r="AQ40" s="103" t="str">
        <f t="shared" si="25"/>
        <v/>
      </c>
      <c r="AR40" s="103" t="str">
        <f t="shared" si="26"/>
        <v/>
      </c>
      <c r="AS40" s="103" t="str">
        <f t="shared" si="27"/>
        <v/>
      </c>
      <c r="AT40" s="103" t="str">
        <f t="shared" si="28"/>
        <v/>
      </c>
      <c r="AU40" s="103" t="str">
        <f t="shared" si="29"/>
        <v/>
      </c>
      <c r="AV40" s="103" t="str">
        <f t="shared" si="30"/>
        <v/>
      </c>
      <c r="AW40" s="103" t="str">
        <f t="shared" si="31"/>
        <v/>
      </c>
      <c r="AX40" s="103" t="str">
        <f t="shared" si="32"/>
        <v/>
      </c>
      <c r="AY40" s="103" t="str">
        <f t="shared" si="33"/>
        <v/>
      </c>
      <c r="AZ40" s="103" t="str">
        <f t="shared" si="34"/>
        <v/>
      </c>
      <c r="BA40" s="103" t="str">
        <f t="shared" si="35"/>
        <v/>
      </c>
      <c r="BB40" s="103" t="str">
        <f t="shared" si="36"/>
        <v/>
      </c>
      <c r="BC40" s="103" t="str">
        <f t="shared" si="37"/>
        <v/>
      </c>
      <c r="BD40" s="103" t="str">
        <f t="shared" si="38"/>
        <v/>
      </c>
      <c r="BE40" s="103" t="str">
        <f t="shared" si="39"/>
        <v/>
      </c>
      <c r="BF40" s="103" t="str">
        <f t="shared" si="40"/>
        <v/>
      </c>
      <c r="BG40" s="103" t="str">
        <f t="shared" si="41"/>
        <v/>
      </c>
      <c r="BH40" s="103" t="str">
        <f t="shared" si="42"/>
        <v/>
      </c>
      <c r="BI40" s="103" t="str">
        <f t="shared" si="43"/>
        <v/>
      </c>
      <c r="BJ40" s="103" t="str">
        <f t="shared" si="44"/>
        <v/>
      </c>
      <c r="BK40" s="103" t="str">
        <f t="shared" si="45"/>
        <v/>
      </c>
      <c r="BL40" s="103" t="str">
        <f t="shared" si="46"/>
        <v/>
      </c>
      <c r="BM40" s="103" t="str">
        <f t="shared" si="47"/>
        <v/>
      </c>
      <c r="BN40" s="103" t="str">
        <f t="shared" si="48"/>
        <v/>
      </c>
      <c r="BO40" s="103" t="str">
        <f t="shared" si="49"/>
        <v/>
      </c>
      <c r="BP40" s="103" t="str">
        <f t="shared" si="50"/>
        <v/>
      </c>
      <c r="BQ40" s="103" t="str">
        <f t="shared" si="51"/>
        <v/>
      </c>
      <c r="BR40" s="103" t="str">
        <f t="shared" si="52"/>
        <v/>
      </c>
      <c r="BS40" s="103" t="str">
        <f t="shared" si="53"/>
        <v/>
      </c>
      <c r="BT40" s="103" t="str">
        <f t="shared" si="54"/>
        <v/>
      </c>
      <c r="BU40" s="103" t="str">
        <f t="shared" si="55"/>
        <v/>
      </c>
      <c r="BV40" s="103" t="str">
        <f t="shared" si="56"/>
        <v/>
      </c>
      <c r="BW40" s="103" t="str">
        <f t="shared" si="57"/>
        <v/>
      </c>
      <c r="BX40" s="103" t="str">
        <f t="shared" si="58"/>
        <v/>
      </c>
      <c r="BY40" s="103" t="str">
        <f t="shared" si="59"/>
        <v/>
      </c>
      <c r="BZ40" s="103" t="str">
        <f t="shared" si="60"/>
        <v/>
      </c>
      <c r="CA40" s="103" t="str">
        <f t="shared" si="61"/>
        <v/>
      </c>
      <c r="CB40" s="103" t="str">
        <f t="shared" si="62"/>
        <v/>
      </c>
      <c r="CC40" s="103" t="str">
        <f t="shared" si="63"/>
        <v/>
      </c>
      <c r="CD40" s="103" t="str">
        <f t="shared" si="64"/>
        <v/>
      </c>
      <c r="CE40" s="103" t="str">
        <f t="shared" si="65"/>
        <v/>
      </c>
      <c r="CF40" s="103" t="str">
        <f t="shared" si="66"/>
        <v/>
      </c>
      <c r="CG40" s="103" t="str">
        <f t="shared" si="67"/>
        <v/>
      </c>
      <c r="CH40" s="103" t="str">
        <f t="shared" si="68"/>
        <v/>
      </c>
      <c r="CI40" s="103" t="str">
        <f t="shared" si="69"/>
        <v/>
      </c>
      <c r="CJ40" s="103" t="str">
        <f t="shared" si="70"/>
        <v/>
      </c>
      <c r="CK40" s="103" t="str">
        <f t="shared" si="71"/>
        <v/>
      </c>
      <c r="CL40" s="103" t="str">
        <f t="shared" si="72"/>
        <v/>
      </c>
      <c r="CM40" s="103" t="str">
        <f t="shared" si="73"/>
        <v/>
      </c>
      <c r="CN40" s="103" t="str">
        <f t="shared" si="74"/>
        <v/>
      </c>
      <c r="CO40" s="103" t="str">
        <f t="shared" si="75"/>
        <v/>
      </c>
      <c r="CP40" s="103" t="str">
        <f t="shared" si="76"/>
        <v/>
      </c>
      <c r="CQ40" s="103" t="str">
        <f t="shared" si="77"/>
        <v/>
      </c>
      <c r="CR40" s="103" t="str">
        <f t="shared" si="78"/>
        <v/>
      </c>
      <c r="CS40" s="103" t="str">
        <f t="shared" si="79"/>
        <v/>
      </c>
      <c r="CT40" s="103" t="str">
        <f t="shared" si="80"/>
        <v/>
      </c>
      <c r="CU40" s="103" t="str">
        <f t="shared" si="81"/>
        <v/>
      </c>
      <c r="CV40" s="103" t="str">
        <f t="shared" si="82"/>
        <v/>
      </c>
      <c r="CW40" s="103" t="str">
        <f t="shared" si="83"/>
        <v/>
      </c>
      <c r="CX40" s="103" t="str">
        <f t="shared" si="84"/>
        <v/>
      </c>
      <c r="CY40" s="103" t="str">
        <f t="shared" si="85"/>
        <v/>
      </c>
      <c r="CZ40" s="103" t="str">
        <f t="shared" si="86"/>
        <v/>
      </c>
      <c r="DA40" s="103" t="str">
        <f t="shared" si="87"/>
        <v/>
      </c>
      <c r="DB40" s="103" t="str">
        <f t="shared" si="88"/>
        <v/>
      </c>
      <c r="DC40" s="103" t="str">
        <f t="shared" si="89"/>
        <v/>
      </c>
      <c r="DD40" s="103" t="str">
        <f t="shared" si="90"/>
        <v/>
      </c>
      <c r="DE40" s="103" t="str">
        <f t="shared" si="91"/>
        <v/>
      </c>
      <c r="DF40" s="103" t="str">
        <f t="shared" si="92"/>
        <v/>
      </c>
      <c r="DG40" s="103" t="str">
        <f t="shared" si="93"/>
        <v/>
      </c>
      <c r="DH40" s="103" t="str">
        <f t="shared" si="94"/>
        <v/>
      </c>
      <c r="DI40" s="103" t="str">
        <f t="shared" si="95"/>
        <v/>
      </c>
      <c r="DJ40" s="103" t="str">
        <f t="shared" si="96"/>
        <v/>
      </c>
      <c r="DK40" s="103" t="str">
        <f t="shared" si="97"/>
        <v/>
      </c>
      <c r="DL40" s="103" t="str">
        <f t="shared" si="98"/>
        <v/>
      </c>
      <c r="DM40" s="103" t="str">
        <f t="shared" si="99"/>
        <v/>
      </c>
      <c r="DN40" s="103" t="str">
        <f t="shared" si="100"/>
        <v/>
      </c>
      <c r="DO40" s="103" t="str">
        <f t="shared" si="101"/>
        <v/>
      </c>
      <c r="DP40" s="103" t="str">
        <f t="shared" si="102"/>
        <v/>
      </c>
      <c r="DQ40" s="103" t="str">
        <f t="shared" si="103"/>
        <v/>
      </c>
      <c r="DR40" s="103" t="str">
        <f t="shared" si="104"/>
        <v/>
      </c>
      <c r="DS40" s="103" t="str">
        <f t="shared" si="105"/>
        <v/>
      </c>
      <c r="DT40" s="103" t="str">
        <f t="shared" si="106"/>
        <v/>
      </c>
      <c r="DU40" s="103" t="str">
        <f t="shared" si="107"/>
        <v/>
      </c>
      <c r="DV40" s="103" t="str">
        <f t="shared" si="108"/>
        <v/>
      </c>
      <c r="DW40" s="103" t="str">
        <f t="shared" si="109"/>
        <v/>
      </c>
      <c r="DX40" s="103" t="str">
        <f t="shared" si="110"/>
        <v/>
      </c>
      <c r="DY40" s="103" t="str">
        <f t="shared" si="111"/>
        <v/>
      </c>
      <c r="DZ40" s="103" t="str">
        <f t="shared" si="112"/>
        <v/>
      </c>
      <c r="EA40" s="103" t="str">
        <f t="shared" si="113"/>
        <v/>
      </c>
      <c r="EB40" s="103" t="str">
        <f t="shared" si="114"/>
        <v/>
      </c>
      <c r="EC40" s="103" t="str">
        <f t="shared" si="115"/>
        <v/>
      </c>
      <c r="ED40" s="103" t="str">
        <f t="shared" si="116"/>
        <v/>
      </c>
      <c r="EE40" s="103" t="str">
        <f t="shared" si="117"/>
        <v/>
      </c>
      <c r="EF40" s="103" t="str">
        <f t="shared" si="118"/>
        <v/>
      </c>
      <c r="EG40" s="103" t="str">
        <f t="shared" si="119"/>
        <v/>
      </c>
      <c r="EH40" s="103" t="str">
        <f t="shared" si="120"/>
        <v/>
      </c>
      <c r="EI40" s="103" t="str">
        <f t="shared" si="121"/>
        <v/>
      </c>
      <c r="EJ40" s="103" t="str">
        <f t="shared" si="122"/>
        <v/>
      </c>
      <c r="EK40" s="103" t="str">
        <f t="shared" si="123"/>
        <v/>
      </c>
      <c r="EL40" s="103" t="str">
        <f t="shared" si="124"/>
        <v/>
      </c>
      <c r="EM40" s="103" t="str">
        <f t="shared" si="125"/>
        <v/>
      </c>
      <c r="EN40" s="103" t="str">
        <f t="shared" si="126"/>
        <v/>
      </c>
      <c r="EO40" s="103" t="str">
        <f t="shared" si="127"/>
        <v/>
      </c>
      <c r="EP40" s="103" t="str">
        <f t="shared" si="128"/>
        <v/>
      </c>
      <c r="EQ40" s="103" t="str">
        <f t="shared" si="129"/>
        <v/>
      </c>
      <c r="ER40" s="103" t="str">
        <f t="shared" si="130"/>
        <v/>
      </c>
      <c r="ES40" s="103" t="str">
        <f t="shared" si="131"/>
        <v/>
      </c>
      <c r="ET40" s="103" t="str">
        <f t="shared" si="132"/>
        <v/>
      </c>
      <c r="EU40" s="103" t="str">
        <f t="shared" si="313"/>
        <v/>
      </c>
      <c r="EV40" s="103" t="str">
        <f t="shared" si="314"/>
        <v/>
      </c>
      <c r="EW40" s="103" t="str">
        <f t="shared" si="315"/>
        <v/>
      </c>
      <c r="EX40" s="103" t="str">
        <f t="shared" si="316"/>
        <v/>
      </c>
      <c r="EY40" s="103" t="str">
        <f t="shared" si="317"/>
        <v/>
      </c>
      <c r="EZ40" s="103" t="str">
        <f t="shared" si="133"/>
        <v/>
      </c>
      <c r="FA40" s="103" t="str">
        <f t="shared" si="134"/>
        <v/>
      </c>
      <c r="FB40" s="103" t="str">
        <f t="shared" si="135"/>
        <v/>
      </c>
      <c r="FC40" s="103" t="str">
        <f t="shared" si="136"/>
        <v/>
      </c>
      <c r="FD40" s="103" t="str">
        <f t="shared" si="137"/>
        <v/>
      </c>
      <c r="FE40" s="103" t="str">
        <f t="shared" si="318"/>
        <v/>
      </c>
      <c r="FF40" s="103" t="str">
        <f t="shared" si="319"/>
        <v/>
      </c>
      <c r="FG40" s="103" t="str">
        <f t="shared" si="320"/>
        <v/>
      </c>
      <c r="FH40" s="103" t="str">
        <f t="shared" si="321"/>
        <v/>
      </c>
      <c r="FI40" s="103" t="str">
        <f t="shared" si="322"/>
        <v/>
      </c>
      <c r="FJ40" s="103" t="str">
        <f t="shared" si="138"/>
        <v/>
      </c>
      <c r="FK40" s="103" t="str">
        <f t="shared" si="139"/>
        <v/>
      </c>
      <c r="FL40" s="103" t="str">
        <f t="shared" si="140"/>
        <v/>
      </c>
      <c r="FM40" s="103" t="str">
        <f t="shared" si="141"/>
        <v/>
      </c>
      <c r="FN40" s="103" t="str">
        <f t="shared" si="142"/>
        <v/>
      </c>
      <c r="FO40" s="103" t="str">
        <f t="shared" si="143"/>
        <v/>
      </c>
      <c r="FP40" s="103" t="str">
        <f t="shared" si="144"/>
        <v/>
      </c>
      <c r="FQ40" s="103" t="str">
        <f t="shared" si="145"/>
        <v/>
      </c>
      <c r="FR40" s="103" t="str">
        <f t="shared" si="146"/>
        <v/>
      </c>
      <c r="FS40" s="103" t="str">
        <f t="shared" si="147"/>
        <v/>
      </c>
      <c r="FT40" s="103" t="str">
        <f t="shared" si="148"/>
        <v/>
      </c>
      <c r="FU40" s="103" t="str">
        <f t="shared" si="149"/>
        <v/>
      </c>
      <c r="FV40" s="103" t="str">
        <f t="shared" si="150"/>
        <v/>
      </c>
      <c r="FW40" s="103" t="str">
        <f t="shared" si="151"/>
        <v/>
      </c>
      <c r="FX40" s="103" t="str">
        <f t="shared" si="152"/>
        <v/>
      </c>
      <c r="FY40" s="103" t="str">
        <f t="shared" si="153"/>
        <v/>
      </c>
      <c r="FZ40" s="103" t="str">
        <f t="shared" si="154"/>
        <v/>
      </c>
      <c r="GA40" s="103" t="str">
        <f t="shared" si="155"/>
        <v/>
      </c>
      <c r="GB40" s="103" t="str">
        <f t="shared" si="156"/>
        <v/>
      </c>
      <c r="GC40" s="103" t="str">
        <f t="shared" si="157"/>
        <v/>
      </c>
      <c r="GD40" s="103" t="str">
        <f t="shared" si="158"/>
        <v/>
      </c>
      <c r="GE40" s="103" t="str">
        <f t="shared" si="159"/>
        <v/>
      </c>
      <c r="GF40" s="103" t="str">
        <f t="shared" si="160"/>
        <v/>
      </c>
      <c r="GG40" s="103" t="str">
        <f t="shared" si="161"/>
        <v/>
      </c>
      <c r="GH40" s="103" t="str">
        <f t="shared" si="162"/>
        <v/>
      </c>
      <c r="GI40" s="103" t="str">
        <f t="shared" si="163"/>
        <v/>
      </c>
      <c r="GJ40" s="103" t="str">
        <f t="shared" si="164"/>
        <v/>
      </c>
      <c r="GK40" s="103" t="str">
        <f t="shared" si="165"/>
        <v/>
      </c>
      <c r="GL40" s="103" t="str">
        <f t="shared" si="166"/>
        <v/>
      </c>
      <c r="GM40" s="103" t="str">
        <f t="shared" si="167"/>
        <v/>
      </c>
      <c r="GN40" s="103" t="str">
        <f t="shared" si="168"/>
        <v/>
      </c>
      <c r="GO40" s="103" t="str">
        <f t="shared" si="169"/>
        <v/>
      </c>
      <c r="GP40" s="103" t="str">
        <f t="shared" si="170"/>
        <v/>
      </c>
      <c r="GQ40" s="103" t="str">
        <f t="shared" si="171"/>
        <v/>
      </c>
      <c r="GR40" s="103" t="str">
        <f t="shared" si="172"/>
        <v/>
      </c>
      <c r="GS40" s="103" t="str">
        <f t="shared" si="173"/>
        <v/>
      </c>
      <c r="GT40" s="103" t="str">
        <f t="shared" si="174"/>
        <v/>
      </c>
      <c r="GU40" s="103" t="str">
        <f t="shared" si="175"/>
        <v/>
      </c>
      <c r="GV40" s="103" t="str">
        <f t="shared" si="176"/>
        <v/>
      </c>
      <c r="GW40" s="103" t="str">
        <f t="shared" si="177"/>
        <v/>
      </c>
      <c r="GX40" s="103" t="str">
        <f t="shared" si="178"/>
        <v/>
      </c>
      <c r="GY40" s="103" t="str">
        <f t="shared" si="179"/>
        <v/>
      </c>
      <c r="GZ40" s="103" t="str">
        <f t="shared" si="180"/>
        <v/>
      </c>
      <c r="HA40" s="103" t="str">
        <f t="shared" si="181"/>
        <v/>
      </c>
      <c r="HB40" s="103" t="str">
        <f t="shared" si="182"/>
        <v/>
      </c>
      <c r="HC40" s="103" t="str">
        <f t="shared" si="183"/>
        <v/>
      </c>
      <c r="HD40" s="103" t="str">
        <f t="shared" si="184"/>
        <v/>
      </c>
      <c r="HE40" s="103" t="str">
        <f t="shared" si="185"/>
        <v/>
      </c>
      <c r="HF40" s="103" t="str">
        <f t="shared" si="186"/>
        <v/>
      </c>
      <c r="HG40" s="103" t="str">
        <f t="shared" si="187"/>
        <v/>
      </c>
      <c r="HH40" s="103" t="str">
        <f t="shared" si="188"/>
        <v/>
      </c>
      <c r="HI40" s="103" t="str">
        <f t="shared" si="189"/>
        <v/>
      </c>
      <c r="HJ40" s="103" t="str">
        <f t="shared" si="190"/>
        <v/>
      </c>
      <c r="HK40" s="103" t="str">
        <f t="shared" si="191"/>
        <v/>
      </c>
      <c r="HL40" s="103" t="str">
        <f t="shared" si="192"/>
        <v/>
      </c>
      <c r="HM40" s="103" t="str">
        <f t="shared" si="193"/>
        <v/>
      </c>
      <c r="HN40" s="103" t="str">
        <f t="shared" si="194"/>
        <v/>
      </c>
      <c r="HO40" s="103" t="str">
        <f t="shared" si="195"/>
        <v/>
      </c>
      <c r="HP40" s="103" t="str">
        <f t="shared" si="196"/>
        <v/>
      </c>
      <c r="HQ40" s="103" t="str">
        <f t="shared" si="197"/>
        <v/>
      </c>
      <c r="HR40" s="103" t="str">
        <f t="shared" si="198"/>
        <v/>
      </c>
      <c r="HS40" s="103" t="str">
        <f t="shared" si="199"/>
        <v/>
      </c>
      <c r="HT40" s="103" t="str">
        <f t="shared" si="200"/>
        <v/>
      </c>
      <c r="HU40" s="103" t="str">
        <f t="shared" si="201"/>
        <v/>
      </c>
      <c r="HV40" s="103" t="str">
        <f t="shared" si="202"/>
        <v/>
      </c>
      <c r="HW40" s="137" t="str">
        <f t="shared" si="203"/>
        <v/>
      </c>
      <c r="HX40" s="137" t="str">
        <f t="shared" si="204"/>
        <v/>
      </c>
      <c r="HY40" s="137" t="str">
        <f t="shared" si="205"/>
        <v/>
      </c>
      <c r="HZ40" s="137" t="str">
        <f t="shared" si="206"/>
        <v/>
      </c>
      <c r="IA40" s="137" t="str">
        <f t="shared" si="207"/>
        <v/>
      </c>
      <c r="IB40" s="137" t="str">
        <f t="shared" si="208"/>
        <v/>
      </c>
      <c r="IC40" s="137" t="str">
        <f t="shared" si="209"/>
        <v/>
      </c>
      <c r="ID40" s="137" t="str">
        <f t="shared" si="210"/>
        <v/>
      </c>
      <c r="IE40" s="137" t="str">
        <f t="shared" si="211"/>
        <v/>
      </c>
      <c r="IF40" s="137" t="str">
        <f t="shared" si="212"/>
        <v/>
      </c>
      <c r="IG40" s="137" t="str">
        <f t="shared" si="213"/>
        <v/>
      </c>
      <c r="IH40" s="137" t="str">
        <f t="shared" si="214"/>
        <v/>
      </c>
      <c r="II40" s="137" t="str">
        <f t="shared" si="215"/>
        <v/>
      </c>
      <c r="IJ40" s="137" t="str">
        <f t="shared" si="216"/>
        <v/>
      </c>
      <c r="IK40" s="137" t="str">
        <f t="shared" si="217"/>
        <v/>
      </c>
      <c r="IL40" s="137" t="str">
        <f t="shared" si="218"/>
        <v/>
      </c>
      <c r="IM40" s="137" t="str">
        <f t="shared" si="219"/>
        <v/>
      </c>
      <c r="IN40" s="137" t="str">
        <f t="shared" si="220"/>
        <v/>
      </c>
      <c r="IO40" s="137" t="str">
        <f t="shared" si="221"/>
        <v/>
      </c>
      <c r="IP40" s="137" t="str">
        <f t="shared" si="222"/>
        <v/>
      </c>
      <c r="IQ40" s="137" t="str">
        <f t="shared" si="223"/>
        <v/>
      </c>
      <c r="IR40" s="137" t="str">
        <f t="shared" si="224"/>
        <v/>
      </c>
      <c r="IS40" s="137" t="str">
        <f t="shared" si="225"/>
        <v/>
      </c>
      <c r="IT40" s="137" t="str">
        <f t="shared" si="226"/>
        <v/>
      </c>
      <c r="IU40" s="137" t="str">
        <f t="shared" si="227"/>
        <v/>
      </c>
      <c r="IV40" s="137" t="str">
        <f t="shared" si="228"/>
        <v/>
      </c>
      <c r="IW40" s="137" t="str">
        <f t="shared" si="229"/>
        <v/>
      </c>
      <c r="IX40" s="137" t="str">
        <f t="shared" si="230"/>
        <v/>
      </c>
      <c r="IY40" s="137" t="str">
        <f t="shared" si="231"/>
        <v/>
      </c>
      <c r="IZ40" s="137" t="str">
        <f t="shared" si="232"/>
        <v/>
      </c>
      <c r="JA40" s="137" t="str">
        <f t="shared" si="233"/>
        <v/>
      </c>
      <c r="JB40" s="137" t="str">
        <f t="shared" si="234"/>
        <v/>
      </c>
      <c r="JC40" s="137" t="str">
        <f t="shared" si="235"/>
        <v/>
      </c>
      <c r="JD40" s="137" t="str">
        <f t="shared" si="236"/>
        <v/>
      </c>
      <c r="JE40" s="137" t="str">
        <f t="shared" si="237"/>
        <v/>
      </c>
      <c r="JF40" s="137" t="str">
        <f t="shared" si="238"/>
        <v/>
      </c>
      <c r="JG40" s="137" t="str">
        <f t="shared" si="239"/>
        <v/>
      </c>
      <c r="JH40" s="137" t="str">
        <f t="shared" si="240"/>
        <v/>
      </c>
      <c r="JI40" s="137" t="str">
        <f t="shared" si="241"/>
        <v/>
      </c>
      <c r="JJ40" s="137" t="str">
        <f t="shared" si="242"/>
        <v/>
      </c>
      <c r="JK40" s="137" t="str">
        <f t="shared" si="243"/>
        <v/>
      </c>
      <c r="JL40" s="137" t="str">
        <f t="shared" si="244"/>
        <v/>
      </c>
      <c r="JM40" s="137" t="str">
        <f t="shared" si="245"/>
        <v/>
      </c>
      <c r="JN40" s="137" t="str">
        <f t="shared" si="246"/>
        <v/>
      </c>
      <c r="JO40" s="137" t="str">
        <f t="shared" si="247"/>
        <v/>
      </c>
      <c r="JP40" s="137" t="str">
        <f t="shared" si="248"/>
        <v/>
      </c>
      <c r="JQ40" s="137" t="str">
        <f t="shared" si="249"/>
        <v/>
      </c>
      <c r="JR40" s="137" t="str">
        <f t="shared" si="250"/>
        <v/>
      </c>
      <c r="JS40" s="137" t="str">
        <f t="shared" si="251"/>
        <v/>
      </c>
      <c r="JT40" s="137" t="str">
        <f t="shared" si="252"/>
        <v/>
      </c>
      <c r="JU40" s="137" t="str">
        <f t="shared" si="253"/>
        <v/>
      </c>
      <c r="JV40" s="137" t="str">
        <f t="shared" si="254"/>
        <v/>
      </c>
      <c r="JW40" s="137" t="str">
        <f t="shared" si="255"/>
        <v/>
      </c>
      <c r="JX40" s="137" t="str">
        <f t="shared" si="256"/>
        <v/>
      </c>
      <c r="JY40" s="137" t="str">
        <f t="shared" si="257"/>
        <v/>
      </c>
      <c r="JZ40" s="137" t="str">
        <f t="shared" si="258"/>
        <v/>
      </c>
      <c r="KA40" s="137" t="str">
        <f t="shared" si="259"/>
        <v/>
      </c>
      <c r="KB40" s="137" t="str">
        <f t="shared" si="260"/>
        <v/>
      </c>
      <c r="KC40" s="137" t="str">
        <f t="shared" si="261"/>
        <v/>
      </c>
      <c r="KD40" s="137" t="str">
        <f t="shared" si="262"/>
        <v/>
      </c>
      <c r="KE40" s="137" t="str">
        <f t="shared" si="263"/>
        <v/>
      </c>
      <c r="KF40" s="137" t="str">
        <f t="shared" si="264"/>
        <v/>
      </c>
      <c r="KG40" s="137" t="str">
        <f t="shared" si="265"/>
        <v/>
      </c>
      <c r="KH40" s="137" t="str">
        <f t="shared" si="266"/>
        <v/>
      </c>
      <c r="KI40" s="137" t="str">
        <f t="shared" si="267"/>
        <v/>
      </c>
      <c r="KJ40" s="137" t="str">
        <f t="shared" si="268"/>
        <v/>
      </c>
      <c r="KK40" s="137" t="str">
        <f t="shared" si="269"/>
        <v/>
      </c>
      <c r="KL40" s="137" t="str">
        <f t="shared" si="270"/>
        <v/>
      </c>
      <c r="KM40" s="137" t="str">
        <f t="shared" si="271"/>
        <v/>
      </c>
      <c r="KN40" s="137" t="str">
        <f t="shared" si="272"/>
        <v/>
      </c>
      <c r="KO40" s="137" t="str">
        <f t="shared" si="273"/>
        <v/>
      </c>
      <c r="KP40" s="137" t="str">
        <f t="shared" si="274"/>
        <v/>
      </c>
      <c r="KQ40" s="137" t="str">
        <f t="shared" si="275"/>
        <v/>
      </c>
      <c r="KR40" s="137" t="str">
        <f t="shared" si="276"/>
        <v/>
      </c>
      <c r="KS40" s="137" t="str">
        <f t="shared" si="277"/>
        <v/>
      </c>
      <c r="KT40" s="137" t="str">
        <f t="shared" si="278"/>
        <v/>
      </c>
      <c r="KU40" s="137" t="str">
        <f t="shared" si="279"/>
        <v/>
      </c>
      <c r="KV40" s="137" t="str">
        <f t="shared" si="280"/>
        <v/>
      </c>
      <c r="KW40" s="137" t="str">
        <f t="shared" si="281"/>
        <v/>
      </c>
      <c r="KX40" s="137" t="str">
        <f t="shared" si="282"/>
        <v/>
      </c>
      <c r="KY40" s="137" t="str">
        <f t="shared" si="283"/>
        <v/>
      </c>
      <c r="KZ40" s="137" t="str">
        <f t="shared" si="284"/>
        <v/>
      </c>
      <c r="LA40" s="137" t="str">
        <f t="shared" si="285"/>
        <v/>
      </c>
      <c r="LB40" s="137" t="str">
        <f t="shared" si="286"/>
        <v/>
      </c>
      <c r="LC40" s="137" t="str">
        <f t="shared" si="287"/>
        <v/>
      </c>
      <c r="LD40" s="138" t="str">
        <f t="shared" si="288"/>
        <v/>
      </c>
      <c r="LE40" s="138" t="str">
        <f t="shared" si="289"/>
        <v/>
      </c>
      <c r="LF40" s="138" t="str">
        <f t="shared" si="290"/>
        <v/>
      </c>
      <c r="LG40" s="138" t="str">
        <f t="shared" si="291"/>
        <v/>
      </c>
      <c r="LH40" s="138" t="str">
        <f t="shared" si="292"/>
        <v/>
      </c>
      <c r="LI40" s="103" t="str">
        <f t="shared" si="293"/>
        <v/>
      </c>
      <c r="LJ40" s="103" t="str">
        <f t="shared" si="294"/>
        <v/>
      </c>
      <c r="LK40" s="103" t="str">
        <f t="shared" si="295"/>
        <v/>
      </c>
      <c r="LL40" s="103" t="str">
        <f t="shared" si="296"/>
        <v/>
      </c>
      <c r="LM40" s="103" t="str">
        <f t="shared" si="297"/>
        <v/>
      </c>
      <c r="LN40" s="103" t="str">
        <f t="shared" si="298"/>
        <v/>
      </c>
      <c r="LO40" s="103" t="str">
        <f t="shared" si="299"/>
        <v/>
      </c>
      <c r="LP40" s="103" t="str">
        <f t="shared" si="300"/>
        <v/>
      </c>
      <c r="LQ40" s="103" t="str">
        <f t="shared" si="301"/>
        <v/>
      </c>
      <c r="LR40" s="103" t="str">
        <f t="shared" si="302"/>
        <v/>
      </c>
      <c r="LS40" s="103" t="str">
        <f t="shared" si="303"/>
        <v/>
      </c>
      <c r="LT40" s="103" t="str">
        <f t="shared" si="304"/>
        <v/>
      </c>
      <c r="LU40" s="103" t="str">
        <f t="shared" si="305"/>
        <v/>
      </c>
      <c r="LV40" s="103" t="str">
        <f t="shared" si="306"/>
        <v/>
      </c>
      <c r="LW40" s="103" t="str">
        <f t="shared" si="307"/>
        <v/>
      </c>
      <c r="LX40" s="103" t="str">
        <f t="shared" si="308"/>
        <v/>
      </c>
      <c r="LY40" s="103" t="str">
        <f t="shared" si="309"/>
        <v/>
      </c>
      <c r="LZ40" s="103" t="str">
        <f t="shared" si="310"/>
        <v/>
      </c>
      <c r="MA40" s="103" t="str">
        <f t="shared" si="311"/>
        <v/>
      </c>
      <c r="MB40" s="103" t="str">
        <f t="shared" si="312"/>
        <v/>
      </c>
      <c r="MC40" s="119">
        <f t="shared" si="323"/>
        <v>0</v>
      </c>
      <c r="MD40" s="119">
        <f t="shared" si="324"/>
        <v>0</v>
      </c>
      <c r="ME40" s="119">
        <f t="shared" si="325"/>
        <v>0</v>
      </c>
      <c r="MF40" s="119">
        <f t="shared" si="326"/>
        <v>0</v>
      </c>
      <c r="MG40" s="119">
        <f t="shared" si="327"/>
        <v>0</v>
      </c>
      <c r="MH40" s="119">
        <f t="shared" si="328"/>
        <v>0</v>
      </c>
      <c r="MI40" s="119">
        <f t="shared" si="329"/>
        <v>0</v>
      </c>
      <c r="MJ40" s="119">
        <f t="shared" si="330"/>
        <v>0</v>
      </c>
      <c r="MK40" s="119">
        <f t="shared" si="331"/>
        <v>0</v>
      </c>
      <c r="ML40" s="119">
        <f t="shared" si="332"/>
        <v>0</v>
      </c>
      <c r="MM40" s="119">
        <f t="shared" si="333"/>
        <v>0</v>
      </c>
      <c r="MN40" s="119">
        <f t="shared" si="334"/>
        <v>0</v>
      </c>
      <c r="MO40" s="119">
        <f t="shared" si="335"/>
        <v>0</v>
      </c>
      <c r="MP40" s="119">
        <f t="shared" si="336"/>
        <v>0</v>
      </c>
      <c r="MQ40" s="119">
        <f t="shared" si="337"/>
        <v>0</v>
      </c>
      <c r="MR40" s="98"/>
      <c r="MS40" s="98"/>
      <c r="MT40" s="103"/>
      <c r="MU40" s="103"/>
      <c r="NK40" s="99"/>
      <c r="NL40" s="99"/>
    </row>
    <row r="41" spans="1:376" ht="12" customHeight="1" x14ac:dyDescent="0.2">
      <c r="A41" s="126" t="str">
        <f t="shared" si="0"/>
        <v/>
      </c>
      <c r="B41" s="165"/>
      <c r="C41" s="140"/>
      <c r="D41" s="141"/>
      <c r="E41" s="142"/>
      <c r="F41" s="142"/>
      <c r="G41" s="142"/>
      <c r="H41" s="142"/>
      <c r="I41" s="534"/>
      <c r="J41" s="143"/>
      <c r="K41" s="144">
        <f t="shared" si="1"/>
        <v>0</v>
      </c>
      <c r="L41" s="144">
        <f t="shared" si="2"/>
        <v>0</v>
      </c>
      <c r="M41" s="145"/>
      <c r="N41" s="145"/>
      <c r="O41" s="145"/>
      <c r="P41" s="146"/>
      <c r="Q41" s="147"/>
      <c r="R41" s="148"/>
      <c r="S41" s="1245"/>
      <c r="T41" s="1246"/>
      <c r="U41" s="103" t="str">
        <f t="shared" si="3"/>
        <v/>
      </c>
      <c r="V41" s="103" t="str">
        <f t="shared" si="4"/>
        <v/>
      </c>
      <c r="W41" s="103" t="str">
        <f t="shared" si="5"/>
        <v/>
      </c>
      <c r="X41" s="103" t="str">
        <f t="shared" si="6"/>
        <v/>
      </c>
      <c r="Y41" s="103" t="str">
        <f t="shared" si="7"/>
        <v/>
      </c>
      <c r="Z41" s="103" t="str">
        <f t="shared" si="8"/>
        <v/>
      </c>
      <c r="AA41" s="103" t="str">
        <f t="shared" si="9"/>
        <v/>
      </c>
      <c r="AB41" s="103" t="str">
        <f t="shared" si="10"/>
        <v/>
      </c>
      <c r="AC41" s="103" t="str">
        <f t="shared" si="11"/>
        <v/>
      </c>
      <c r="AD41" s="103" t="str">
        <f t="shared" si="12"/>
        <v/>
      </c>
      <c r="AE41" s="103" t="str">
        <f t="shared" si="13"/>
        <v/>
      </c>
      <c r="AF41" s="103" t="str">
        <f t="shared" si="14"/>
        <v/>
      </c>
      <c r="AG41" s="103" t="str">
        <f t="shared" si="15"/>
        <v/>
      </c>
      <c r="AH41" s="103" t="str">
        <f t="shared" si="16"/>
        <v/>
      </c>
      <c r="AI41" s="103" t="str">
        <f t="shared" si="17"/>
        <v/>
      </c>
      <c r="AJ41" s="103" t="str">
        <f t="shared" si="18"/>
        <v/>
      </c>
      <c r="AK41" s="103" t="str">
        <f t="shared" si="19"/>
        <v/>
      </c>
      <c r="AL41" s="103" t="str">
        <f t="shared" si="20"/>
        <v/>
      </c>
      <c r="AM41" s="103" t="str">
        <f t="shared" si="21"/>
        <v/>
      </c>
      <c r="AN41" s="103" t="str">
        <f t="shared" si="22"/>
        <v/>
      </c>
      <c r="AO41" s="103" t="str">
        <f t="shared" si="23"/>
        <v/>
      </c>
      <c r="AP41" s="103" t="str">
        <f t="shared" si="24"/>
        <v/>
      </c>
      <c r="AQ41" s="103" t="str">
        <f t="shared" si="25"/>
        <v/>
      </c>
      <c r="AR41" s="103" t="str">
        <f t="shared" si="26"/>
        <v/>
      </c>
      <c r="AS41" s="103" t="str">
        <f t="shared" si="27"/>
        <v/>
      </c>
      <c r="AT41" s="103" t="str">
        <f t="shared" si="28"/>
        <v/>
      </c>
      <c r="AU41" s="103" t="str">
        <f t="shared" si="29"/>
        <v/>
      </c>
      <c r="AV41" s="103" t="str">
        <f t="shared" si="30"/>
        <v/>
      </c>
      <c r="AW41" s="103" t="str">
        <f t="shared" si="31"/>
        <v/>
      </c>
      <c r="AX41" s="103" t="str">
        <f t="shared" si="32"/>
        <v/>
      </c>
      <c r="AY41" s="103" t="str">
        <f t="shared" si="33"/>
        <v/>
      </c>
      <c r="AZ41" s="103" t="str">
        <f t="shared" si="34"/>
        <v/>
      </c>
      <c r="BA41" s="103" t="str">
        <f t="shared" si="35"/>
        <v/>
      </c>
      <c r="BB41" s="103" t="str">
        <f t="shared" si="36"/>
        <v/>
      </c>
      <c r="BC41" s="103" t="str">
        <f t="shared" si="37"/>
        <v/>
      </c>
      <c r="BD41" s="103" t="str">
        <f t="shared" si="38"/>
        <v/>
      </c>
      <c r="BE41" s="103" t="str">
        <f t="shared" si="39"/>
        <v/>
      </c>
      <c r="BF41" s="103" t="str">
        <f t="shared" si="40"/>
        <v/>
      </c>
      <c r="BG41" s="103" t="str">
        <f t="shared" si="41"/>
        <v/>
      </c>
      <c r="BH41" s="103" t="str">
        <f t="shared" si="42"/>
        <v/>
      </c>
      <c r="BI41" s="103" t="str">
        <f t="shared" si="43"/>
        <v/>
      </c>
      <c r="BJ41" s="103" t="str">
        <f t="shared" si="44"/>
        <v/>
      </c>
      <c r="BK41" s="103" t="str">
        <f t="shared" si="45"/>
        <v/>
      </c>
      <c r="BL41" s="103" t="str">
        <f t="shared" si="46"/>
        <v/>
      </c>
      <c r="BM41" s="103" t="str">
        <f t="shared" si="47"/>
        <v/>
      </c>
      <c r="BN41" s="103" t="str">
        <f t="shared" si="48"/>
        <v/>
      </c>
      <c r="BO41" s="103" t="str">
        <f t="shared" si="49"/>
        <v/>
      </c>
      <c r="BP41" s="103" t="str">
        <f t="shared" si="50"/>
        <v/>
      </c>
      <c r="BQ41" s="103" t="str">
        <f t="shared" si="51"/>
        <v/>
      </c>
      <c r="BR41" s="103" t="str">
        <f t="shared" si="52"/>
        <v/>
      </c>
      <c r="BS41" s="103" t="str">
        <f t="shared" si="53"/>
        <v/>
      </c>
      <c r="BT41" s="103" t="str">
        <f t="shared" si="54"/>
        <v/>
      </c>
      <c r="BU41" s="103" t="str">
        <f t="shared" si="55"/>
        <v/>
      </c>
      <c r="BV41" s="103" t="str">
        <f t="shared" si="56"/>
        <v/>
      </c>
      <c r="BW41" s="103" t="str">
        <f t="shared" si="57"/>
        <v/>
      </c>
      <c r="BX41" s="103" t="str">
        <f t="shared" si="58"/>
        <v/>
      </c>
      <c r="BY41" s="103" t="str">
        <f t="shared" si="59"/>
        <v/>
      </c>
      <c r="BZ41" s="103" t="str">
        <f t="shared" si="60"/>
        <v/>
      </c>
      <c r="CA41" s="103" t="str">
        <f t="shared" si="61"/>
        <v/>
      </c>
      <c r="CB41" s="103" t="str">
        <f t="shared" si="62"/>
        <v/>
      </c>
      <c r="CC41" s="103" t="str">
        <f t="shared" si="63"/>
        <v/>
      </c>
      <c r="CD41" s="103" t="str">
        <f t="shared" si="64"/>
        <v/>
      </c>
      <c r="CE41" s="103" t="str">
        <f t="shared" si="65"/>
        <v/>
      </c>
      <c r="CF41" s="103" t="str">
        <f t="shared" si="66"/>
        <v/>
      </c>
      <c r="CG41" s="103" t="str">
        <f t="shared" si="67"/>
        <v/>
      </c>
      <c r="CH41" s="103" t="str">
        <f t="shared" si="68"/>
        <v/>
      </c>
      <c r="CI41" s="103" t="str">
        <f t="shared" si="69"/>
        <v/>
      </c>
      <c r="CJ41" s="103" t="str">
        <f t="shared" si="70"/>
        <v/>
      </c>
      <c r="CK41" s="103" t="str">
        <f t="shared" si="71"/>
        <v/>
      </c>
      <c r="CL41" s="103" t="str">
        <f t="shared" si="72"/>
        <v/>
      </c>
      <c r="CM41" s="103" t="str">
        <f t="shared" si="73"/>
        <v/>
      </c>
      <c r="CN41" s="103" t="str">
        <f t="shared" si="74"/>
        <v/>
      </c>
      <c r="CO41" s="103" t="str">
        <f t="shared" si="75"/>
        <v/>
      </c>
      <c r="CP41" s="103" t="str">
        <f t="shared" si="76"/>
        <v/>
      </c>
      <c r="CQ41" s="103" t="str">
        <f t="shared" si="77"/>
        <v/>
      </c>
      <c r="CR41" s="103" t="str">
        <f t="shared" si="78"/>
        <v/>
      </c>
      <c r="CS41" s="103" t="str">
        <f t="shared" si="79"/>
        <v/>
      </c>
      <c r="CT41" s="103" t="str">
        <f t="shared" si="80"/>
        <v/>
      </c>
      <c r="CU41" s="103" t="str">
        <f t="shared" si="81"/>
        <v/>
      </c>
      <c r="CV41" s="103" t="str">
        <f t="shared" si="82"/>
        <v/>
      </c>
      <c r="CW41" s="103" t="str">
        <f t="shared" si="83"/>
        <v/>
      </c>
      <c r="CX41" s="103" t="str">
        <f t="shared" si="84"/>
        <v/>
      </c>
      <c r="CY41" s="103" t="str">
        <f t="shared" si="85"/>
        <v/>
      </c>
      <c r="CZ41" s="103" t="str">
        <f t="shared" si="86"/>
        <v/>
      </c>
      <c r="DA41" s="103" t="str">
        <f t="shared" si="87"/>
        <v/>
      </c>
      <c r="DB41" s="103" t="str">
        <f t="shared" si="88"/>
        <v/>
      </c>
      <c r="DC41" s="103" t="str">
        <f t="shared" si="89"/>
        <v/>
      </c>
      <c r="DD41" s="103" t="str">
        <f t="shared" si="90"/>
        <v/>
      </c>
      <c r="DE41" s="103" t="str">
        <f t="shared" si="91"/>
        <v/>
      </c>
      <c r="DF41" s="103" t="str">
        <f t="shared" si="92"/>
        <v/>
      </c>
      <c r="DG41" s="103" t="str">
        <f t="shared" si="93"/>
        <v/>
      </c>
      <c r="DH41" s="103" t="str">
        <f t="shared" si="94"/>
        <v/>
      </c>
      <c r="DI41" s="103" t="str">
        <f t="shared" si="95"/>
        <v/>
      </c>
      <c r="DJ41" s="103" t="str">
        <f t="shared" si="96"/>
        <v/>
      </c>
      <c r="DK41" s="103" t="str">
        <f t="shared" si="97"/>
        <v/>
      </c>
      <c r="DL41" s="103" t="str">
        <f t="shared" si="98"/>
        <v/>
      </c>
      <c r="DM41" s="103" t="str">
        <f t="shared" si="99"/>
        <v/>
      </c>
      <c r="DN41" s="103" t="str">
        <f t="shared" si="100"/>
        <v/>
      </c>
      <c r="DO41" s="103" t="str">
        <f t="shared" si="101"/>
        <v/>
      </c>
      <c r="DP41" s="103" t="str">
        <f t="shared" si="102"/>
        <v/>
      </c>
      <c r="DQ41" s="103" t="str">
        <f t="shared" si="103"/>
        <v/>
      </c>
      <c r="DR41" s="103" t="str">
        <f t="shared" si="104"/>
        <v/>
      </c>
      <c r="DS41" s="103" t="str">
        <f t="shared" si="105"/>
        <v/>
      </c>
      <c r="DT41" s="103" t="str">
        <f t="shared" si="106"/>
        <v/>
      </c>
      <c r="DU41" s="103" t="str">
        <f t="shared" si="107"/>
        <v/>
      </c>
      <c r="DV41" s="103" t="str">
        <f t="shared" si="108"/>
        <v/>
      </c>
      <c r="DW41" s="103" t="str">
        <f t="shared" si="109"/>
        <v/>
      </c>
      <c r="DX41" s="103" t="str">
        <f t="shared" si="110"/>
        <v/>
      </c>
      <c r="DY41" s="103" t="str">
        <f t="shared" si="111"/>
        <v/>
      </c>
      <c r="DZ41" s="103" t="str">
        <f t="shared" si="112"/>
        <v/>
      </c>
      <c r="EA41" s="103" t="str">
        <f t="shared" si="113"/>
        <v/>
      </c>
      <c r="EB41" s="103" t="str">
        <f t="shared" si="114"/>
        <v/>
      </c>
      <c r="EC41" s="103" t="str">
        <f t="shared" si="115"/>
        <v/>
      </c>
      <c r="ED41" s="103" t="str">
        <f t="shared" si="116"/>
        <v/>
      </c>
      <c r="EE41" s="103" t="str">
        <f t="shared" si="117"/>
        <v/>
      </c>
      <c r="EF41" s="103" t="str">
        <f t="shared" si="118"/>
        <v/>
      </c>
      <c r="EG41" s="103" t="str">
        <f t="shared" si="119"/>
        <v/>
      </c>
      <c r="EH41" s="103" t="str">
        <f t="shared" si="120"/>
        <v/>
      </c>
      <c r="EI41" s="103" t="str">
        <f t="shared" si="121"/>
        <v/>
      </c>
      <c r="EJ41" s="103" t="str">
        <f t="shared" si="122"/>
        <v/>
      </c>
      <c r="EK41" s="103" t="str">
        <f t="shared" si="123"/>
        <v/>
      </c>
      <c r="EL41" s="103" t="str">
        <f t="shared" si="124"/>
        <v/>
      </c>
      <c r="EM41" s="103" t="str">
        <f t="shared" si="125"/>
        <v/>
      </c>
      <c r="EN41" s="103" t="str">
        <f t="shared" si="126"/>
        <v/>
      </c>
      <c r="EO41" s="103" t="str">
        <f t="shared" si="127"/>
        <v/>
      </c>
      <c r="EP41" s="103" t="str">
        <f t="shared" si="128"/>
        <v/>
      </c>
      <c r="EQ41" s="103" t="str">
        <f t="shared" si="129"/>
        <v/>
      </c>
      <c r="ER41" s="103" t="str">
        <f t="shared" si="130"/>
        <v/>
      </c>
      <c r="ES41" s="103" t="str">
        <f t="shared" si="131"/>
        <v/>
      </c>
      <c r="ET41" s="103" t="str">
        <f t="shared" si="132"/>
        <v/>
      </c>
      <c r="EU41" s="103" t="str">
        <f t="shared" si="313"/>
        <v/>
      </c>
      <c r="EV41" s="103" t="str">
        <f t="shared" si="314"/>
        <v/>
      </c>
      <c r="EW41" s="103" t="str">
        <f t="shared" si="315"/>
        <v/>
      </c>
      <c r="EX41" s="103" t="str">
        <f t="shared" si="316"/>
        <v/>
      </c>
      <c r="EY41" s="103" t="str">
        <f t="shared" si="317"/>
        <v/>
      </c>
      <c r="EZ41" s="103" t="str">
        <f t="shared" si="133"/>
        <v/>
      </c>
      <c r="FA41" s="103" t="str">
        <f t="shared" si="134"/>
        <v/>
      </c>
      <c r="FB41" s="103" t="str">
        <f t="shared" si="135"/>
        <v/>
      </c>
      <c r="FC41" s="103" t="str">
        <f t="shared" si="136"/>
        <v/>
      </c>
      <c r="FD41" s="103" t="str">
        <f t="shared" si="137"/>
        <v/>
      </c>
      <c r="FE41" s="103" t="str">
        <f t="shared" si="318"/>
        <v/>
      </c>
      <c r="FF41" s="103" t="str">
        <f t="shared" si="319"/>
        <v/>
      </c>
      <c r="FG41" s="103" t="str">
        <f t="shared" si="320"/>
        <v/>
      </c>
      <c r="FH41" s="103" t="str">
        <f t="shared" si="321"/>
        <v/>
      </c>
      <c r="FI41" s="103" t="str">
        <f t="shared" si="322"/>
        <v/>
      </c>
      <c r="FJ41" s="103" t="str">
        <f t="shared" si="138"/>
        <v/>
      </c>
      <c r="FK41" s="103" t="str">
        <f t="shared" si="139"/>
        <v/>
      </c>
      <c r="FL41" s="103" t="str">
        <f t="shared" si="140"/>
        <v/>
      </c>
      <c r="FM41" s="103" t="str">
        <f t="shared" si="141"/>
        <v/>
      </c>
      <c r="FN41" s="103" t="str">
        <f t="shared" si="142"/>
        <v/>
      </c>
      <c r="FO41" s="103" t="str">
        <f t="shared" si="143"/>
        <v/>
      </c>
      <c r="FP41" s="103" t="str">
        <f t="shared" si="144"/>
        <v/>
      </c>
      <c r="FQ41" s="103" t="str">
        <f t="shared" si="145"/>
        <v/>
      </c>
      <c r="FR41" s="103" t="str">
        <f t="shared" si="146"/>
        <v/>
      </c>
      <c r="FS41" s="103" t="str">
        <f t="shared" si="147"/>
        <v/>
      </c>
      <c r="FT41" s="103" t="str">
        <f t="shared" si="148"/>
        <v/>
      </c>
      <c r="FU41" s="103" t="str">
        <f t="shared" si="149"/>
        <v/>
      </c>
      <c r="FV41" s="103" t="str">
        <f t="shared" si="150"/>
        <v/>
      </c>
      <c r="FW41" s="103" t="str">
        <f t="shared" si="151"/>
        <v/>
      </c>
      <c r="FX41" s="103" t="str">
        <f t="shared" si="152"/>
        <v/>
      </c>
      <c r="FY41" s="103" t="str">
        <f t="shared" si="153"/>
        <v/>
      </c>
      <c r="FZ41" s="103" t="str">
        <f t="shared" si="154"/>
        <v/>
      </c>
      <c r="GA41" s="103" t="str">
        <f t="shared" si="155"/>
        <v/>
      </c>
      <c r="GB41" s="103" t="str">
        <f t="shared" si="156"/>
        <v/>
      </c>
      <c r="GC41" s="103" t="str">
        <f t="shared" si="157"/>
        <v/>
      </c>
      <c r="GD41" s="103" t="str">
        <f t="shared" si="158"/>
        <v/>
      </c>
      <c r="GE41" s="103" t="str">
        <f t="shared" si="159"/>
        <v/>
      </c>
      <c r="GF41" s="103" t="str">
        <f t="shared" si="160"/>
        <v/>
      </c>
      <c r="GG41" s="103" t="str">
        <f t="shared" si="161"/>
        <v/>
      </c>
      <c r="GH41" s="103" t="str">
        <f t="shared" si="162"/>
        <v/>
      </c>
      <c r="GI41" s="103" t="str">
        <f t="shared" si="163"/>
        <v/>
      </c>
      <c r="GJ41" s="103" t="str">
        <f t="shared" si="164"/>
        <v/>
      </c>
      <c r="GK41" s="103" t="str">
        <f t="shared" si="165"/>
        <v/>
      </c>
      <c r="GL41" s="103" t="str">
        <f t="shared" si="166"/>
        <v/>
      </c>
      <c r="GM41" s="103" t="str">
        <f t="shared" si="167"/>
        <v/>
      </c>
      <c r="GN41" s="103" t="str">
        <f t="shared" si="168"/>
        <v/>
      </c>
      <c r="GO41" s="103" t="str">
        <f t="shared" si="169"/>
        <v/>
      </c>
      <c r="GP41" s="103" t="str">
        <f t="shared" si="170"/>
        <v/>
      </c>
      <c r="GQ41" s="103" t="str">
        <f t="shared" si="171"/>
        <v/>
      </c>
      <c r="GR41" s="103" t="str">
        <f t="shared" si="172"/>
        <v/>
      </c>
      <c r="GS41" s="103" t="str">
        <f t="shared" si="173"/>
        <v/>
      </c>
      <c r="GT41" s="103" t="str">
        <f t="shared" si="174"/>
        <v/>
      </c>
      <c r="GU41" s="103" t="str">
        <f t="shared" si="175"/>
        <v/>
      </c>
      <c r="GV41" s="103" t="str">
        <f t="shared" si="176"/>
        <v/>
      </c>
      <c r="GW41" s="103" t="str">
        <f t="shared" si="177"/>
        <v/>
      </c>
      <c r="GX41" s="103" t="str">
        <f t="shared" si="178"/>
        <v/>
      </c>
      <c r="GY41" s="103" t="str">
        <f t="shared" si="179"/>
        <v/>
      </c>
      <c r="GZ41" s="103" t="str">
        <f t="shared" si="180"/>
        <v/>
      </c>
      <c r="HA41" s="103" t="str">
        <f t="shared" si="181"/>
        <v/>
      </c>
      <c r="HB41" s="103" t="str">
        <f t="shared" si="182"/>
        <v/>
      </c>
      <c r="HC41" s="103" t="str">
        <f t="shared" si="183"/>
        <v/>
      </c>
      <c r="HD41" s="103" t="str">
        <f t="shared" si="184"/>
        <v/>
      </c>
      <c r="HE41" s="103" t="str">
        <f t="shared" si="185"/>
        <v/>
      </c>
      <c r="HF41" s="103" t="str">
        <f t="shared" si="186"/>
        <v/>
      </c>
      <c r="HG41" s="103" t="str">
        <f t="shared" si="187"/>
        <v/>
      </c>
      <c r="HH41" s="103" t="str">
        <f t="shared" si="188"/>
        <v/>
      </c>
      <c r="HI41" s="103" t="str">
        <f t="shared" si="189"/>
        <v/>
      </c>
      <c r="HJ41" s="103" t="str">
        <f t="shared" si="190"/>
        <v/>
      </c>
      <c r="HK41" s="103" t="str">
        <f t="shared" si="191"/>
        <v/>
      </c>
      <c r="HL41" s="103" t="str">
        <f t="shared" si="192"/>
        <v/>
      </c>
      <c r="HM41" s="103" t="str">
        <f t="shared" si="193"/>
        <v/>
      </c>
      <c r="HN41" s="103" t="str">
        <f t="shared" si="194"/>
        <v/>
      </c>
      <c r="HO41" s="103" t="str">
        <f t="shared" si="195"/>
        <v/>
      </c>
      <c r="HP41" s="103" t="str">
        <f t="shared" si="196"/>
        <v/>
      </c>
      <c r="HQ41" s="103" t="str">
        <f t="shared" si="197"/>
        <v/>
      </c>
      <c r="HR41" s="103" t="str">
        <f t="shared" si="198"/>
        <v/>
      </c>
      <c r="HS41" s="103" t="str">
        <f t="shared" si="199"/>
        <v/>
      </c>
      <c r="HT41" s="103" t="str">
        <f t="shared" si="200"/>
        <v/>
      </c>
      <c r="HU41" s="103" t="str">
        <f t="shared" si="201"/>
        <v/>
      </c>
      <c r="HV41" s="103" t="str">
        <f t="shared" si="202"/>
        <v/>
      </c>
      <c r="HW41" s="137" t="str">
        <f t="shared" si="203"/>
        <v/>
      </c>
      <c r="HX41" s="137" t="str">
        <f t="shared" si="204"/>
        <v/>
      </c>
      <c r="HY41" s="137" t="str">
        <f t="shared" si="205"/>
        <v/>
      </c>
      <c r="HZ41" s="137" t="str">
        <f t="shared" si="206"/>
        <v/>
      </c>
      <c r="IA41" s="137" t="str">
        <f t="shared" si="207"/>
        <v/>
      </c>
      <c r="IB41" s="137" t="str">
        <f t="shared" si="208"/>
        <v/>
      </c>
      <c r="IC41" s="137" t="str">
        <f t="shared" si="209"/>
        <v/>
      </c>
      <c r="ID41" s="137" t="str">
        <f t="shared" si="210"/>
        <v/>
      </c>
      <c r="IE41" s="137" t="str">
        <f t="shared" si="211"/>
        <v/>
      </c>
      <c r="IF41" s="137" t="str">
        <f t="shared" si="212"/>
        <v/>
      </c>
      <c r="IG41" s="137" t="str">
        <f t="shared" si="213"/>
        <v/>
      </c>
      <c r="IH41" s="137" t="str">
        <f t="shared" si="214"/>
        <v/>
      </c>
      <c r="II41" s="137" t="str">
        <f t="shared" si="215"/>
        <v/>
      </c>
      <c r="IJ41" s="137" t="str">
        <f t="shared" si="216"/>
        <v/>
      </c>
      <c r="IK41" s="137" t="str">
        <f t="shared" si="217"/>
        <v/>
      </c>
      <c r="IL41" s="137" t="str">
        <f t="shared" si="218"/>
        <v/>
      </c>
      <c r="IM41" s="137" t="str">
        <f t="shared" si="219"/>
        <v/>
      </c>
      <c r="IN41" s="137" t="str">
        <f t="shared" si="220"/>
        <v/>
      </c>
      <c r="IO41" s="137" t="str">
        <f t="shared" si="221"/>
        <v/>
      </c>
      <c r="IP41" s="137" t="str">
        <f t="shared" si="222"/>
        <v/>
      </c>
      <c r="IQ41" s="137" t="str">
        <f t="shared" si="223"/>
        <v/>
      </c>
      <c r="IR41" s="137" t="str">
        <f t="shared" si="224"/>
        <v/>
      </c>
      <c r="IS41" s="137" t="str">
        <f t="shared" si="225"/>
        <v/>
      </c>
      <c r="IT41" s="137" t="str">
        <f t="shared" si="226"/>
        <v/>
      </c>
      <c r="IU41" s="137" t="str">
        <f t="shared" si="227"/>
        <v/>
      </c>
      <c r="IV41" s="137" t="str">
        <f t="shared" si="228"/>
        <v/>
      </c>
      <c r="IW41" s="137" t="str">
        <f t="shared" si="229"/>
        <v/>
      </c>
      <c r="IX41" s="137" t="str">
        <f t="shared" si="230"/>
        <v/>
      </c>
      <c r="IY41" s="137" t="str">
        <f t="shared" si="231"/>
        <v/>
      </c>
      <c r="IZ41" s="137" t="str">
        <f t="shared" si="232"/>
        <v/>
      </c>
      <c r="JA41" s="137" t="str">
        <f t="shared" si="233"/>
        <v/>
      </c>
      <c r="JB41" s="137" t="str">
        <f t="shared" si="234"/>
        <v/>
      </c>
      <c r="JC41" s="137" t="str">
        <f t="shared" si="235"/>
        <v/>
      </c>
      <c r="JD41" s="137" t="str">
        <f t="shared" si="236"/>
        <v/>
      </c>
      <c r="JE41" s="137" t="str">
        <f t="shared" si="237"/>
        <v/>
      </c>
      <c r="JF41" s="137" t="str">
        <f t="shared" si="238"/>
        <v/>
      </c>
      <c r="JG41" s="137" t="str">
        <f t="shared" si="239"/>
        <v/>
      </c>
      <c r="JH41" s="137" t="str">
        <f t="shared" si="240"/>
        <v/>
      </c>
      <c r="JI41" s="137" t="str">
        <f t="shared" si="241"/>
        <v/>
      </c>
      <c r="JJ41" s="137" t="str">
        <f t="shared" si="242"/>
        <v/>
      </c>
      <c r="JK41" s="137" t="str">
        <f t="shared" si="243"/>
        <v/>
      </c>
      <c r="JL41" s="137" t="str">
        <f t="shared" si="244"/>
        <v/>
      </c>
      <c r="JM41" s="137" t="str">
        <f t="shared" si="245"/>
        <v/>
      </c>
      <c r="JN41" s="137" t="str">
        <f t="shared" si="246"/>
        <v/>
      </c>
      <c r="JO41" s="137" t="str">
        <f t="shared" si="247"/>
        <v/>
      </c>
      <c r="JP41" s="137" t="str">
        <f t="shared" si="248"/>
        <v/>
      </c>
      <c r="JQ41" s="137" t="str">
        <f t="shared" si="249"/>
        <v/>
      </c>
      <c r="JR41" s="137" t="str">
        <f t="shared" si="250"/>
        <v/>
      </c>
      <c r="JS41" s="137" t="str">
        <f t="shared" si="251"/>
        <v/>
      </c>
      <c r="JT41" s="137" t="str">
        <f t="shared" si="252"/>
        <v/>
      </c>
      <c r="JU41" s="137" t="str">
        <f t="shared" si="253"/>
        <v/>
      </c>
      <c r="JV41" s="137" t="str">
        <f t="shared" si="254"/>
        <v/>
      </c>
      <c r="JW41" s="137" t="str">
        <f t="shared" si="255"/>
        <v/>
      </c>
      <c r="JX41" s="137" t="str">
        <f t="shared" si="256"/>
        <v/>
      </c>
      <c r="JY41" s="137" t="str">
        <f t="shared" si="257"/>
        <v/>
      </c>
      <c r="JZ41" s="137" t="str">
        <f t="shared" si="258"/>
        <v/>
      </c>
      <c r="KA41" s="137" t="str">
        <f t="shared" si="259"/>
        <v/>
      </c>
      <c r="KB41" s="137" t="str">
        <f t="shared" si="260"/>
        <v/>
      </c>
      <c r="KC41" s="137" t="str">
        <f t="shared" si="261"/>
        <v/>
      </c>
      <c r="KD41" s="137" t="str">
        <f t="shared" si="262"/>
        <v/>
      </c>
      <c r="KE41" s="137" t="str">
        <f t="shared" si="263"/>
        <v/>
      </c>
      <c r="KF41" s="137" t="str">
        <f t="shared" si="264"/>
        <v/>
      </c>
      <c r="KG41" s="137" t="str">
        <f t="shared" si="265"/>
        <v/>
      </c>
      <c r="KH41" s="137" t="str">
        <f t="shared" si="266"/>
        <v/>
      </c>
      <c r="KI41" s="137" t="str">
        <f t="shared" si="267"/>
        <v/>
      </c>
      <c r="KJ41" s="137" t="str">
        <f t="shared" si="268"/>
        <v/>
      </c>
      <c r="KK41" s="137" t="str">
        <f t="shared" si="269"/>
        <v/>
      </c>
      <c r="KL41" s="137" t="str">
        <f t="shared" si="270"/>
        <v/>
      </c>
      <c r="KM41" s="137" t="str">
        <f t="shared" si="271"/>
        <v/>
      </c>
      <c r="KN41" s="137" t="str">
        <f t="shared" si="272"/>
        <v/>
      </c>
      <c r="KO41" s="137" t="str">
        <f t="shared" si="273"/>
        <v/>
      </c>
      <c r="KP41" s="137" t="str">
        <f t="shared" si="274"/>
        <v/>
      </c>
      <c r="KQ41" s="137" t="str">
        <f t="shared" si="275"/>
        <v/>
      </c>
      <c r="KR41" s="137" t="str">
        <f t="shared" si="276"/>
        <v/>
      </c>
      <c r="KS41" s="137" t="str">
        <f t="shared" si="277"/>
        <v/>
      </c>
      <c r="KT41" s="137" t="str">
        <f t="shared" si="278"/>
        <v/>
      </c>
      <c r="KU41" s="137" t="str">
        <f t="shared" si="279"/>
        <v/>
      </c>
      <c r="KV41" s="137" t="str">
        <f t="shared" si="280"/>
        <v/>
      </c>
      <c r="KW41" s="137" t="str">
        <f t="shared" si="281"/>
        <v/>
      </c>
      <c r="KX41" s="137" t="str">
        <f t="shared" si="282"/>
        <v/>
      </c>
      <c r="KY41" s="137" t="str">
        <f t="shared" si="283"/>
        <v/>
      </c>
      <c r="KZ41" s="137" t="str">
        <f t="shared" si="284"/>
        <v/>
      </c>
      <c r="LA41" s="137" t="str">
        <f t="shared" si="285"/>
        <v/>
      </c>
      <c r="LB41" s="137" t="str">
        <f t="shared" si="286"/>
        <v/>
      </c>
      <c r="LC41" s="137" t="str">
        <f t="shared" si="287"/>
        <v/>
      </c>
      <c r="LD41" s="138" t="str">
        <f t="shared" si="288"/>
        <v/>
      </c>
      <c r="LE41" s="138" t="str">
        <f t="shared" si="289"/>
        <v/>
      </c>
      <c r="LF41" s="138" t="str">
        <f t="shared" si="290"/>
        <v/>
      </c>
      <c r="LG41" s="138" t="str">
        <f t="shared" si="291"/>
        <v/>
      </c>
      <c r="LH41" s="138" t="str">
        <f t="shared" si="292"/>
        <v/>
      </c>
      <c r="LI41" s="103" t="str">
        <f t="shared" si="293"/>
        <v/>
      </c>
      <c r="LJ41" s="103" t="str">
        <f t="shared" si="294"/>
        <v/>
      </c>
      <c r="LK41" s="103" t="str">
        <f t="shared" si="295"/>
        <v/>
      </c>
      <c r="LL41" s="103" t="str">
        <f t="shared" si="296"/>
        <v/>
      </c>
      <c r="LM41" s="103" t="str">
        <f t="shared" si="297"/>
        <v/>
      </c>
      <c r="LN41" s="103" t="str">
        <f t="shared" si="298"/>
        <v/>
      </c>
      <c r="LO41" s="103" t="str">
        <f t="shared" si="299"/>
        <v/>
      </c>
      <c r="LP41" s="103" t="str">
        <f t="shared" si="300"/>
        <v/>
      </c>
      <c r="LQ41" s="103" t="str">
        <f t="shared" si="301"/>
        <v/>
      </c>
      <c r="LR41" s="103" t="str">
        <f t="shared" si="302"/>
        <v/>
      </c>
      <c r="LS41" s="103" t="str">
        <f t="shared" si="303"/>
        <v/>
      </c>
      <c r="LT41" s="103" t="str">
        <f t="shared" si="304"/>
        <v/>
      </c>
      <c r="LU41" s="103" t="str">
        <f t="shared" si="305"/>
        <v/>
      </c>
      <c r="LV41" s="103" t="str">
        <f t="shared" si="306"/>
        <v/>
      </c>
      <c r="LW41" s="103" t="str">
        <f t="shared" si="307"/>
        <v/>
      </c>
      <c r="LX41" s="103" t="str">
        <f t="shared" si="308"/>
        <v/>
      </c>
      <c r="LY41" s="103" t="str">
        <f t="shared" si="309"/>
        <v/>
      </c>
      <c r="LZ41" s="103" t="str">
        <f t="shared" si="310"/>
        <v/>
      </c>
      <c r="MA41" s="103" t="str">
        <f t="shared" si="311"/>
        <v/>
      </c>
      <c r="MB41" s="103" t="str">
        <f t="shared" si="312"/>
        <v/>
      </c>
      <c r="MC41" s="119">
        <f t="shared" si="323"/>
        <v>0</v>
      </c>
      <c r="MD41" s="119">
        <f t="shared" si="324"/>
        <v>0</v>
      </c>
      <c r="ME41" s="119">
        <f t="shared" si="325"/>
        <v>0</v>
      </c>
      <c r="MF41" s="119">
        <f t="shared" si="326"/>
        <v>0</v>
      </c>
      <c r="MG41" s="119">
        <f t="shared" si="327"/>
        <v>0</v>
      </c>
      <c r="MH41" s="119">
        <f t="shared" si="328"/>
        <v>0</v>
      </c>
      <c r="MI41" s="119">
        <f t="shared" si="329"/>
        <v>0</v>
      </c>
      <c r="MJ41" s="119">
        <f t="shared" si="330"/>
        <v>0</v>
      </c>
      <c r="MK41" s="119">
        <f t="shared" si="331"/>
        <v>0</v>
      </c>
      <c r="ML41" s="119">
        <f t="shared" si="332"/>
        <v>0</v>
      </c>
      <c r="MM41" s="119">
        <f t="shared" si="333"/>
        <v>0</v>
      </c>
      <c r="MN41" s="119">
        <f t="shared" si="334"/>
        <v>0</v>
      </c>
      <c r="MO41" s="119">
        <f t="shared" si="335"/>
        <v>0</v>
      </c>
      <c r="MP41" s="119">
        <f t="shared" si="336"/>
        <v>0</v>
      </c>
      <c r="MQ41" s="119">
        <f t="shared" si="337"/>
        <v>0</v>
      </c>
      <c r="MR41" s="98"/>
      <c r="MS41" s="98"/>
      <c r="MT41" s="103"/>
      <c r="MU41" s="103"/>
      <c r="NK41" s="99"/>
      <c r="NL41" s="99"/>
    </row>
    <row r="42" spans="1:376" ht="12" customHeight="1" x14ac:dyDescent="0.2">
      <c r="A42" s="126" t="str">
        <f t="shared" si="0"/>
        <v/>
      </c>
      <c r="B42" s="165"/>
      <c r="C42" s="140"/>
      <c r="D42" s="141"/>
      <c r="E42" s="142"/>
      <c r="F42" s="142"/>
      <c r="G42" s="142"/>
      <c r="H42" s="142"/>
      <c r="I42" s="534"/>
      <c r="J42" s="143"/>
      <c r="K42" s="144">
        <f t="shared" si="1"/>
        <v>0</v>
      </c>
      <c r="L42" s="144">
        <f t="shared" si="2"/>
        <v>0</v>
      </c>
      <c r="M42" s="145"/>
      <c r="N42" s="145"/>
      <c r="O42" s="145"/>
      <c r="P42" s="146"/>
      <c r="Q42" s="147"/>
      <c r="R42" s="148"/>
      <c r="S42" s="1245"/>
      <c r="T42" s="1246"/>
      <c r="U42" s="103" t="str">
        <f t="shared" si="3"/>
        <v/>
      </c>
      <c r="V42" s="103" t="str">
        <f t="shared" si="4"/>
        <v/>
      </c>
      <c r="W42" s="103" t="str">
        <f t="shared" si="5"/>
        <v/>
      </c>
      <c r="X42" s="103" t="str">
        <f t="shared" si="6"/>
        <v/>
      </c>
      <c r="Y42" s="103" t="str">
        <f t="shared" si="7"/>
        <v/>
      </c>
      <c r="Z42" s="103" t="str">
        <f t="shared" si="8"/>
        <v/>
      </c>
      <c r="AA42" s="103" t="str">
        <f t="shared" si="9"/>
        <v/>
      </c>
      <c r="AB42" s="103" t="str">
        <f t="shared" si="10"/>
        <v/>
      </c>
      <c r="AC42" s="103" t="str">
        <f t="shared" si="11"/>
        <v/>
      </c>
      <c r="AD42" s="103" t="str">
        <f t="shared" si="12"/>
        <v/>
      </c>
      <c r="AE42" s="103" t="str">
        <f t="shared" si="13"/>
        <v/>
      </c>
      <c r="AF42" s="103" t="str">
        <f t="shared" si="14"/>
        <v/>
      </c>
      <c r="AG42" s="103" t="str">
        <f t="shared" si="15"/>
        <v/>
      </c>
      <c r="AH42" s="103" t="str">
        <f t="shared" si="16"/>
        <v/>
      </c>
      <c r="AI42" s="103" t="str">
        <f t="shared" si="17"/>
        <v/>
      </c>
      <c r="AJ42" s="103" t="str">
        <f t="shared" si="18"/>
        <v/>
      </c>
      <c r="AK42" s="103" t="str">
        <f t="shared" si="19"/>
        <v/>
      </c>
      <c r="AL42" s="103" t="str">
        <f t="shared" si="20"/>
        <v/>
      </c>
      <c r="AM42" s="103" t="str">
        <f t="shared" si="21"/>
        <v/>
      </c>
      <c r="AN42" s="103" t="str">
        <f t="shared" si="22"/>
        <v/>
      </c>
      <c r="AO42" s="103" t="str">
        <f t="shared" si="23"/>
        <v/>
      </c>
      <c r="AP42" s="103" t="str">
        <f t="shared" si="24"/>
        <v/>
      </c>
      <c r="AQ42" s="103" t="str">
        <f t="shared" si="25"/>
        <v/>
      </c>
      <c r="AR42" s="103" t="str">
        <f t="shared" si="26"/>
        <v/>
      </c>
      <c r="AS42" s="103" t="str">
        <f t="shared" si="27"/>
        <v/>
      </c>
      <c r="AT42" s="103" t="str">
        <f t="shared" si="28"/>
        <v/>
      </c>
      <c r="AU42" s="103" t="str">
        <f t="shared" si="29"/>
        <v/>
      </c>
      <c r="AV42" s="103" t="str">
        <f t="shared" si="30"/>
        <v/>
      </c>
      <c r="AW42" s="103" t="str">
        <f t="shared" si="31"/>
        <v/>
      </c>
      <c r="AX42" s="103" t="str">
        <f t="shared" si="32"/>
        <v/>
      </c>
      <c r="AY42" s="103" t="str">
        <f t="shared" si="33"/>
        <v/>
      </c>
      <c r="AZ42" s="103" t="str">
        <f t="shared" si="34"/>
        <v/>
      </c>
      <c r="BA42" s="103" t="str">
        <f t="shared" si="35"/>
        <v/>
      </c>
      <c r="BB42" s="103" t="str">
        <f t="shared" si="36"/>
        <v/>
      </c>
      <c r="BC42" s="103" t="str">
        <f t="shared" si="37"/>
        <v/>
      </c>
      <c r="BD42" s="103" t="str">
        <f t="shared" si="38"/>
        <v/>
      </c>
      <c r="BE42" s="103" t="str">
        <f t="shared" si="39"/>
        <v/>
      </c>
      <c r="BF42" s="103" t="str">
        <f t="shared" si="40"/>
        <v/>
      </c>
      <c r="BG42" s="103" t="str">
        <f t="shared" si="41"/>
        <v/>
      </c>
      <c r="BH42" s="103" t="str">
        <f t="shared" si="42"/>
        <v/>
      </c>
      <c r="BI42" s="103" t="str">
        <f t="shared" si="43"/>
        <v/>
      </c>
      <c r="BJ42" s="103" t="str">
        <f t="shared" si="44"/>
        <v/>
      </c>
      <c r="BK42" s="103" t="str">
        <f t="shared" si="45"/>
        <v/>
      </c>
      <c r="BL42" s="103" t="str">
        <f t="shared" si="46"/>
        <v/>
      </c>
      <c r="BM42" s="103" t="str">
        <f t="shared" si="47"/>
        <v/>
      </c>
      <c r="BN42" s="103" t="str">
        <f t="shared" si="48"/>
        <v/>
      </c>
      <c r="BO42" s="103" t="str">
        <f t="shared" si="49"/>
        <v/>
      </c>
      <c r="BP42" s="103" t="str">
        <f t="shared" si="50"/>
        <v/>
      </c>
      <c r="BQ42" s="103" t="str">
        <f t="shared" si="51"/>
        <v/>
      </c>
      <c r="BR42" s="103" t="str">
        <f t="shared" si="52"/>
        <v/>
      </c>
      <c r="BS42" s="103" t="str">
        <f t="shared" si="53"/>
        <v/>
      </c>
      <c r="BT42" s="103" t="str">
        <f t="shared" si="54"/>
        <v/>
      </c>
      <c r="BU42" s="103" t="str">
        <f t="shared" si="55"/>
        <v/>
      </c>
      <c r="BV42" s="103" t="str">
        <f t="shared" si="56"/>
        <v/>
      </c>
      <c r="BW42" s="103" t="str">
        <f t="shared" si="57"/>
        <v/>
      </c>
      <c r="BX42" s="103" t="str">
        <f t="shared" si="58"/>
        <v/>
      </c>
      <c r="BY42" s="103" t="str">
        <f t="shared" si="59"/>
        <v/>
      </c>
      <c r="BZ42" s="103" t="str">
        <f t="shared" si="60"/>
        <v/>
      </c>
      <c r="CA42" s="103" t="str">
        <f t="shared" si="61"/>
        <v/>
      </c>
      <c r="CB42" s="103" t="str">
        <f t="shared" si="62"/>
        <v/>
      </c>
      <c r="CC42" s="103" t="str">
        <f t="shared" si="63"/>
        <v/>
      </c>
      <c r="CD42" s="103" t="str">
        <f t="shared" si="64"/>
        <v/>
      </c>
      <c r="CE42" s="103" t="str">
        <f t="shared" si="65"/>
        <v/>
      </c>
      <c r="CF42" s="103" t="str">
        <f t="shared" si="66"/>
        <v/>
      </c>
      <c r="CG42" s="103" t="str">
        <f t="shared" si="67"/>
        <v/>
      </c>
      <c r="CH42" s="103" t="str">
        <f t="shared" si="68"/>
        <v/>
      </c>
      <c r="CI42" s="103" t="str">
        <f t="shared" si="69"/>
        <v/>
      </c>
      <c r="CJ42" s="103" t="str">
        <f t="shared" si="70"/>
        <v/>
      </c>
      <c r="CK42" s="103" t="str">
        <f t="shared" si="71"/>
        <v/>
      </c>
      <c r="CL42" s="103" t="str">
        <f t="shared" si="72"/>
        <v/>
      </c>
      <c r="CM42" s="103" t="str">
        <f t="shared" si="73"/>
        <v/>
      </c>
      <c r="CN42" s="103" t="str">
        <f t="shared" si="74"/>
        <v/>
      </c>
      <c r="CO42" s="103" t="str">
        <f t="shared" si="75"/>
        <v/>
      </c>
      <c r="CP42" s="103" t="str">
        <f t="shared" si="76"/>
        <v/>
      </c>
      <c r="CQ42" s="103" t="str">
        <f t="shared" si="77"/>
        <v/>
      </c>
      <c r="CR42" s="103" t="str">
        <f t="shared" si="78"/>
        <v/>
      </c>
      <c r="CS42" s="103" t="str">
        <f t="shared" si="79"/>
        <v/>
      </c>
      <c r="CT42" s="103" t="str">
        <f t="shared" si="80"/>
        <v/>
      </c>
      <c r="CU42" s="103" t="str">
        <f t="shared" si="81"/>
        <v/>
      </c>
      <c r="CV42" s="103" t="str">
        <f t="shared" si="82"/>
        <v/>
      </c>
      <c r="CW42" s="103" t="str">
        <f t="shared" si="83"/>
        <v/>
      </c>
      <c r="CX42" s="103" t="str">
        <f t="shared" si="84"/>
        <v/>
      </c>
      <c r="CY42" s="103" t="str">
        <f t="shared" si="85"/>
        <v/>
      </c>
      <c r="CZ42" s="103" t="str">
        <f t="shared" si="86"/>
        <v/>
      </c>
      <c r="DA42" s="103" t="str">
        <f t="shared" si="87"/>
        <v/>
      </c>
      <c r="DB42" s="103" t="str">
        <f t="shared" si="88"/>
        <v/>
      </c>
      <c r="DC42" s="103" t="str">
        <f t="shared" si="89"/>
        <v/>
      </c>
      <c r="DD42" s="103" t="str">
        <f t="shared" si="90"/>
        <v/>
      </c>
      <c r="DE42" s="103" t="str">
        <f t="shared" si="91"/>
        <v/>
      </c>
      <c r="DF42" s="103" t="str">
        <f t="shared" si="92"/>
        <v/>
      </c>
      <c r="DG42" s="103" t="str">
        <f t="shared" si="93"/>
        <v/>
      </c>
      <c r="DH42" s="103" t="str">
        <f t="shared" si="94"/>
        <v/>
      </c>
      <c r="DI42" s="103" t="str">
        <f t="shared" si="95"/>
        <v/>
      </c>
      <c r="DJ42" s="103" t="str">
        <f t="shared" si="96"/>
        <v/>
      </c>
      <c r="DK42" s="103" t="str">
        <f t="shared" si="97"/>
        <v/>
      </c>
      <c r="DL42" s="103" t="str">
        <f t="shared" si="98"/>
        <v/>
      </c>
      <c r="DM42" s="103" t="str">
        <f t="shared" si="99"/>
        <v/>
      </c>
      <c r="DN42" s="103" t="str">
        <f t="shared" si="100"/>
        <v/>
      </c>
      <c r="DO42" s="103" t="str">
        <f t="shared" si="101"/>
        <v/>
      </c>
      <c r="DP42" s="103" t="str">
        <f t="shared" si="102"/>
        <v/>
      </c>
      <c r="DQ42" s="103" t="str">
        <f t="shared" si="103"/>
        <v/>
      </c>
      <c r="DR42" s="103" t="str">
        <f t="shared" si="104"/>
        <v/>
      </c>
      <c r="DS42" s="103" t="str">
        <f t="shared" si="105"/>
        <v/>
      </c>
      <c r="DT42" s="103" t="str">
        <f t="shared" si="106"/>
        <v/>
      </c>
      <c r="DU42" s="103" t="str">
        <f t="shared" si="107"/>
        <v/>
      </c>
      <c r="DV42" s="103" t="str">
        <f t="shared" si="108"/>
        <v/>
      </c>
      <c r="DW42" s="103" t="str">
        <f t="shared" si="109"/>
        <v/>
      </c>
      <c r="DX42" s="103" t="str">
        <f t="shared" si="110"/>
        <v/>
      </c>
      <c r="DY42" s="103" t="str">
        <f t="shared" si="111"/>
        <v/>
      </c>
      <c r="DZ42" s="103" t="str">
        <f t="shared" si="112"/>
        <v/>
      </c>
      <c r="EA42" s="103" t="str">
        <f t="shared" si="113"/>
        <v/>
      </c>
      <c r="EB42" s="103" t="str">
        <f t="shared" si="114"/>
        <v/>
      </c>
      <c r="EC42" s="103" t="str">
        <f t="shared" si="115"/>
        <v/>
      </c>
      <c r="ED42" s="103" t="str">
        <f t="shared" si="116"/>
        <v/>
      </c>
      <c r="EE42" s="103" t="str">
        <f t="shared" si="117"/>
        <v/>
      </c>
      <c r="EF42" s="103" t="str">
        <f t="shared" si="118"/>
        <v/>
      </c>
      <c r="EG42" s="103" t="str">
        <f t="shared" si="119"/>
        <v/>
      </c>
      <c r="EH42" s="103" t="str">
        <f t="shared" si="120"/>
        <v/>
      </c>
      <c r="EI42" s="103" t="str">
        <f t="shared" si="121"/>
        <v/>
      </c>
      <c r="EJ42" s="103" t="str">
        <f t="shared" si="122"/>
        <v/>
      </c>
      <c r="EK42" s="103" t="str">
        <f t="shared" si="123"/>
        <v/>
      </c>
      <c r="EL42" s="103" t="str">
        <f t="shared" si="124"/>
        <v/>
      </c>
      <c r="EM42" s="103" t="str">
        <f t="shared" si="125"/>
        <v/>
      </c>
      <c r="EN42" s="103" t="str">
        <f t="shared" si="126"/>
        <v/>
      </c>
      <c r="EO42" s="103" t="str">
        <f t="shared" si="127"/>
        <v/>
      </c>
      <c r="EP42" s="103" t="str">
        <f t="shared" si="128"/>
        <v/>
      </c>
      <c r="EQ42" s="103" t="str">
        <f t="shared" si="129"/>
        <v/>
      </c>
      <c r="ER42" s="103" t="str">
        <f t="shared" si="130"/>
        <v/>
      </c>
      <c r="ES42" s="103" t="str">
        <f t="shared" si="131"/>
        <v/>
      </c>
      <c r="ET42" s="103" t="str">
        <f t="shared" si="132"/>
        <v/>
      </c>
      <c r="EU42" s="103" t="str">
        <f t="shared" si="313"/>
        <v/>
      </c>
      <c r="EV42" s="103" t="str">
        <f t="shared" si="314"/>
        <v/>
      </c>
      <c r="EW42" s="103" t="str">
        <f t="shared" si="315"/>
        <v/>
      </c>
      <c r="EX42" s="103" t="str">
        <f t="shared" si="316"/>
        <v/>
      </c>
      <c r="EY42" s="103" t="str">
        <f t="shared" si="317"/>
        <v/>
      </c>
      <c r="EZ42" s="103" t="str">
        <f t="shared" si="133"/>
        <v/>
      </c>
      <c r="FA42" s="103" t="str">
        <f t="shared" si="134"/>
        <v/>
      </c>
      <c r="FB42" s="103" t="str">
        <f t="shared" si="135"/>
        <v/>
      </c>
      <c r="FC42" s="103" t="str">
        <f t="shared" si="136"/>
        <v/>
      </c>
      <c r="FD42" s="103" t="str">
        <f t="shared" si="137"/>
        <v/>
      </c>
      <c r="FE42" s="103" t="str">
        <f t="shared" si="318"/>
        <v/>
      </c>
      <c r="FF42" s="103" t="str">
        <f t="shared" si="319"/>
        <v/>
      </c>
      <c r="FG42" s="103" t="str">
        <f t="shared" si="320"/>
        <v/>
      </c>
      <c r="FH42" s="103" t="str">
        <f t="shared" si="321"/>
        <v/>
      </c>
      <c r="FI42" s="103" t="str">
        <f t="shared" si="322"/>
        <v/>
      </c>
      <c r="FJ42" s="103" t="str">
        <f t="shared" si="138"/>
        <v/>
      </c>
      <c r="FK42" s="103" t="str">
        <f t="shared" si="139"/>
        <v/>
      </c>
      <c r="FL42" s="103" t="str">
        <f t="shared" si="140"/>
        <v/>
      </c>
      <c r="FM42" s="103" t="str">
        <f t="shared" si="141"/>
        <v/>
      </c>
      <c r="FN42" s="103" t="str">
        <f t="shared" si="142"/>
        <v/>
      </c>
      <c r="FO42" s="103" t="str">
        <f t="shared" si="143"/>
        <v/>
      </c>
      <c r="FP42" s="103" t="str">
        <f t="shared" si="144"/>
        <v/>
      </c>
      <c r="FQ42" s="103" t="str">
        <f t="shared" si="145"/>
        <v/>
      </c>
      <c r="FR42" s="103" t="str">
        <f t="shared" si="146"/>
        <v/>
      </c>
      <c r="FS42" s="103" t="str">
        <f t="shared" si="147"/>
        <v/>
      </c>
      <c r="FT42" s="103" t="str">
        <f t="shared" si="148"/>
        <v/>
      </c>
      <c r="FU42" s="103" t="str">
        <f t="shared" si="149"/>
        <v/>
      </c>
      <c r="FV42" s="103" t="str">
        <f t="shared" si="150"/>
        <v/>
      </c>
      <c r="FW42" s="103" t="str">
        <f t="shared" si="151"/>
        <v/>
      </c>
      <c r="FX42" s="103" t="str">
        <f t="shared" si="152"/>
        <v/>
      </c>
      <c r="FY42" s="103" t="str">
        <f t="shared" si="153"/>
        <v/>
      </c>
      <c r="FZ42" s="103" t="str">
        <f t="shared" si="154"/>
        <v/>
      </c>
      <c r="GA42" s="103" t="str">
        <f t="shared" si="155"/>
        <v/>
      </c>
      <c r="GB42" s="103" t="str">
        <f t="shared" si="156"/>
        <v/>
      </c>
      <c r="GC42" s="103" t="str">
        <f t="shared" si="157"/>
        <v/>
      </c>
      <c r="GD42" s="103" t="str">
        <f t="shared" si="158"/>
        <v/>
      </c>
      <c r="GE42" s="103" t="str">
        <f t="shared" si="159"/>
        <v/>
      </c>
      <c r="GF42" s="103" t="str">
        <f t="shared" si="160"/>
        <v/>
      </c>
      <c r="GG42" s="103" t="str">
        <f t="shared" si="161"/>
        <v/>
      </c>
      <c r="GH42" s="103" t="str">
        <f t="shared" si="162"/>
        <v/>
      </c>
      <c r="GI42" s="103" t="str">
        <f t="shared" si="163"/>
        <v/>
      </c>
      <c r="GJ42" s="103" t="str">
        <f t="shared" si="164"/>
        <v/>
      </c>
      <c r="GK42" s="103" t="str">
        <f t="shared" si="165"/>
        <v/>
      </c>
      <c r="GL42" s="103" t="str">
        <f t="shared" si="166"/>
        <v/>
      </c>
      <c r="GM42" s="103" t="str">
        <f t="shared" si="167"/>
        <v/>
      </c>
      <c r="GN42" s="103" t="str">
        <f t="shared" si="168"/>
        <v/>
      </c>
      <c r="GO42" s="103" t="str">
        <f t="shared" si="169"/>
        <v/>
      </c>
      <c r="GP42" s="103" t="str">
        <f t="shared" si="170"/>
        <v/>
      </c>
      <c r="GQ42" s="103" t="str">
        <f t="shared" si="171"/>
        <v/>
      </c>
      <c r="GR42" s="103" t="str">
        <f t="shared" si="172"/>
        <v/>
      </c>
      <c r="GS42" s="103" t="str">
        <f t="shared" si="173"/>
        <v/>
      </c>
      <c r="GT42" s="103" t="str">
        <f t="shared" si="174"/>
        <v/>
      </c>
      <c r="GU42" s="103" t="str">
        <f t="shared" si="175"/>
        <v/>
      </c>
      <c r="GV42" s="103" t="str">
        <f t="shared" si="176"/>
        <v/>
      </c>
      <c r="GW42" s="103" t="str">
        <f t="shared" si="177"/>
        <v/>
      </c>
      <c r="GX42" s="103" t="str">
        <f t="shared" si="178"/>
        <v/>
      </c>
      <c r="GY42" s="103" t="str">
        <f t="shared" si="179"/>
        <v/>
      </c>
      <c r="GZ42" s="103" t="str">
        <f t="shared" si="180"/>
        <v/>
      </c>
      <c r="HA42" s="103" t="str">
        <f t="shared" si="181"/>
        <v/>
      </c>
      <c r="HB42" s="103" t="str">
        <f t="shared" si="182"/>
        <v/>
      </c>
      <c r="HC42" s="103" t="str">
        <f t="shared" si="183"/>
        <v/>
      </c>
      <c r="HD42" s="103" t="str">
        <f t="shared" si="184"/>
        <v/>
      </c>
      <c r="HE42" s="103" t="str">
        <f t="shared" si="185"/>
        <v/>
      </c>
      <c r="HF42" s="103" t="str">
        <f t="shared" si="186"/>
        <v/>
      </c>
      <c r="HG42" s="103" t="str">
        <f t="shared" si="187"/>
        <v/>
      </c>
      <c r="HH42" s="103" t="str">
        <f t="shared" si="188"/>
        <v/>
      </c>
      <c r="HI42" s="103" t="str">
        <f t="shared" si="189"/>
        <v/>
      </c>
      <c r="HJ42" s="103" t="str">
        <f t="shared" si="190"/>
        <v/>
      </c>
      <c r="HK42" s="103" t="str">
        <f t="shared" si="191"/>
        <v/>
      </c>
      <c r="HL42" s="103" t="str">
        <f t="shared" si="192"/>
        <v/>
      </c>
      <c r="HM42" s="103" t="str">
        <f t="shared" si="193"/>
        <v/>
      </c>
      <c r="HN42" s="103" t="str">
        <f t="shared" si="194"/>
        <v/>
      </c>
      <c r="HO42" s="103" t="str">
        <f t="shared" si="195"/>
        <v/>
      </c>
      <c r="HP42" s="103" t="str">
        <f t="shared" si="196"/>
        <v/>
      </c>
      <c r="HQ42" s="103" t="str">
        <f t="shared" si="197"/>
        <v/>
      </c>
      <c r="HR42" s="103" t="str">
        <f t="shared" si="198"/>
        <v/>
      </c>
      <c r="HS42" s="103" t="str">
        <f t="shared" si="199"/>
        <v/>
      </c>
      <c r="HT42" s="103" t="str">
        <f t="shared" si="200"/>
        <v/>
      </c>
      <c r="HU42" s="103" t="str">
        <f t="shared" si="201"/>
        <v/>
      </c>
      <c r="HV42" s="103" t="str">
        <f t="shared" si="202"/>
        <v/>
      </c>
      <c r="HW42" s="137" t="str">
        <f t="shared" si="203"/>
        <v/>
      </c>
      <c r="HX42" s="137" t="str">
        <f t="shared" si="204"/>
        <v/>
      </c>
      <c r="HY42" s="137" t="str">
        <f t="shared" si="205"/>
        <v/>
      </c>
      <c r="HZ42" s="137" t="str">
        <f t="shared" si="206"/>
        <v/>
      </c>
      <c r="IA42" s="137" t="str">
        <f t="shared" si="207"/>
        <v/>
      </c>
      <c r="IB42" s="137" t="str">
        <f t="shared" si="208"/>
        <v/>
      </c>
      <c r="IC42" s="137" t="str">
        <f t="shared" si="209"/>
        <v/>
      </c>
      <c r="ID42" s="137" t="str">
        <f t="shared" si="210"/>
        <v/>
      </c>
      <c r="IE42" s="137" t="str">
        <f t="shared" si="211"/>
        <v/>
      </c>
      <c r="IF42" s="137" t="str">
        <f t="shared" si="212"/>
        <v/>
      </c>
      <c r="IG42" s="137" t="str">
        <f t="shared" si="213"/>
        <v/>
      </c>
      <c r="IH42" s="137" t="str">
        <f t="shared" si="214"/>
        <v/>
      </c>
      <c r="II42" s="137" t="str">
        <f t="shared" si="215"/>
        <v/>
      </c>
      <c r="IJ42" s="137" t="str">
        <f t="shared" si="216"/>
        <v/>
      </c>
      <c r="IK42" s="137" t="str">
        <f t="shared" si="217"/>
        <v/>
      </c>
      <c r="IL42" s="137" t="str">
        <f t="shared" si="218"/>
        <v/>
      </c>
      <c r="IM42" s="137" t="str">
        <f t="shared" si="219"/>
        <v/>
      </c>
      <c r="IN42" s="137" t="str">
        <f t="shared" si="220"/>
        <v/>
      </c>
      <c r="IO42" s="137" t="str">
        <f t="shared" si="221"/>
        <v/>
      </c>
      <c r="IP42" s="137" t="str">
        <f t="shared" si="222"/>
        <v/>
      </c>
      <c r="IQ42" s="137" t="str">
        <f t="shared" si="223"/>
        <v/>
      </c>
      <c r="IR42" s="137" t="str">
        <f t="shared" si="224"/>
        <v/>
      </c>
      <c r="IS42" s="137" t="str">
        <f t="shared" si="225"/>
        <v/>
      </c>
      <c r="IT42" s="137" t="str">
        <f t="shared" si="226"/>
        <v/>
      </c>
      <c r="IU42" s="137" t="str">
        <f t="shared" si="227"/>
        <v/>
      </c>
      <c r="IV42" s="137" t="str">
        <f t="shared" si="228"/>
        <v/>
      </c>
      <c r="IW42" s="137" t="str">
        <f t="shared" si="229"/>
        <v/>
      </c>
      <c r="IX42" s="137" t="str">
        <f t="shared" si="230"/>
        <v/>
      </c>
      <c r="IY42" s="137" t="str">
        <f t="shared" si="231"/>
        <v/>
      </c>
      <c r="IZ42" s="137" t="str">
        <f t="shared" si="232"/>
        <v/>
      </c>
      <c r="JA42" s="137" t="str">
        <f t="shared" si="233"/>
        <v/>
      </c>
      <c r="JB42" s="137" t="str">
        <f t="shared" si="234"/>
        <v/>
      </c>
      <c r="JC42" s="137" t="str">
        <f t="shared" si="235"/>
        <v/>
      </c>
      <c r="JD42" s="137" t="str">
        <f t="shared" si="236"/>
        <v/>
      </c>
      <c r="JE42" s="137" t="str">
        <f t="shared" si="237"/>
        <v/>
      </c>
      <c r="JF42" s="137" t="str">
        <f t="shared" si="238"/>
        <v/>
      </c>
      <c r="JG42" s="137" t="str">
        <f t="shared" si="239"/>
        <v/>
      </c>
      <c r="JH42" s="137" t="str">
        <f t="shared" si="240"/>
        <v/>
      </c>
      <c r="JI42" s="137" t="str">
        <f t="shared" si="241"/>
        <v/>
      </c>
      <c r="JJ42" s="137" t="str">
        <f t="shared" si="242"/>
        <v/>
      </c>
      <c r="JK42" s="137" t="str">
        <f t="shared" si="243"/>
        <v/>
      </c>
      <c r="JL42" s="137" t="str">
        <f t="shared" si="244"/>
        <v/>
      </c>
      <c r="JM42" s="137" t="str">
        <f t="shared" si="245"/>
        <v/>
      </c>
      <c r="JN42" s="137" t="str">
        <f t="shared" si="246"/>
        <v/>
      </c>
      <c r="JO42" s="137" t="str">
        <f t="shared" si="247"/>
        <v/>
      </c>
      <c r="JP42" s="137" t="str">
        <f t="shared" si="248"/>
        <v/>
      </c>
      <c r="JQ42" s="137" t="str">
        <f t="shared" si="249"/>
        <v/>
      </c>
      <c r="JR42" s="137" t="str">
        <f t="shared" si="250"/>
        <v/>
      </c>
      <c r="JS42" s="137" t="str">
        <f t="shared" si="251"/>
        <v/>
      </c>
      <c r="JT42" s="137" t="str">
        <f t="shared" si="252"/>
        <v/>
      </c>
      <c r="JU42" s="137" t="str">
        <f t="shared" si="253"/>
        <v/>
      </c>
      <c r="JV42" s="137" t="str">
        <f t="shared" si="254"/>
        <v/>
      </c>
      <c r="JW42" s="137" t="str">
        <f t="shared" si="255"/>
        <v/>
      </c>
      <c r="JX42" s="137" t="str">
        <f t="shared" si="256"/>
        <v/>
      </c>
      <c r="JY42" s="137" t="str">
        <f t="shared" si="257"/>
        <v/>
      </c>
      <c r="JZ42" s="137" t="str">
        <f t="shared" si="258"/>
        <v/>
      </c>
      <c r="KA42" s="137" t="str">
        <f t="shared" si="259"/>
        <v/>
      </c>
      <c r="KB42" s="137" t="str">
        <f t="shared" si="260"/>
        <v/>
      </c>
      <c r="KC42" s="137" t="str">
        <f t="shared" si="261"/>
        <v/>
      </c>
      <c r="KD42" s="137" t="str">
        <f t="shared" si="262"/>
        <v/>
      </c>
      <c r="KE42" s="137" t="str">
        <f t="shared" si="263"/>
        <v/>
      </c>
      <c r="KF42" s="137" t="str">
        <f t="shared" si="264"/>
        <v/>
      </c>
      <c r="KG42" s="137" t="str">
        <f t="shared" si="265"/>
        <v/>
      </c>
      <c r="KH42" s="137" t="str">
        <f t="shared" si="266"/>
        <v/>
      </c>
      <c r="KI42" s="137" t="str">
        <f t="shared" si="267"/>
        <v/>
      </c>
      <c r="KJ42" s="137" t="str">
        <f t="shared" si="268"/>
        <v/>
      </c>
      <c r="KK42" s="137" t="str">
        <f t="shared" si="269"/>
        <v/>
      </c>
      <c r="KL42" s="137" t="str">
        <f t="shared" si="270"/>
        <v/>
      </c>
      <c r="KM42" s="137" t="str">
        <f t="shared" si="271"/>
        <v/>
      </c>
      <c r="KN42" s="137" t="str">
        <f t="shared" si="272"/>
        <v/>
      </c>
      <c r="KO42" s="137" t="str">
        <f t="shared" si="273"/>
        <v/>
      </c>
      <c r="KP42" s="137" t="str">
        <f t="shared" si="274"/>
        <v/>
      </c>
      <c r="KQ42" s="137" t="str">
        <f t="shared" si="275"/>
        <v/>
      </c>
      <c r="KR42" s="137" t="str">
        <f t="shared" si="276"/>
        <v/>
      </c>
      <c r="KS42" s="137" t="str">
        <f t="shared" si="277"/>
        <v/>
      </c>
      <c r="KT42" s="137" t="str">
        <f t="shared" si="278"/>
        <v/>
      </c>
      <c r="KU42" s="137" t="str">
        <f t="shared" si="279"/>
        <v/>
      </c>
      <c r="KV42" s="137" t="str">
        <f t="shared" si="280"/>
        <v/>
      </c>
      <c r="KW42" s="137" t="str">
        <f t="shared" si="281"/>
        <v/>
      </c>
      <c r="KX42" s="137" t="str">
        <f t="shared" si="282"/>
        <v/>
      </c>
      <c r="KY42" s="137" t="str">
        <f t="shared" si="283"/>
        <v/>
      </c>
      <c r="KZ42" s="137" t="str">
        <f t="shared" si="284"/>
        <v/>
      </c>
      <c r="LA42" s="137" t="str">
        <f t="shared" si="285"/>
        <v/>
      </c>
      <c r="LB42" s="137" t="str">
        <f t="shared" si="286"/>
        <v/>
      </c>
      <c r="LC42" s="137" t="str">
        <f t="shared" si="287"/>
        <v/>
      </c>
      <c r="LD42" s="138" t="str">
        <f t="shared" si="288"/>
        <v/>
      </c>
      <c r="LE42" s="138" t="str">
        <f t="shared" si="289"/>
        <v/>
      </c>
      <c r="LF42" s="138" t="str">
        <f t="shared" si="290"/>
        <v/>
      </c>
      <c r="LG42" s="138" t="str">
        <f t="shared" si="291"/>
        <v/>
      </c>
      <c r="LH42" s="138" t="str">
        <f t="shared" si="292"/>
        <v/>
      </c>
      <c r="LI42" s="103" t="str">
        <f t="shared" si="293"/>
        <v/>
      </c>
      <c r="LJ42" s="103" t="str">
        <f t="shared" si="294"/>
        <v/>
      </c>
      <c r="LK42" s="103" t="str">
        <f t="shared" si="295"/>
        <v/>
      </c>
      <c r="LL42" s="103" t="str">
        <f t="shared" si="296"/>
        <v/>
      </c>
      <c r="LM42" s="103" t="str">
        <f t="shared" si="297"/>
        <v/>
      </c>
      <c r="LN42" s="103" t="str">
        <f t="shared" si="298"/>
        <v/>
      </c>
      <c r="LO42" s="103" t="str">
        <f t="shared" si="299"/>
        <v/>
      </c>
      <c r="LP42" s="103" t="str">
        <f t="shared" si="300"/>
        <v/>
      </c>
      <c r="LQ42" s="103" t="str">
        <f t="shared" si="301"/>
        <v/>
      </c>
      <c r="LR42" s="103" t="str">
        <f t="shared" si="302"/>
        <v/>
      </c>
      <c r="LS42" s="103" t="str">
        <f t="shared" si="303"/>
        <v/>
      </c>
      <c r="LT42" s="103" t="str">
        <f t="shared" si="304"/>
        <v/>
      </c>
      <c r="LU42" s="103" t="str">
        <f t="shared" si="305"/>
        <v/>
      </c>
      <c r="LV42" s="103" t="str">
        <f t="shared" si="306"/>
        <v/>
      </c>
      <c r="LW42" s="103" t="str">
        <f t="shared" si="307"/>
        <v/>
      </c>
      <c r="LX42" s="103" t="str">
        <f t="shared" si="308"/>
        <v/>
      </c>
      <c r="LY42" s="103" t="str">
        <f t="shared" si="309"/>
        <v/>
      </c>
      <c r="LZ42" s="103" t="str">
        <f t="shared" si="310"/>
        <v/>
      </c>
      <c r="MA42" s="103" t="str">
        <f t="shared" si="311"/>
        <v/>
      </c>
      <c r="MB42" s="103" t="str">
        <f t="shared" si="312"/>
        <v/>
      </c>
      <c r="MC42" s="119">
        <f t="shared" si="323"/>
        <v>0</v>
      </c>
      <c r="MD42" s="119">
        <f t="shared" si="324"/>
        <v>0</v>
      </c>
      <c r="ME42" s="119">
        <f t="shared" si="325"/>
        <v>0</v>
      </c>
      <c r="MF42" s="119">
        <f t="shared" si="326"/>
        <v>0</v>
      </c>
      <c r="MG42" s="119">
        <f t="shared" si="327"/>
        <v>0</v>
      </c>
      <c r="MH42" s="119">
        <f t="shared" si="328"/>
        <v>0</v>
      </c>
      <c r="MI42" s="119">
        <f t="shared" si="329"/>
        <v>0</v>
      </c>
      <c r="MJ42" s="119">
        <f t="shared" si="330"/>
        <v>0</v>
      </c>
      <c r="MK42" s="119">
        <f t="shared" si="331"/>
        <v>0</v>
      </c>
      <c r="ML42" s="119">
        <f t="shared" si="332"/>
        <v>0</v>
      </c>
      <c r="MM42" s="119">
        <f t="shared" si="333"/>
        <v>0</v>
      </c>
      <c r="MN42" s="119">
        <f t="shared" si="334"/>
        <v>0</v>
      </c>
      <c r="MO42" s="119">
        <f t="shared" si="335"/>
        <v>0</v>
      </c>
      <c r="MP42" s="119">
        <f t="shared" si="336"/>
        <v>0</v>
      </c>
      <c r="MQ42" s="119">
        <f t="shared" si="337"/>
        <v>0</v>
      </c>
      <c r="MR42" s="98"/>
      <c r="MS42" s="98"/>
      <c r="MT42" s="103"/>
      <c r="MU42" s="103"/>
      <c r="NK42" s="99"/>
      <c r="NL42" s="99"/>
    </row>
    <row r="43" spans="1:376" ht="12" customHeight="1" x14ac:dyDescent="0.2">
      <c r="A43" s="126" t="str">
        <f t="shared" si="0"/>
        <v/>
      </c>
      <c r="B43" s="165"/>
      <c r="C43" s="140"/>
      <c r="D43" s="141"/>
      <c r="E43" s="142"/>
      <c r="F43" s="142"/>
      <c r="G43" s="142"/>
      <c r="H43" s="142"/>
      <c r="I43" s="534"/>
      <c r="J43" s="143"/>
      <c r="K43" s="144">
        <f t="shared" si="1"/>
        <v>0</v>
      </c>
      <c r="L43" s="144">
        <f t="shared" si="2"/>
        <v>0</v>
      </c>
      <c r="M43" s="145"/>
      <c r="N43" s="145"/>
      <c r="O43" s="145"/>
      <c r="P43" s="146"/>
      <c r="Q43" s="147"/>
      <c r="R43" s="148"/>
      <c r="S43" s="1245"/>
      <c r="T43" s="1246"/>
      <c r="U43" s="103" t="str">
        <f t="shared" si="3"/>
        <v/>
      </c>
      <c r="V43" s="103" t="str">
        <f t="shared" si="4"/>
        <v/>
      </c>
      <c r="W43" s="103" t="str">
        <f t="shared" si="5"/>
        <v/>
      </c>
      <c r="X43" s="103" t="str">
        <f t="shared" si="6"/>
        <v/>
      </c>
      <c r="Y43" s="103" t="str">
        <f t="shared" si="7"/>
        <v/>
      </c>
      <c r="Z43" s="103" t="str">
        <f t="shared" si="8"/>
        <v/>
      </c>
      <c r="AA43" s="103" t="str">
        <f t="shared" si="9"/>
        <v/>
      </c>
      <c r="AB43" s="103" t="str">
        <f t="shared" si="10"/>
        <v/>
      </c>
      <c r="AC43" s="103" t="str">
        <f t="shared" si="11"/>
        <v/>
      </c>
      <c r="AD43" s="103" t="str">
        <f t="shared" si="12"/>
        <v/>
      </c>
      <c r="AE43" s="103" t="str">
        <f t="shared" si="13"/>
        <v/>
      </c>
      <c r="AF43" s="103" t="str">
        <f t="shared" si="14"/>
        <v/>
      </c>
      <c r="AG43" s="103" t="str">
        <f t="shared" si="15"/>
        <v/>
      </c>
      <c r="AH43" s="103" t="str">
        <f t="shared" si="16"/>
        <v/>
      </c>
      <c r="AI43" s="103" t="str">
        <f t="shared" si="17"/>
        <v/>
      </c>
      <c r="AJ43" s="103" t="str">
        <f t="shared" si="18"/>
        <v/>
      </c>
      <c r="AK43" s="103" t="str">
        <f t="shared" si="19"/>
        <v/>
      </c>
      <c r="AL43" s="103" t="str">
        <f t="shared" si="20"/>
        <v/>
      </c>
      <c r="AM43" s="103" t="str">
        <f t="shared" si="21"/>
        <v/>
      </c>
      <c r="AN43" s="103" t="str">
        <f t="shared" si="22"/>
        <v/>
      </c>
      <c r="AO43" s="103" t="str">
        <f t="shared" si="23"/>
        <v/>
      </c>
      <c r="AP43" s="103" t="str">
        <f t="shared" si="24"/>
        <v/>
      </c>
      <c r="AQ43" s="103" t="str">
        <f t="shared" si="25"/>
        <v/>
      </c>
      <c r="AR43" s="103" t="str">
        <f t="shared" si="26"/>
        <v/>
      </c>
      <c r="AS43" s="103" t="str">
        <f t="shared" si="27"/>
        <v/>
      </c>
      <c r="AT43" s="103" t="str">
        <f t="shared" si="28"/>
        <v/>
      </c>
      <c r="AU43" s="103" t="str">
        <f t="shared" si="29"/>
        <v/>
      </c>
      <c r="AV43" s="103" t="str">
        <f t="shared" si="30"/>
        <v/>
      </c>
      <c r="AW43" s="103" t="str">
        <f t="shared" si="31"/>
        <v/>
      </c>
      <c r="AX43" s="103" t="str">
        <f t="shared" si="32"/>
        <v/>
      </c>
      <c r="AY43" s="103" t="str">
        <f t="shared" si="33"/>
        <v/>
      </c>
      <c r="AZ43" s="103" t="str">
        <f t="shared" si="34"/>
        <v/>
      </c>
      <c r="BA43" s="103" t="str">
        <f t="shared" si="35"/>
        <v/>
      </c>
      <c r="BB43" s="103" t="str">
        <f t="shared" si="36"/>
        <v/>
      </c>
      <c r="BC43" s="103" t="str">
        <f t="shared" si="37"/>
        <v/>
      </c>
      <c r="BD43" s="103" t="str">
        <f t="shared" si="38"/>
        <v/>
      </c>
      <c r="BE43" s="103" t="str">
        <f t="shared" si="39"/>
        <v/>
      </c>
      <c r="BF43" s="103" t="str">
        <f t="shared" si="40"/>
        <v/>
      </c>
      <c r="BG43" s="103" t="str">
        <f t="shared" si="41"/>
        <v/>
      </c>
      <c r="BH43" s="103" t="str">
        <f t="shared" si="42"/>
        <v/>
      </c>
      <c r="BI43" s="103" t="str">
        <f t="shared" si="43"/>
        <v/>
      </c>
      <c r="BJ43" s="103" t="str">
        <f t="shared" si="44"/>
        <v/>
      </c>
      <c r="BK43" s="103" t="str">
        <f t="shared" si="45"/>
        <v/>
      </c>
      <c r="BL43" s="103" t="str">
        <f t="shared" si="46"/>
        <v/>
      </c>
      <c r="BM43" s="103" t="str">
        <f t="shared" si="47"/>
        <v/>
      </c>
      <c r="BN43" s="103" t="str">
        <f t="shared" si="48"/>
        <v/>
      </c>
      <c r="BO43" s="103" t="str">
        <f t="shared" si="49"/>
        <v/>
      </c>
      <c r="BP43" s="103" t="str">
        <f t="shared" si="50"/>
        <v/>
      </c>
      <c r="BQ43" s="103" t="str">
        <f t="shared" si="51"/>
        <v/>
      </c>
      <c r="BR43" s="103" t="str">
        <f t="shared" si="52"/>
        <v/>
      </c>
      <c r="BS43" s="103" t="str">
        <f t="shared" si="53"/>
        <v/>
      </c>
      <c r="BT43" s="103" t="str">
        <f t="shared" si="54"/>
        <v/>
      </c>
      <c r="BU43" s="103" t="str">
        <f t="shared" si="55"/>
        <v/>
      </c>
      <c r="BV43" s="103" t="str">
        <f t="shared" si="56"/>
        <v/>
      </c>
      <c r="BW43" s="103" t="str">
        <f t="shared" si="57"/>
        <v/>
      </c>
      <c r="BX43" s="103" t="str">
        <f t="shared" si="58"/>
        <v/>
      </c>
      <c r="BY43" s="103" t="str">
        <f t="shared" si="59"/>
        <v/>
      </c>
      <c r="BZ43" s="103" t="str">
        <f t="shared" si="60"/>
        <v/>
      </c>
      <c r="CA43" s="103" t="str">
        <f t="shared" si="61"/>
        <v/>
      </c>
      <c r="CB43" s="103" t="str">
        <f t="shared" si="62"/>
        <v/>
      </c>
      <c r="CC43" s="103" t="str">
        <f t="shared" si="63"/>
        <v/>
      </c>
      <c r="CD43" s="103" t="str">
        <f t="shared" si="64"/>
        <v/>
      </c>
      <c r="CE43" s="103" t="str">
        <f t="shared" si="65"/>
        <v/>
      </c>
      <c r="CF43" s="103" t="str">
        <f t="shared" si="66"/>
        <v/>
      </c>
      <c r="CG43" s="103" t="str">
        <f t="shared" si="67"/>
        <v/>
      </c>
      <c r="CH43" s="103" t="str">
        <f t="shared" si="68"/>
        <v/>
      </c>
      <c r="CI43" s="103" t="str">
        <f t="shared" si="69"/>
        <v/>
      </c>
      <c r="CJ43" s="103" t="str">
        <f t="shared" si="70"/>
        <v/>
      </c>
      <c r="CK43" s="103" t="str">
        <f t="shared" si="71"/>
        <v/>
      </c>
      <c r="CL43" s="103" t="str">
        <f t="shared" si="72"/>
        <v/>
      </c>
      <c r="CM43" s="103" t="str">
        <f t="shared" si="73"/>
        <v/>
      </c>
      <c r="CN43" s="103" t="str">
        <f t="shared" si="74"/>
        <v/>
      </c>
      <c r="CO43" s="103" t="str">
        <f t="shared" si="75"/>
        <v/>
      </c>
      <c r="CP43" s="103" t="str">
        <f t="shared" si="76"/>
        <v/>
      </c>
      <c r="CQ43" s="103" t="str">
        <f t="shared" si="77"/>
        <v/>
      </c>
      <c r="CR43" s="103" t="str">
        <f t="shared" si="78"/>
        <v/>
      </c>
      <c r="CS43" s="103" t="str">
        <f t="shared" si="79"/>
        <v/>
      </c>
      <c r="CT43" s="103" t="str">
        <f t="shared" si="80"/>
        <v/>
      </c>
      <c r="CU43" s="103" t="str">
        <f t="shared" si="81"/>
        <v/>
      </c>
      <c r="CV43" s="103" t="str">
        <f t="shared" si="82"/>
        <v/>
      </c>
      <c r="CW43" s="103" t="str">
        <f t="shared" si="83"/>
        <v/>
      </c>
      <c r="CX43" s="103" t="str">
        <f t="shared" si="84"/>
        <v/>
      </c>
      <c r="CY43" s="103" t="str">
        <f t="shared" si="85"/>
        <v/>
      </c>
      <c r="CZ43" s="103" t="str">
        <f t="shared" si="86"/>
        <v/>
      </c>
      <c r="DA43" s="103" t="str">
        <f t="shared" si="87"/>
        <v/>
      </c>
      <c r="DB43" s="103" t="str">
        <f t="shared" si="88"/>
        <v/>
      </c>
      <c r="DC43" s="103" t="str">
        <f t="shared" si="89"/>
        <v/>
      </c>
      <c r="DD43" s="103" t="str">
        <f t="shared" si="90"/>
        <v/>
      </c>
      <c r="DE43" s="103" t="str">
        <f t="shared" si="91"/>
        <v/>
      </c>
      <c r="DF43" s="103" t="str">
        <f t="shared" si="92"/>
        <v/>
      </c>
      <c r="DG43" s="103" t="str">
        <f t="shared" si="93"/>
        <v/>
      </c>
      <c r="DH43" s="103" t="str">
        <f t="shared" si="94"/>
        <v/>
      </c>
      <c r="DI43" s="103" t="str">
        <f t="shared" si="95"/>
        <v/>
      </c>
      <c r="DJ43" s="103" t="str">
        <f t="shared" si="96"/>
        <v/>
      </c>
      <c r="DK43" s="103" t="str">
        <f t="shared" si="97"/>
        <v/>
      </c>
      <c r="DL43" s="103" t="str">
        <f t="shared" si="98"/>
        <v/>
      </c>
      <c r="DM43" s="103" t="str">
        <f t="shared" si="99"/>
        <v/>
      </c>
      <c r="DN43" s="103" t="str">
        <f t="shared" si="100"/>
        <v/>
      </c>
      <c r="DO43" s="103" t="str">
        <f t="shared" si="101"/>
        <v/>
      </c>
      <c r="DP43" s="103" t="str">
        <f t="shared" si="102"/>
        <v/>
      </c>
      <c r="DQ43" s="103" t="str">
        <f t="shared" si="103"/>
        <v/>
      </c>
      <c r="DR43" s="103" t="str">
        <f t="shared" si="104"/>
        <v/>
      </c>
      <c r="DS43" s="103" t="str">
        <f t="shared" si="105"/>
        <v/>
      </c>
      <c r="DT43" s="103" t="str">
        <f t="shared" si="106"/>
        <v/>
      </c>
      <c r="DU43" s="103" t="str">
        <f t="shared" si="107"/>
        <v/>
      </c>
      <c r="DV43" s="103" t="str">
        <f t="shared" si="108"/>
        <v/>
      </c>
      <c r="DW43" s="103" t="str">
        <f t="shared" si="109"/>
        <v/>
      </c>
      <c r="DX43" s="103" t="str">
        <f t="shared" si="110"/>
        <v/>
      </c>
      <c r="DY43" s="103" t="str">
        <f t="shared" si="111"/>
        <v/>
      </c>
      <c r="DZ43" s="103" t="str">
        <f t="shared" si="112"/>
        <v/>
      </c>
      <c r="EA43" s="103" t="str">
        <f t="shared" si="113"/>
        <v/>
      </c>
      <c r="EB43" s="103" t="str">
        <f t="shared" si="114"/>
        <v/>
      </c>
      <c r="EC43" s="103" t="str">
        <f t="shared" si="115"/>
        <v/>
      </c>
      <c r="ED43" s="103" t="str">
        <f t="shared" si="116"/>
        <v/>
      </c>
      <c r="EE43" s="103" t="str">
        <f t="shared" si="117"/>
        <v/>
      </c>
      <c r="EF43" s="103" t="str">
        <f t="shared" si="118"/>
        <v/>
      </c>
      <c r="EG43" s="103" t="str">
        <f t="shared" si="119"/>
        <v/>
      </c>
      <c r="EH43" s="103" t="str">
        <f t="shared" si="120"/>
        <v/>
      </c>
      <c r="EI43" s="103" t="str">
        <f t="shared" si="121"/>
        <v/>
      </c>
      <c r="EJ43" s="103" t="str">
        <f t="shared" si="122"/>
        <v/>
      </c>
      <c r="EK43" s="103" t="str">
        <f t="shared" si="123"/>
        <v/>
      </c>
      <c r="EL43" s="103" t="str">
        <f t="shared" si="124"/>
        <v/>
      </c>
      <c r="EM43" s="103" t="str">
        <f t="shared" si="125"/>
        <v/>
      </c>
      <c r="EN43" s="103" t="str">
        <f t="shared" si="126"/>
        <v/>
      </c>
      <c r="EO43" s="103" t="str">
        <f t="shared" si="127"/>
        <v/>
      </c>
      <c r="EP43" s="103" t="str">
        <f t="shared" si="128"/>
        <v/>
      </c>
      <c r="EQ43" s="103" t="str">
        <f t="shared" si="129"/>
        <v/>
      </c>
      <c r="ER43" s="103" t="str">
        <f t="shared" si="130"/>
        <v/>
      </c>
      <c r="ES43" s="103" t="str">
        <f t="shared" si="131"/>
        <v/>
      </c>
      <c r="ET43" s="103" t="str">
        <f t="shared" si="132"/>
        <v/>
      </c>
      <c r="EU43" s="103" t="str">
        <f t="shared" si="313"/>
        <v/>
      </c>
      <c r="EV43" s="103" t="str">
        <f t="shared" si="314"/>
        <v/>
      </c>
      <c r="EW43" s="103" t="str">
        <f t="shared" si="315"/>
        <v/>
      </c>
      <c r="EX43" s="103" t="str">
        <f t="shared" si="316"/>
        <v/>
      </c>
      <c r="EY43" s="103" t="str">
        <f t="shared" si="317"/>
        <v/>
      </c>
      <c r="EZ43" s="103" t="str">
        <f t="shared" si="133"/>
        <v/>
      </c>
      <c r="FA43" s="103" t="str">
        <f t="shared" si="134"/>
        <v/>
      </c>
      <c r="FB43" s="103" t="str">
        <f t="shared" si="135"/>
        <v/>
      </c>
      <c r="FC43" s="103" t="str">
        <f t="shared" si="136"/>
        <v/>
      </c>
      <c r="FD43" s="103" t="str">
        <f t="shared" si="137"/>
        <v/>
      </c>
      <c r="FE43" s="103" t="str">
        <f t="shared" si="318"/>
        <v/>
      </c>
      <c r="FF43" s="103" t="str">
        <f t="shared" si="319"/>
        <v/>
      </c>
      <c r="FG43" s="103" t="str">
        <f t="shared" si="320"/>
        <v/>
      </c>
      <c r="FH43" s="103" t="str">
        <f t="shared" si="321"/>
        <v/>
      </c>
      <c r="FI43" s="103" t="str">
        <f t="shared" si="322"/>
        <v/>
      </c>
      <c r="FJ43" s="103" t="str">
        <f t="shared" si="138"/>
        <v/>
      </c>
      <c r="FK43" s="103" t="str">
        <f t="shared" si="139"/>
        <v/>
      </c>
      <c r="FL43" s="103" t="str">
        <f t="shared" si="140"/>
        <v/>
      </c>
      <c r="FM43" s="103" t="str">
        <f t="shared" si="141"/>
        <v/>
      </c>
      <c r="FN43" s="103" t="str">
        <f t="shared" si="142"/>
        <v/>
      </c>
      <c r="FO43" s="103" t="str">
        <f t="shared" si="143"/>
        <v/>
      </c>
      <c r="FP43" s="103" t="str">
        <f t="shared" si="144"/>
        <v/>
      </c>
      <c r="FQ43" s="103" t="str">
        <f t="shared" si="145"/>
        <v/>
      </c>
      <c r="FR43" s="103" t="str">
        <f t="shared" si="146"/>
        <v/>
      </c>
      <c r="FS43" s="103" t="str">
        <f t="shared" si="147"/>
        <v/>
      </c>
      <c r="FT43" s="103" t="str">
        <f t="shared" si="148"/>
        <v/>
      </c>
      <c r="FU43" s="103" t="str">
        <f t="shared" si="149"/>
        <v/>
      </c>
      <c r="FV43" s="103" t="str">
        <f t="shared" si="150"/>
        <v/>
      </c>
      <c r="FW43" s="103" t="str">
        <f t="shared" si="151"/>
        <v/>
      </c>
      <c r="FX43" s="103" t="str">
        <f t="shared" si="152"/>
        <v/>
      </c>
      <c r="FY43" s="103" t="str">
        <f t="shared" si="153"/>
        <v/>
      </c>
      <c r="FZ43" s="103" t="str">
        <f t="shared" si="154"/>
        <v/>
      </c>
      <c r="GA43" s="103" t="str">
        <f t="shared" si="155"/>
        <v/>
      </c>
      <c r="GB43" s="103" t="str">
        <f t="shared" si="156"/>
        <v/>
      </c>
      <c r="GC43" s="103" t="str">
        <f t="shared" si="157"/>
        <v/>
      </c>
      <c r="GD43" s="103" t="str">
        <f t="shared" si="158"/>
        <v/>
      </c>
      <c r="GE43" s="103" t="str">
        <f t="shared" si="159"/>
        <v/>
      </c>
      <c r="GF43" s="103" t="str">
        <f t="shared" si="160"/>
        <v/>
      </c>
      <c r="GG43" s="103" t="str">
        <f t="shared" si="161"/>
        <v/>
      </c>
      <c r="GH43" s="103" t="str">
        <f t="shared" si="162"/>
        <v/>
      </c>
      <c r="GI43" s="103" t="str">
        <f t="shared" si="163"/>
        <v/>
      </c>
      <c r="GJ43" s="103" t="str">
        <f t="shared" si="164"/>
        <v/>
      </c>
      <c r="GK43" s="103" t="str">
        <f t="shared" si="165"/>
        <v/>
      </c>
      <c r="GL43" s="103" t="str">
        <f t="shared" si="166"/>
        <v/>
      </c>
      <c r="GM43" s="103" t="str">
        <f t="shared" si="167"/>
        <v/>
      </c>
      <c r="GN43" s="103" t="str">
        <f t="shared" si="168"/>
        <v/>
      </c>
      <c r="GO43" s="103" t="str">
        <f t="shared" si="169"/>
        <v/>
      </c>
      <c r="GP43" s="103" t="str">
        <f t="shared" si="170"/>
        <v/>
      </c>
      <c r="GQ43" s="103" t="str">
        <f t="shared" si="171"/>
        <v/>
      </c>
      <c r="GR43" s="103" t="str">
        <f t="shared" si="172"/>
        <v/>
      </c>
      <c r="GS43" s="103" t="str">
        <f t="shared" si="173"/>
        <v/>
      </c>
      <c r="GT43" s="103" t="str">
        <f t="shared" si="174"/>
        <v/>
      </c>
      <c r="GU43" s="103" t="str">
        <f t="shared" si="175"/>
        <v/>
      </c>
      <c r="GV43" s="103" t="str">
        <f t="shared" si="176"/>
        <v/>
      </c>
      <c r="GW43" s="103" t="str">
        <f t="shared" si="177"/>
        <v/>
      </c>
      <c r="GX43" s="103" t="str">
        <f t="shared" si="178"/>
        <v/>
      </c>
      <c r="GY43" s="103" t="str">
        <f t="shared" si="179"/>
        <v/>
      </c>
      <c r="GZ43" s="103" t="str">
        <f t="shared" si="180"/>
        <v/>
      </c>
      <c r="HA43" s="103" t="str">
        <f t="shared" si="181"/>
        <v/>
      </c>
      <c r="HB43" s="103" t="str">
        <f t="shared" si="182"/>
        <v/>
      </c>
      <c r="HC43" s="103" t="str">
        <f t="shared" si="183"/>
        <v/>
      </c>
      <c r="HD43" s="103" t="str">
        <f t="shared" si="184"/>
        <v/>
      </c>
      <c r="HE43" s="103" t="str">
        <f t="shared" si="185"/>
        <v/>
      </c>
      <c r="HF43" s="103" t="str">
        <f t="shared" si="186"/>
        <v/>
      </c>
      <c r="HG43" s="103" t="str">
        <f t="shared" si="187"/>
        <v/>
      </c>
      <c r="HH43" s="103" t="str">
        <f t="shared" si="188"/>
        <v/>
      </c>
      <c r="HI43" s="103" t="str">
        <f t="shared" si="189"/>
        <v/>
      </c>
      <c r="HJ43" s="103" t="str">
        <f t="shared" si="190"/>
        <v/>
      </c>
      <c r="HK43" s="103" t="str">
        <f t="shared" si="191"/>
        <v/>
      </c>
      <c r="HL43" s="103" t="str">
        <f t="shared" si="192"/>
        <v/>
      </c>
      <c r="HM43" s="103" t="str">
        <f t="shared" si="193"/>
        <v/>
      </c>
      <c r="HN43" s="103" t="str">
        <f t="shared" si="194"/>
        <v/>
      </c>
      <c r="HO43" s="103" t="str">
        <f t="shared" si="195"/>
        <v/>
      </c>
      <c r="HP43" s="103" t="str">
        <f t="shared" si="196"/>
        <v/>
      </c>
      <c r="HQ43" s="103" t="str">
        <f t="shared" si="197"/>
        <v/>
      </c>
      <c r="HR43" s="103" t="str">
        <f t="shared" si="198"/>
        <v/>
      </c>
      <c r="HS43" s="103" t="str">
        <f t="shared" si="199"/>
        <v/>
      </c>
      <c r="HT43" s="103" t="str">
        <f t="shared" si="200"/>
        <v/>
      </c>
      <c r="HU43" s="103" t="str">
        <f t="shared" si="201"/>
        <v/>
      </c>
      <c r="HV43" s="103" t="str">
        <f t="shared" si="202"/>
        <v/>
      </c>
      <c r="HW43" s="137" t="str">
        <f t="shared" si="203"/>
        <v/>
      </c>
      <c r="HX43" s="137" t="str">
        <f t="shared" si="204"/>
        <v/>
      </c>
      <c r="HY43" s="137" t="str">
        <f t="shared" si="205"/>
        <v/>
      </c>
      <c r="HZ43" s="137" t="str">
        <f t="shared" si="206"/>
        <v/>
      </c>
      <c r="IA43" s="137" t="str">
        <f t="shared" si="207"/>
        <v/>
      </c>
      <c r="IB43" s="137" t="str">
        <f t="shared" si="208"/>
        <v/>
      </c>
      <c r="IC43" s="137" t="str">
        <f t="shared" si="209"/>
        <v/>
      </c>
      <c r="ID43" s="137" t="str">
        <f t="shared" si="210"/>
        <v/>
      </c>
      <c r="IE43" s="137" t="str">
        <f t="shared" si="211"/>
        <v/>
      </c>
      <c r="IF43" s="137" t="str">
        <f t="shared" si="212"/>
        <v/>
      </c>
      <c r="IG43" s="137" t="str">
        <f t="shared" si="213"/>
        <v/>
      </c>
      <c r="IH43" s="137" t="str">
        <f t="shared" si="214"/>
        <v/>
      </c>
      <c r="II43" s="137" t="str">
        <f t="shared" si="215"/>
        <v/>
      </c>
      <c r="IJ43" s="137" t="str">
        <f t="shared" si="216"/>
        <v/>
      </c>
      <c r="IK43" s="137" t="str">
        <f t="shared" si="217"/>
        <v/>
      </c>
      <c r="IL43" s="137" t="str">
        <f t="shared" si="218"/>
        <v/>
      </c>
      <c r="IM43" s="137" t="str">
        <f t="shared" si="219"/>
        <v/>
      </c>
      <c r="IN43" s="137" t="str">
        <f t="shared" si="220"/>
        <v/>
      </c>
      <c r="IO43" s="137" t="str">
        <f t="shared" si="221"/>
        <v/>
      </c>
      <c r="IP43" s="137" t="str">
        <f t="shared" si="222"/>
        <v/>
      </c>
      <c r="IQ43" s="137" t="str">
        <f t="shared" si="223"/>
        <v/>
      </c>
      <c r="IR43" s="137" t="str">
        <f t="shared" si="224"/>
        <v/>
      </c>
      <c r="IS43" s="137" t="str">
        <f t="shared" si="225"/>
        <v/>
      </c>
      <c r="IT43" s="137" t="str">
        <f t="shared" si="226"/>
        <v/>
      </c>
      <c r="IU43" s="137" t="str">
        <f t="shared" si="227"/>
        <v/>
      </c>
      <c r="IV43" s="137" t="str">
        <f t="shared" si="228"/>
        <v/>
      </c>
      <c r="IW43" s="137" t="str">
        <f t="shared" si="229"/>
        <v/>
      </c>
      <c r="IX43" s="137" t="str">
        <f t="shared" si="230"/>
        <v/>
      </c>
      <c r="IY43" s="137" t="str">
        <f t="shared" si="231"/>
        <v/>
      </c>
      <c r="IZ43" s="137" t="str">
        <f t="shared" si="232"/>
        <v/>
      </c>
      <c r="JA43" s="137" t="str">
        <f t="shared" si="233"/>
        <v/>
      </c>
      <c r="JB43" s="137" t="str">
        <f t="shared" si="234"/>
        <v/>
      </c>
      <c r="JC43" s="137" t="str">
        <f t="shared" si="235"/>
        <v/>
      </c>
      <c r="JD43" s="137" t="str">
        <f t="shared" si="236"/>
        <v/>
      </c>
      <c r="JE43" s="137" t="str">
        <f t="shared" si="237"/>
        <v/>
      </c>
      <c r="JF43" s="137" t="str">
        <f t="shared" si="238"/>
        <v/>
      </c>
      <c r="JG43" s="137" t="str">
        <f t="shared" si="239"/>
        <v/>
      </c>
      <c r="JH43" s="137" t="str">
        <f t="shared" si="240"/>
        <v/>
      </c>
      <c r="JI43" s="137" t="str">
        <f t="shared" si="241"/>
        <v/>
      </c>
      <c r="JJ43" s="137" t="str">
        <f t="shared" si="242"/>
        <v/>
      </c>
      <c r="JK43" s="137" t="str">
        <f t="shared" si="243"/>
        <v/>
      </c>
      <c r="JL43" s="137" t="str">
        <f t="shared" si="244"/>
        <v/>
      </c>
      <c r="JM43" s="137" t="str">
        <f t="shared" si="245"/>
        <v/>
      </c>
      <c r="JN43" s="137" t="str">
        <f t="shared" si="246"/>
        <v/>
      </c>
      <c r="JO43" s="137" t="str">
        <f t="shared" si="247"/>
        <v/>
      </c>
      <c r="JP43" s="137" t="str">
        <f t="shared" si="248"/>
        <v/>
      </c>
      <c r="JQ43" s="137" t="str">
        <f t="shared" si="249"/>
        <v/>
      </c>
      <c r="JR43" s="137" t="str">
        <f t="shared" si="250"/>
        <v/>
      </c>
      <c r="JS43" s="137" t="str">
        <f t="shared" si="251"/>
        <v/>
      </c>
      <c r="JT43" s="137" t="str">
        <f t="shared" si="252"/>
        <v/>
      </c>
      <c r="JU43" s="137" t="str">
        <f t="shared" si="253"/>
        <v/>
      </c>
      <c r="JV43" s="137" t="str">
        <f t="shared" si="254"/>
        <v/>
      </c>
      <c r="JW43" s="137" t="str">
        <f t="shared" si="255"/>
        <v/>
      </c>
      <c r="JX43" s="137" t="str">
        <f t="shared" si="256"/>
        <v/>
      </c>
      <c r="JY43" s="137" t="str">
        <f t="shared" si="257"/>
        <v/>
      </c>
      <c r="JZ43" s="137" t="str">
        <f t="shared" si="258"/>
        <v/>
      </c>
      <c r="KA43" s="137" t="str">
        <f t="shared" si="259"/>
        <v/>
      </c>
      <c r="KB43" s="137" t="str">
        <f t="shared" si="260"/>
        <v/>
      </c>
      <c r="KC43" s="137" t="str">
        <f t="shared" si="261"/>
        <v/>
      </c>
      <c r="KD43" s="137" t="str">
        <f t="shared" si="262"/>
        <v/>
      </c>
      <c r="KE43" s="137" t="str">
        <f t="shared" si="263"/>
        <v/>
      </c>
      <c r="KF43" s="137" t="str">
        <f t="shared" si="264"/>
        <v/>
      </c>
      <c r="KG43" s="137" t="str">
        <f t="shared" si="265"/>
        <v/>
      </c>
      <c r="KH43" s="137" t="str">
        <f t="shared" si="266"/>
        <v/>
      </c>
      <c r="KI43" s="137" t="str">
        <f t="shared" si="267"/>
        <v/>
      </c>
      <c r="KJ43" s="137" t="str">
        <f t="shared" si="268"/>
        <v/>
      </c>
      <c r="KK43" s="137" t="str">
        <f t="shared" si="269"/>
        <v/>
      </c>
      <c r="KL43" s="137" t="str">
        <f t="shared" si="270"/>
        <v/>
      </c>
      <c r="KM43" s="137" t="str">
        <f t="shared" si="271"/>
        <v/>
      </c>
      <c r="KN43" s="137" t="str">
        <f t="shared" si="272"/>
        <v/>
      </c>
      <c r="KO43" s="137" t="str">
        <f t="shared" si="273"/>
        <v/>
      </c>
      <c r="KP43" s="137" t="str">
        <f t="shared" si="274"/>
        <v/>
      </c>
      <c r="KQ43" s="137" t="str">
        <f t="shared" si="275"/>
        <v/>
      </c>
      <c r="KR43" s="137" t="str">
        <f t="shared" si="276"/>
        <v/>
      </c>
      <c r="KS43" s="137" t="str">
        <f t="shared" si="277"/>
        <v/>
      </c>
      <c r="KT43" s="137" t="str">
        <f t="shared" si="278"/>
        <v/>
      </c>
      <c r="KU43" s="137" t="str">
        <f t="shared" si="279"/>
        <v/>
      </c>
      <c r="KV43" s="137" t="str">
        <f t="shared" si="280"/>
        <v/>
      </c>
      <c r="KW43" s="137" t="str">
        <f t="shared" si="281"/>
        <v/>
      </c>
      <c r="KX43" s="137" t="str">
        <f t="shared" si="282"/>
        <v/>
      </c>
      <c r="KY43" s="137" t="str">
        <f t="shared" si="283"/>
        <v/>
      </c>
      <c r="KZ43" s="137" t="str">
        <f t="shared" si="284"/>
        <v/>
      </c>
      <c r="LA43" s="137" t="str">
        <f t="shared" si="285"/>
        <v/>
      </c>
      <c r="LB43" s="137" t="str">
        <f t="shared" si="286"/>
        <v/>
      </c>
      <c r="LC43" s="137" t="str">
        <f t="shared" si="287"/>
        <v/>
      </c>
      <c r="LD43" s="138" t="str">
        <f t="shared" si="288"/>
        <v/>
      </c>
      <c r="LE43" s="138" t="str">
        <f t="shared" si="289"/>
        <v/>
      </c>
      <c r="LF43" s="138" t="str">
        <f t="shared" si="290"/>
        <v/>
      </c>
      <c r="LG43" s="138" t="str">
        <f t="shared" si="291"/>
        <v/>
      </c>
      <c r="LH43" s="138" t="str">
        <f t="shared" si="292"/>
        <v/>
      </c>
      <c r="LI43" s="103" t="str">
        <f t="shared" si="293"/>
        <v/>
      </c>
      <c r="LJ43" s="103" t="str">
        <f t="shared" si="294"/>
        <v/>
      </c>
      <c r="LK43" s="103" t="str">
        <f t="shared" si="295"/>
        <v/>
      </c>
      <c r="LL43" s="103" t="str">
        <f t="shared" si="296"/>
        <v/>
      </c>
      <c r="LM43" s="103" t="str">
        <f t="shared" si="297"/>
        <v/>
      </c>
      <c r="LN43" s="103" t="str">
        <f t="shared" si="298"/>
        <v/>
      </c>
      <c r="LO43" s="103" t="str">
        <f t="shared" si="299"/>
        <v/>
      </c>
      <c r="LP43" s="103" t="str">
        <f t="shared" si="300"/>
        <v/>
      </c>
      <c r="LQ43" s="103" t="str">
        <f t="shared" si="301"/>
        <v/>
      </c>
      <c r="LR43" s="103" t="str">
        <f t="shared" si="302"/>
        <v/>
      </c>
      <c r="LS43" s="103" t="str">
        <f t="shared" si="303"/>
        <v/>
      </c>
      <c r="LT43" s="103" t="str">
        <f t="shared" si="304"/>
        <v/>
      </c>
      <c r="LU43" s="103" t="str">
        <f t="shared" si="305"/>
        <v/>
      </c>
      <c r="LV43" s="103" t="str">
        <f t="shared" si="306"/>
        <v/>
      </c>
      <c r="LW43" s="103" t="str">
        <f t="shared" si="307"/>
        <v/>
      </c>
      <c r="LX43" s="103" t="str">
        <f t="shared" si="308"/>
        <v/>
      </c>
      <c r="LY43" s="103" t="str">
        <f t="shared" si="309"/>
        <v/>
      </c>
      <c r="LZ43" s="103" t="str">
        <f t="shared" si="310"/>
        <v/>
      </c>
      <c r="MA43" s="103" t="str">
        <f t="shared" si="311"/>
        <v/>
      </c>
      <c r="MB43" s="103" t="str">
        <f t="shared" si="312"/>
        <v/>
      </c>
      <c r="MC43" s="119">
        <f t="shared" si="323"/>
        <v>0</v>
      </c>
      <c r="MD43" s="119">
        <f t="shared" si="324"/>
        <v>0</v>
      </c>
      <c r="ME43" s="119">
        <f t="shared" si="325"/>
        <v>0</v>
      </c>
      <c r="MF43" s="119">
        <f t="shared" si="326"/>
        <v>0</v>
      </c>
      <c r="MG43" s="119">
        <f t="shared" si="327"/>
        <v>0</v>
      </c>
      <c r="MH43" s="119">
        <f t="shared" si="328"/>
        <v>0</v>
      </c>
      <c r="MI43" s="119">
        <f t="shared" si="329"/>
        <v>0</v>
      </c>
      <c r="MJ43" s="119">
        <f t="shared" si="330"/>
        <v>0</v>
      </c>
      <c r="MK43" s="119">
        <f t="shared" si="331"/>
        <v>0</v>
      </c>
      <c r="ML43" s="119">
        <f t="shared" si="332"/>
        <v>0</v>
      </c>
      <c r="MM43" s="119">
        <f t="shared" si="333"/>
        <v>0</v>
      </c>
      <c r="MN43" s="119">
        <f t="shared" si="334"/>
        <v>0</v>
      </c>
      <c r="MO43" s="119">
        <f t="shared" si="335"/>
        <v>0</v>
      </c>
      <c r="MP43" s="119">
        <f t="shared" si="336"/>
        <v>0</v>
      </c>
      <c r="MQ43" s="119">
        <f t="shared" si="337"/>
        <v>0</v>
      </c>
      <c r="MR43" s="98"/>
      <c r="MS43" s="98"/>
      <c r="MT43" s="103"/>
      <c r="MU43" s="103"/>
      <c r="NK43" s="99"/>
      <c r="NL43" s="99"/>
    </row>
    <row r="44" spans="1:376" ht="12" customHeight="1" x14ac:dyDescent="0.2">
      <c r="A44" s="126" t="str">
        <f t="shared" si="0"/>
        <v/>
      </c>
      <c r="B44" s="165"/>
      <c r="C44" s="140"/>
      <c r="D44" s="141"/>
      <c r="E44" s="142"/>
      <c r="F44" s="142"/>
      <c r="G44" s="142"/>
      <c r="H44" s="142"/>
      <c r="I44" s="534"/>
      <c r="J44" s="143"/>
      <c r="K44" s="144">
        <f t="shared" si="1"/>
        <v>0</v>
      </c>
      <c r="L44" s="144">
        <f t="shared" si="2"/>
        <v>0</v>
      </c>
      <c r="M44" s="145"/>
      <c r="N44" s="145"/>
      <c r="O44" s="145"/>
      <c r="P44" s="146"/>
      <c r="Q44" s="147"/>
      <c r="R44" s="148"/>
      <c r="S44" s="1245"/>
      <c r="T44" s="1246"/>
      <c r="U44" s="103" t="str">
        <f t="shared" si="3"/>
        <v/>
      </c>
      <c r="V44" s="103" t="str">
        <f t="shared" si="4"/>
        <v/>
      </c>
      <c r="W44" s="103" t="str">
        <f t="shared" si="5"/>
        <v/>
      </c>
      <c r="X44" s="103" t="str">
        <f t="shared" si="6"/>
        <v/>
      </c>
      <c r="Y44" s="103" t="str">
        <f t="shared" si="7"/>
        <v/>
      </c>
      <c r="Z44" s="103" t="str">
        <f t="shared" si="8"/>
        <v/>
      </c>
      <c r="AA44" s="103" t="str">
        <f t="shared" si="9"/>
        <v/>
      </c>
      <c r="AB44" s="103" t="str">
        <f t="shared" si="10"/>
        <v/>
      </c>
      <c r="AC44" s="103" t="str">
        <f t="shared" si="11"/>
        <v/>
      </c>
      <c r="AD44" s="103" t="str">
        <f t="shared" si="12"/>
        <v/>
      </c>
      <c r="AE44" s="103" t="str">
        <f t="shared" si="13"/>
        <v/>
      </c>
      <c r="AF44" s="103" t="str">
        <f t="shared" si="14"/>
        <v/>
      </c>
      <c r="AG44" s="103" t="str">
        <f t="shared" si="15"/>
        <v/>
      </c>
      <c r="AH44" s="103" t="str">
        <f t="shared" si="16"/>
        <v/>
      </c>
      <c r="AI44" s="103" t="str">
        <f t="shared" si="17"/>
        <v/>
      </c>
      <c r="AJ44" s="103" t="str">
        <f t="shared" si="18"/>
        <v/>
      </c>
      <c r="AK44" s="103" t="str">
        <f t="shared" si="19"/>
        <v/>
      </c>
      <c r="AL44" s="103" t="str">
        <f t="shared" si="20"/>
        <v/>
      </c>
      <c r="AM44" s="103" t="str">
        <f t="shared" si="21"/>
        <v/>
      </c>
      <c r="AN44" s="103" t="str">
        <f t="shared" si="22"/>
        <v/>
      </c>
      <c r="AO44" s="103" t="str">
        <f t="shared" si="23"/>
        <v/>
      </c>
      <c r="AP44" s="103" t="str">
        <f t="shared" si="24"/>
        <v/>
      </c>
      <c r="AQ44" s="103" t="str">
        <f t="shared" si="25"/>
        <v/>
      </c>
      <c r="AR44" s="103" t="str">
        <f t="shared" si="26"/>
        <v/>
      </c>
      <c r="AS44" s="103" t="str">
        <f t="shared" si="27"/>
        <v/>
      </c>
      <c r="AT44" s="103" t="str">
        <f t="shared" si="28"/>
        <v/>
      </c>
      <c r="AU44" s="103" t="str">
        <f t="shared" si="29"/>
        <v/>
      </c>
      <c r="AV44" s="103" t="str">
        <f t="shared" si="30"/>
        <v/>
      </c>
      <c r="AW44" s="103" t="str">
        <f t="shared" si="31"/>
        <v/>
      </c>
      <c r="AX44" s="103" t="str">
        <f t="shared" si="32"/>
        <v/>
      </c>
      <c r="AY44" s="103" t="str">
        <f t="shared" si="33"/>
        <v/>
      </c>
      <c r="AZ44" s="103" t="str">
        <f t="shared" si="34"/>
        <v/>
      </c>
      <c r="BA44" s="103" t="str">
        <f t="shared" si="35"/>
        <v/>
      </c>
      <c r="BB44" s="103" t="str">
        <f t="shared" si="36"/>
        <v/>
      </c>
      <c r="BC44" s="103" t="str">
        <f t="shared" si="37"/>
        <v/>
      </c>
      <c r="BD44" s="103" t="str">
        <f t="shared" si="38"/>
        <v/>
      </c>
      <c r="BE44" s="103" t="str">
        <f t="shared" si="39"/>
        <v/>
      </c>
      <c r="BF44" s="103" t="str">
        <f t="shared" si="40"/>
        <v/>
      </c>
      <c r="BG44" s="103" t="str">
        <f t="shared" si="41"/>
        <v/>
      </c>
      <c r="BH44" s="103" t="str">
        <f t="shared" si="42"/>
        <v/>
      </c>
      <c r="BI44" s="103" t="str">
        <f t="shared" si="43"/>
        <v/>
      </c>
      <c r="BJ44" s="103" t="str">
        <f t="shared" si="44"/>
        <v/>
      </c>
      <c r="BK44" s="103" t="str">
        <f t="shared" si="45"/>
        <v/>
      </c>
      <c r="BL44" s="103" t="str">
        <f t="shared" si="46"/>
        <v/>
      </c>
      <c r="BM44" s="103" t="str">
        <f t="shared" si="47"/>
        <v/>
      </c>
      <c r="BN44" s="103" t="str">
        <f t="shared" si="48"/>
        <v/>
      </c>
      <c r="BO44" s="103" t="str">
        <f t="shared" si="49"/>
        <v/>
      </c>
      <c r="BP44" s="103" t="str">
        <f t="shared" si="50"/>
        <v/>
      </c>
      <c r="BQ44" s="103" t="str">
        <f t="shared" si="51"/>
        <v/>
      </c>
      <c r="BR44" s="103" t="str">
        <f t="shared" si="52"/>
        <v/>
      </c>
      <c r="BS44" s="103" t="str">
        <f t="shared" si="53"/>
        <v/>
      </c>
      <c r="BT44" s="103" t="str">
        <f t="shared" si="54"/>
        <v/>
      </c>
      <c r="BU44" s="103" t="str">
        <f t="shared" si="55"/>
        <v/>
      </c>
      <c r="BV44" s="103" t="str">
        <f t="shared" si="56"/>
        <v/>
      </c>
      <c r="BW44" s="103" t="str">
        <f t="shared" si="57"/>
        <v/>
      </c>
      <c r="BX44" s="103" t="str">
        <f t="shared" si="58"/>
        <v/>
      </c>
      <c r="BY44" s="103" t="str">
        <f t="shared" si="59"/>
        <v/>
      </c>
      <c r="BZ44" s="103" t="str">
        <f t="shared" si="60"/>
        <v/>
      </c>
      <c r="CA44" s="103" t="str">
        <f t="shared" si="61"/>
        <v/>
      </c>
      <c r="CB44" s="103" t="str">
        <f t="shared" si="62"/>
        <v/>
      </c>
      <c r="CC44" s="103" t="str">
        <f t="shared" si="63"/>
        <v/>
      </c>
      <c r="CD44" s="103" t="str">
        <f t="shared" si="64"/>
        <v/>
      </c>
      <c r="CE44" s="103" t="str">
        <f t="shared" si="65"/>
        <v/>
      </c>
      <c r="CF44" s="103" t="str">
        <f t="shared" si="66"/>
        <v/>
      </c>
      <c r="CG44" s="103" t="str">
        <f t="shared" si="67"/>
        <v/>
      </c>
      <c r="CH44" s="103" t="str">
        <f t="shared" si="68"/>
        <v/>
      </c>
      <c r="CI44" s="103" t="str">
        <f t="shared" si="69"/>
        <v/>
      </c>
      <c r="CJ44" s="103" t="str">
        <f t="shared" si="70"/>
        <v/>
      </c>
      <c r="CK44" s="103" t="str">
        <f t="shared" si="71"/>
        <v/>
      </c>
      <c r="CL44" s="103" t="str">
        <f t="shared" si="72"/>
        <v/>
      </c>
      <c r="CM44" s="103" t="str">
        <f t="shared" si="73"/>
        <v/>
      </c>
      <c r="CN44" s="103" t="str">
        <f t="shared" si="74"/>
        <v/>
      </c>
      <c r="CO44" s="103" t="str">
        <f t="shared" si="75"/>
        <v/>
      </c>
      <c r="CP44" s="103" t="str">
        <f t="shared" si="76"/>
        <v/>
      </c>
      <c r="CQ44" s="103" t="str">
        <f t="shared" si="77"/>
        <v/>
      </c>
      <c r="CR44" s="103" t="str">
        <f t="shared" si="78"/>
        <v/>
      </c>
      <c r="CS44" s="103" t="str">
        <f t="shared" si="79"/>
        <v/>
      </c>
      <c r="CT44" s="103" t="str">
        <f t="shared" si="80"/>
        <v/>
      </c>
      <c r="CU44" s="103" t="str">
        <f t="shared" si="81"/>
        <v/>
      </c>
      <c r="CV44" s="103" t="str">
        <f t="shared" si="82"/>
        <v/>
      </c>
      <c r="CW44" s="103" t="str">
        <f t="shared" si="83"/>
        <v/>
      </c>
      <c r="CX44" s="103" t="str">
        <f t="shared" si="84"/>
        <v/>
      </c>
      <c r="CY44" s="103" t="str">
        <f t="shared" si="85"/>
        <v/>
      </c>
      <c r="CZ44" s="103" t="str">
        <f t="shared" si="86"/>
        <v/>
      </c>
      <c r="DA44" s="103" t="str">
        <f t="shared" si="87"/>
        <v/>
      </c>
      <c r="DB44" s="103" t="str">
        <f t="shared" si="88"/>
        <v/>
      </c>
      <c r="DC44" s="103" t="str">
        <f t="shared" si="89"/>
        <v/>
      </c>
      <c r="DD44" s="103" t="str">
        <f t="shared" si="90"/>
        <v/>
      </c>
      <c r="DE44" s="103" t="str">
        <f t="shared" si="91"/>
        <v/>
      </c>
      <c r="DF44" s="103" t="str">
        <f t="shared" si="92"/>
        <v/>
      </c>
      <c r="DG44" s="103" t="str">
        <f t="shared" si="93"/>
        <v/>
      </c>
      <c r="DH44" s="103" t="str">
        <f t="shared" si="94"/>
        <v/>
      </c>
      <c r="DI44" s="103" t="str">
        <f t="shared" si="95"/>
        <v/>
      </c>
      <c r="DJ44" s="103" t="str">
        <f t="shared" si="96"/>
        <v/>
      </c>
      <c r="DK44" s="103" t="str">
        <f t="shared" si="97"/>
        <v/>
      </c>
      <c r="DL44" s="103" t="str">
        <f t="shared" si="98"/>
        <v/>
      </c>
      <c r="DM44" s="103" t="str">
        <f t="shared" si="99"/>
        <v/>
      </c>
      <c r="DN44" s="103" t="str">
        <f t="shared" si="100"/>
        <v/>
      </c>
      <c r="DO44" s="103" t="str">
        <f t="shared" si="101"/>
        <v/>
      </c>
      <c r="DP44" s="103" t="str">
        <f t="shared" si="102"/>
        <v/>
      </c>
      <c r="DQ44" s="103" t="str">
        <f t="shared" si="103"/>
        <v/>
      </c>
      <c r="DR44" s="103" t="str">
        <f t="shared" si="104"/>
        <v/>
      </c>
      <c r="DS44" s="103" t="str">
        <f t="shared" si="105"/>
        <v/>
      </c>
      <c r="DT44" s="103" t="str">
        <f t="shared" si="106"/>
        <v/>
      </c>
      <c r="DU44" s="103" t="str">
        <f t="shared" si="107"/>
        <v/>
      </c>
      <c r="DV44" s="103" t="str">
        <f t="shared" si="108"/>
        <v/>
      </c>
      <c r="DW44" s="103" t="str">
        <f t="shared" si="109"/>
        <v/>
      </c>
      <c r="DX44" s="103" t="str">
        <f t="shared" si="110"/>
        <v/>
      </c>
      <c r="DY44" s="103" t="str">
        <f t="shared" si="111"/>
        <v/>
      </c>
      <c r="DZ44" s="103" t="str">
        <f t="shared" si="112"/>
        <v/>
      </c>
      <c r="EA44" s="103" t="str">
        <f t="shared" si="113"/>
        <v/>
      </c>
      <c r="EB44" s="103" t="str">
        <f t="shared" si="114"/>
        <v/>
      </c>
      <c r="EC44" s="103" t="str">
        <f t="shared" si="115"/>
        <v/>
      </c>
      <c r="ED44" s="103" t="str">
        <f t="shared" si="116"/>
        <v/>
      </c>
      <c r="EE44" s="103" t="str">
        <f t="shared" si="117"/>
        <v/>
      </c>
      <c r="EF44" s="103" t="str">
        <f t="shared" si="118"/>
        <v/>
      </c>
      <c r="EG44" s="103" t="str">
        <f t="shared" si="119"/>
        <v/>
      </c>
      <c r="EH44" s="103" t="str">
        <f t="shared" si="120"/>
        <v/>
      </c>
      <c r="EI44" s="103" t="str">
        <f t="shared" si="121"/>
        <v/>
      </c>
      <c r="EJ44" s="103" t="str">
        <f t="shared" si="122"/>
        <v/>
      </c>
      <c r="EK44" s="103" t="str">
        <f t="shared" si="123"/>
        <v/>
      </c>
      <c r="EL44" s="103" t="str">
        <f t="shared" si="124"/>
        <v/>
      </c>
      <c r="EM44" s="103" t="str">
        <f t="shared" si="125"/>
        <v/>
      </c>
      <c r="EN44" s="103" t="str">
        <f t="shared" si="126"/>
        <v/>
      </c>
      <c r="EO44" s="103" t="str">
        <f t="shared" si="127"/>
        <v/>
      </c>
      <c r="EP44" s="103" t="str">
        <f t="shared" si="128"/>
        <v/>
      </c>
      <c r="EQ44" s="103" t="str">
        <f t="shared" si="129"/>
        <v/>
      </c>
      <c r="ER44" s="103" t="str">
        <f t="shared" si="130"/>
        <v/>
      </c>
      <c r="ES44" s="103" t="str">
        <f t="shared" si="131"/>
        <v/>
      </c>
      <c r="ET44" s="103" t="str">
        <f t="shared" si="132"/>
        <v/>
      </c>
      <c r="EU44" s="103" t="str">
        <f t="shared" si="313"/>
        <v/>
      </c>
      <c r="EV44" s="103" t="str">
        <f t="shared" si="314"/>
        <v/>
      </c>
      <c r="EW44" s="103" t="str">
        <f t="shared" si="315"/>
        <v/>
      </c>
      <c r="EX44" s="103" t="str">
        <f t="shared" si="316"/>
        <v/>
      </c>
      <c r="EY44" s="103" t="str">
        <f t="shared" si="317"/>
        <v/>
      </c>
      <c r="EZ44" s="103" t="str">
        <f t="shared" si="133"/>
        <v/>
      </c>
      <c r="FA44" s="103" t="str">
        <f t="shared" si="134"/>
        <v/>
      </c>
      <c r="FB44" s="103" t="str">
        <f t="shared" si="135"/>
        <v/>
      </c>
      <c r="FC44" s="103" t="str">
        <f t="shared" si="136"/>
        <v/>
      </c>
      <c r="FD44" s="103" t="str">
        <f t="shared" si="137"/>
        <v/>
      </c>
      <c r="FE44" s="103" t="str">
        <f t="shared" si="318"/>
        <v/>
      </c>
      <c r="FF44" s="103" t="str">
        <f t="shared" si="319"/>
        <v/>
      </c>
      <c r="FG44" s="103" t="str">
        <f t="shared" si="320"/>
        <v/>
      </c>
      <c r="FH44" s="103" t="str">
        <f t="shared" si="321"/>
        <v/>
      </c>
      <c r="FI44" s="103" t="str">
        <f t="shared" si="322"/>
        <v/>
      </c>
      <c r="FJ44" s="103" t="str">
        <f t="shared" si="138"/>
        <v/>
      </c>
      <c r="FK44" s="103" t="str">
        <f t="shared" si="139"/>
        <v/>
      </c>
      <c r="FL44" s="103" t="str">
        <f t="shared" si="140"/>
        <v/>
      </c>
      <c r="FM44" s="103" t="str">
        <f t="shared" si="141"/>
        <v/>
      </c>
      <c r="FN44" s="103" t="str">
        <f t="shared" si="142"/>
        <v/>
      </c>
      <c r="FO44" s="103" t="str">
        <f t="shared" si="143"/>
        <v/>
      </c>
      <c r="FP44" s="103" t="str">
        <f t="shared" si="144"/>
        <v/>
      </c>
      <c r="FQ44" s="103" t="str">
        <f t="shared" si="145"/>
        <v/>
      </c>
      <c r="FR44" s="103" t="str">
        <f t="shared" si="146"/>
        <v/>
      </c>
      <c r="FS44" s="103" t="str">
        <f t="shared" si="147"/>
        <v/>
      </c>
      <c r="FT44" s="103" t="str">
        <f t="shared" si="148"/>
        <v/>
      </c>
      <c r="FU44" s="103" t="str">
        <f t="shared" si="149"/>
        <v/>
      </c>
      <c r="FV44" s="103" t="str">
        <f t="shared" si="150"/>
        <v/>
      </c>
      <c r="FW44" s="103" t="str">
        <f t="shared" si="151"/>
        <v/>
      </c>
      <c r="FX44" s="103" t="str">
        <f t="shared" si="152"/>
        <v/>
      </c>
      <c r="FY44" s="103" t="str">
        <f t="shared" si="153"/>
        <v/>
      </c>
      <c r="FZ44" s="103" t="str">
        <f t="shared" si="154"/>
        <v/>
      </c>
      <c r="GA44" s="103" t="str">
        <f t="shared" si="155"/>
        <v/>
      </c>
      <c r="GB44" s="103" t="str">
        <f t="shared" si="156"/>
        <v/>
      </c>
      <c r="GC44" s="103" t="str">
        <f t="shared" si="157"/>
        <v/>
      </c>
      <c r="GD44" s="103" t="str">
        <f t="shared" si="158"/>
        <v/>
      </c>
      <c r="GE44" s="103" t="str">
        <f t="shared" si="159"/>
        <v/>
      </c>
      <c r="GF44" s="103" t="str">
        <f t="shared" si="160"/>
        <v/>
      </c>
      <c r="GG44" s="103" t="str">
        <f t="shared" si="161"/>
        <v/>
      </c>
      <c r="GH44" s="103" t="str">
        <f t="shared" si="162"/>
        <v/>
      </c>
      <c r="GI44" s="103" t="str">
        <f t="shared" si="163"/>
        <v/>
      </c>
      <c r="GJ44" s="103" t="str">
        <f t="shared" si="164"/>
        <v/>
      </c>
      <c r="GK44" s="103" t="str">
        <f t="shared" si="165"/>
        <v/>
      </c>
      <c r="GL44" s="103" t="str">
        <f t="shared" si="166"/>
        <v/>
      </c>
      <c r="GM44" s="103" t="str">
        <f t="shared" si="167"/>
        <v/>
      </c>
      <c r="GN44" s="103" t="str">
        <f t="shared" si="168"/>
        <v/>
      </c>
      <c r="GO44" s="103" t="str">
        <f t="shared" si="169"/>
        <v/>
      </c>
      <c r="GP44" s="103" t="str">
        <f t="shared" si="170"/>
        <v/>
      </c>
      <c r="GQ44" s="103" t="str">
        <f t="shared" si="171"/>
        <v/>
      </c>
      <c r="GR44" s="103" t="str">
        <f t="shared" si="172"/>
        <v/>
      </c>
      <c r="GS44" s="103" t="str">
        <f t="shared" si="173"/>
        <v/>
      </c>
      <c r="GT44" s="103" t="str">
        <f t="shared" si="174"/>
        <v/>
      </c>
      <c r="GU44" s="103" t="str">
        <f t="shared" si="175"/>
        <v/>
      </c>
      <c r="GV44" s="103" t="str">
        <f t="shared" si="176"/>
        <v/>
      </c>
      <c r="GW44" s="103" t="str">
        <f t="shared" si="177"/>
        <v/>
      </c>
      <c r="GX44" s="103" t="str">
        <f t="shared" si="178"/>
        <v/>
      </c>
      <c r="GY44" s="103" t="str">
        <f t="shared" si="179"/>
        <v/>
      </c>
      <c r="GZ44" s="103" t="str">
        <f t="shared" si="180"/>
        <v/>
      </c>
      <c r="HA44" s="103" t="str">
        <f t="shared" si="181"/>
        <v/>
      </c>
      <c r="HB44" s="103" t="str">
        <f t="shared" si="182"/>
        <v/>
      </c>
      <c r="HC44" s="103" t="str">
        <f t="shared" si="183"/>
        <v/>
      </c>
      <c r="HD44" s="103" t="str">
        <f t="shared" si="184"/>
        <v/>
      </c>
      <c r="HE44" s="103" t="str">
        <f t="shared" si="185"/>
        <v/>
      </c>
      <c r="HF44" s="103" t="str">
        <f t="shared" si="186"/>
        <v/>
      </c>
      <c r="HG44" s="103" t="str">
        <f t="shared" si="187"/>
        <v/>
      </c>
      <c r="HH44" s="103" t="str">
        <f t="shared" si="188"/>
        <v/>
      </c>
      <c r="HI44" s="103" t="str">
        <f t="shared" si="189"/>
        <v/>
      </c>
      <c r="HJ44" s="103" t="str">
        <f t="shared" si="190"/>
        <v/>
      </c>
      <c r="HK44" s="103" t="str">
        <f t="shared" si="191"/>
        <v/>
      </c>
      <c r="HL44" s="103" t="str">
        <f t="shared" si="192"/>
        <v/>
      </c>
      <c r="HM44" s="103" t="str">
        <f t="shared" si="193"/>
        <v/>
      </c>
      <c r="HN44" s="103" t="str">
        <f t="shared" si="194"/>
        <v/>
      </c>
      <c r="HO44" s="103" t="str">
        <f t="shared" si="195"/>
        <v/>
      </c>
      <c r="HP44" s="103" t="str">
        <f t="shared" si="196"/>
        <v/>
      </c>
      <c r="HQ44" s="103" t="str">
        <f t="shared" si="197"/>
        <v/>
      </c>
      <c r="HR44" s="103" t="str">
        <f t="shared" si="198"/>
        <v/>
      </c>
      <c r="HS44" s="103" t="str">
        <f t="shared" si="199"/>
        <v/>
      </c>
      <c r="HT44" s="103" t="str">
        <f t="shared" si="200"/>
        <v/>
      </c>
      <c r="HU44" s="103" t="str">
        <f t="shared" si="201"/>
        <v/>
      </c>
      <c r="HV44" s="103" t="str">
        <f t="shared" si="202"/>
        <v/>
      </c>
      <c r="HW44" s="137" t="str">
        <f t="shared" si="203"/>
        <v/>
      </c>
      <c r="HX44" s="137" t="str">
        <f t="shared" si="204"/>
        <v/>
      </c>
      <c r="HY44" s="137" t="str">
        <f t="shared" si="205"/>
        <v/>
      </c>
      <c r="HZ44" s="137" t="str">
        <f t="shared" si="206"/>
        <v/>
      </c>
      <c r="IA44" s="137" t="str">
        <f t="shared" si="207"/>
        <v/>
      </c>
      <c r="IB44" s="137" t="str">
        <f t="shared" si="208"/>
        <v/>
      </c>
      <c r="IC44" s="137" t="str">
        <f t="shared" si="209"/>
        <v/>
      </c>
      <c r="ID44" s="137" t="str">
        <f t="shared" si="210"/>
        <v/>
      </c>
      <c r="IE44" s="137" t="str">
        <f t="shared" si="211"/>
        <v/>
      </c>
      <c r="IF44" s="137" t="str">
        <f t="shared" si="212"/>
        <v/>
      </c>
      <c r="IG44" s="137" t="str">
        <f t="shared" si="213"/>
        <v/>
      </c>
      <c r="IH44" s="137" t="str">
        <f t="shared" si="214"/>
        <v/>
      </c>
      <c r="II44" s="137" t="str">
        <f t="shared" si="215"/>
        <v/>
      </c>
      <c r="IJ44" s="137" t="str">
        <f t="shared" si="216"/>
        <v/>
      </c>
      <c r="IK44" s="137" t="str">
        <f t="shared" si="217"/>
        <v/>
      </c>
      <c r="IL44" s="137" t="str">
        <f t="shared" si="218"/>
        <v/>
      </c>
      <c r="IM44" s="137" t="str">
        <f t="shared" si="219"/>
        <v/>
      </c>
      <c r="IN44" s="137" t="str">
        <f t="shared" si="220"/>
        <v/>
      </c>
      <c r="IO44" s="137" t="str">
        <f t="shared" si="221"/>
        <v/>
      </c>
      <c r="IP44" s="137" t="str">
        <f t="shared" si="222"/>
        <v/>
      </c>
      <c r="IQ44" s="137" t="str">
        <f t="shared" si="223"/>
        <v/>
      </c>
      <c r="IR44" s="137" t="str">
        <f t="shared" si="224"/>
        <v/>
      </c>
      <c r="IS44" s="137" t="str">
        <f t="shared" si="225"/>
        <v/>
      </c>
      <c r="IT44" s="137" t="str">
        <f t="shared" si="226"/>
        <v/>
      </c>
      <c r="IU44" s="137" t="str">
        <f t="shared" si="227"/>
        <v/>
      </c>
      <c r="IV44" s="137" t="str">
        <f t="shared" si="228"/>
        <v/>
      </c>
      <c r="IW44" s="137" t="str">
        <f t="shared" si="229"/>
        <v/>
      </c>
      <c r="IX44" s="137" t="str">
        <f t="shared" si="230"/>
        <v/>
      </c>
      <c r="IY44" s="137" t="str">
        <f t="shared" si="231"/>
        <v/>
      </c>
      <c r="IZ44" s="137" t="str">
        <f t="shared" si="232"/>
        <v/>
      </c>
      <c r="JA44" s="137" t="str">
        <f t="shared" si="233"/>
        <v/>
      </c>
      <c r="JB44" s="137" t="str">
        <f t="shared" si="234"/>
        <v/>
      </c>
      <c r="JC44" s="137" t="str">
        <f t="shared" si="235"/>
        <v/>
      </c>
      <c r="JD44" s="137" t="str">
        <f t="shared" si="236"/>
        <v/>
      </c>
      <c r="JE44" s="137" t="str">
        <f t="shared" si="237"/>
        <v/>
      </c>
      <c r="JF44" s="137" t="str">
        <f t="shared" si="238"/>
        <v/>
      </c>
      <c r="JG44" s="137" t="str">
        <f t="shared" si="239"/>
        <v/>
      </c>
      <c r="JH44" s="137" t="str">
        <f t="shared" si="240"/>
        <v/>
      </c>
      <c r="JI44" s="137" t="str">
        <f t="shared" si="241"/>
        <v/>
      </c>
      <c r="JJ44" s="137" t="str">
        <f t="shared" si="242"/>
        <v/>
      </c>
      <c r="JK44" s="137" t="str">
        <f t="shared" si="243"/>
        <v/>
      </c>
      <c r="JL44" s="137" t="str">
        <f t="shared" si="244"/>
        <v/>
      </c>
      <c r="JM44" s="137" t="str">
        <f t="shared" si="245"/>
        <v/>
      </c>
      <c r="JN44" s="137" t="str">
        <f t="shared" si="246"/>
        <v/>
      </c>
      <c r="JO44" s="137" t="str">
        <f t="shared" si="247"/>
        <v/>
      </c>
      <c r="JP44" s="137" t="str">
        <f t="shared" si="248"/>
        <v/>
      </c>
      <c r="JQ44" s="137" t="str">
        <f t="shared" si="249"/>
        <v/>
      </c>
      <c r="JR44" s="137" t="str">
        <f t="shared" si="250"/>
        <v/>
      </c>
      <c r="JS44" s="137" t="str">
        <f t="shared" si="251"/>
        <v/>
      </c>
      <c r="JT44" s="137" t="str">
        <f t="shared" si="252"/>
        <v/>
      </c>
      <c r="JU44" s="137" t="str">
        <f t="shared" si="253"/>
        <v/>
      </c>
      <c r="JV44" s="137" t="str">
        <f t="shared" si="254"/>
        <v/>
      </c>
      <c r="JW44" s="137" t="str">
        <f t="shared" si="255"/>
        <v/>
      </c>
      <c r="JX44" s="137" t="str">
        <f t="shared" si="256"/>
        <v/>
      </c>
      <c r="JY44" s="137" t="str">
        <f t="shared" si="257"/>
        <v/>
      </c>
      <c r="JZ44" s="137" t="str">
        <f t="shared" si="258"/>
        <v/>
      </c>
      <c r="KA44" s="137" t="str">
        <f t="shared" si="259"/>
        <v/>
      </c>
      <c r="KB44" s="137" t="str">
        <f t="shared" si="260"/>
        <v/>
      </c>
      <c r="KC44" s="137" t="str">
        <f t="shared" si="261"/>
        <v/>
      </c>
      <c r="KD44" s="137" t="str">
        <f t="shared" si="262"/>
        <v/>
      </c>
      <c r="KE44" s="137" t="str">
        <f t="shared" si="263"/>
        <v/>
      </c>
      <c r="KF44" s="137" t="str">
        <f t="shared" si="264"/>
        <v/>
      </c>
      <c r="KG44" s="137" t="str">
        <f t="shared" si="265"/>
        <v/>
      </c>
      <c r="KH44" s="137" t="str">
        <f t="shared" si="266"/>
        <v/>
      </c>
      <c r="KI44" s="137" t="str">
        <f t="shared" si="267"/>
        <v/>
      </c>
      <c r="KJ44" s="137" t="str">
        <f t="shared" si="268"/>
        <v/>
      </c>
      <c r="KK44" s="137" t="str">
        <f t="shared" si="269"/>
        <v/>
      </c>
      <c r="KL44" s="137" t="str">
        <f t="shared" si="270"/>
        <v/>
      </c>
      <c r="KM44" s="137" t="str">
        <f t="shared" si="271"/>
        <v/>
      </c>
      <c r="KN44" s="137" t="str">
        <f t="shared" si="272"/>
        <v/>
      </c>
      <c r="KO44" s="137" t="str">
        <f t="shared" si="273"/>
        <v/>
      </c>
      <c r="KP44" s="137" t="str">
        <f t="shared" si="274"/>
        <v/>
      </c>
      <c r="KQ44" s="137" t="str">
        <f t="shared" si="275"/>
        <v/>
      </c>
      <c r="KR44" s="137" t="str">
        <f t="shared" si="276"/>
        <v/>
      </c>
      <c r="KS44" s="137" t="str">
        <f t="shared" si="277"/>
        <v/>
      </c>
      <c r="KT44" s="137" t="str">
        <f t="shared" si="278"/>
        <v/>
      </c>
      <c r="KU44" s="137" t="str">
        <f t="shared" si="279"/>
        <v/>
      </c>
      <c r="KV44" s="137" t="str">
        <f t="shared" si="280"/>
        <v/>
      </c>
      <c r="KW44" s="137" t="str">
        <f t="shared" si="281"/>
        <v/>
      </c>
      <c r="KX44" s="137" t="str">
        <f t="shared" si="282"/>
        <v/>
      </c>
      <c r="KY44" s="137" t="str">
        <f t="shared" si="283"/>
        <v/>
      </c>
      <c r="KZ44" s="137" t="str">
        <f t="shared" si="284"/>
        <v/>
      </c>
      <c r="LA44" s="137" t="str">
        <f t="shared" si="285"/>
        <v/>
      </c>
      <c r="LB44" s="137" t="str">
        <f t="shared" si="286"/>
        <v/>
      </c>
      <c r="LC44" s="137" t="str">
        <f t="shared" si="287"/>
        <v/>
      </c>
      <c r="LD44" s="138" t="str">
        <f t="shared" si="288"/>
        <v/>
      </c>
      <c r="LE44" s="138" t="str">
        <f t="shared" si="289"/>
        <v/>
      </c>
      <c r="LF44" s="138" t="str">
        <f t="shared" si="290"/>
        <v/>
      </c>
      <c r="LG44" s="138" t="str">
        <f t="shared" si="291"/>
        <v/>
      </c>
      <c r="LH44" s="138" t="str">
        <f t="shared" si="292"/>
        <v/>
      </c>
      <c r="LI44" s="103" t="str">
        <f t="shared" si="293"/>
        <v/>
      </c>
      <c r="LJ44" s="103" t="str">
        <f t="shared" si="294"/>
        <v/>
      </c>
      <c r="LK44" s="103" t="str">
        <f t="shared" si="295"/>
        <v/>
      </c>
      <c r="LL44" s="103" t="str">
        <f t="shared" si="296"/>
        <v/>
      </c>
      <c r="LM44" s="103" t="str">
        <f t="shared" si="297"/>
        <v/>
      </c>
      <c r="LN44" s="103" t="str">
        <f t="shared" si="298"/>
        <v/>
      </c>
      <c r="LO44" s="103" t="str">
        <f t="shared" si="299"/>
        <v/>
      </c>
      <c r="LP44" s="103" t="str">
        <f t="shared" si="300"/>
        <v/>
      </c>
      <c r="LQ44" s="103" t="str">
        <f t="shared" si="301"/>
        <v/>
      </c>
      <c r="LR44" s="103" t="str">
        <f t="shared" si="302"/>
        <v/>
      </c>
      <c r="LS44" s="103" t="str">
        <f t="shared" si="303"/>
        <v/>
      </c>
      <c r="LT44" s="103" t="str">
        <f t="shared" si="304"/>
        <v/>
      </c>
      <c r="LU44" s="103" t="str">
        <f t="shared" si="305"/>
        <v/>
      </c>
      <c r="LV44" s="103" t="str">
        <f t="shared" si="306"/>
        <v/>
      </c>
      <c r="LW44" s="103" t="str">
        <f t="shared" si="307"/>
        <v/>
      </c>
      <c r="LX44" s="103" t="str">
        <f t="shared" si="308"/>
        <v/>
      </c>
      <c r="LY44" s="103" t="str">
        <f t="shared" si="309"/>
        <v/>
      </c>
      <c r="LZ44" s="103" t="str">
        <f t="shared" si="310"/>
        <v/>
      </c>
      <c r="MA44" s="103" t="str">
        <f t="shared" si="311"/>
        <v/>
      </c>
      <c r="MB44" s="103" t="str">
        <f t="shared" si="312"/>
        <v/>
      </c>
      <c r="MC44" s="119">
        <f t="shared" si="323"/>
        <v>0</v>
      </c>
      <c r="MD44" s="119">
        <f t="shared" si="324"/>
        <v>0</v>
      </c>
      <c r="ME44" s="119">
        <f t="shared" si="325"/>
        <v>0</v>
      </c>
      <c r="MF44" s="119">
        <f t="shared" si="326"/>
        <v>0</v>
      </c>
      <c r="MG44" s="119">
        <f t="shared" si="327"/>
        <v>0</v>
      </c>
      <c r="MH44" s="119">
        <f t="shared" si="328"/>
        <v>0</v>
      </c>
      <c r="MI44" s="119">
        <f t="shared" si="329"/>
        <v>0</v>
      </c>
      <c r="MJ44" s="119">
        <f t="shared" si="330"/>
        <v>0</v>
      </c>
      <c r="MK44" s="119">
        <f t="shared" si="331"/>
        <v>0</v>
      </c>
      <c r="ML44" s="119">
        <f t="shared" si="332"/>
        <v>0</v>
      </c>
      <c r="MM44" s="119">
        <f t="shared" si="333"/>
        <v>0</v>
      </c>
      <c r="MN44" s="119">
        <f t="shared" si="334"/>
        <v>0</v>
      </c>
      <c r="MO44" s="119">
        <f t="shared" si="335"/>
        <v>0</v>
      </c>
      <c r="MP44" s="119">
        <f t="shared" si="336"/>
        <v>0</v>
      </c>
      <c r="MQ44" s="119">
        <f t="shared" si="337"/>
        <v>0</v>
      </c>
      <c r="MR44" s="98"/>
      <c r="MS44" s="98"/>
      <c r="MT44" s="103"/>
      <c r="MU44" s="103"/>
      <c r="NK44" s="99"/>
      <c r="NL44" s="99"/>
    </row>
    <row r="45" spans="1:376" ht="12" customHeight="1" x14ac:dyDescent="0.2">
      <c r="A45" s="126" t="str">
        <f t="shared" si="0"/>
        <v/>
      </c>
      <c r="B45" s="165"/>
      <c r="C45" s="140"/>
      <c r="D45" s="141"/>
      <c r="E45" s="142"/>
      <c r="F45" s="142"/>
      <c r="G45" s="142"/>
      <c r="H45" s="142"/>
      <c r="I45" s="534"/>
      <c r="J45" s="143"/>
      <c r="K45" s="144">
        <f t="shared" si="1"/>
        <v>0</v>
      </c>
      <c r="L45" s="144">
        <f t="shared" si="2"/>
        <v>0</v>
      </c>
      <c r="M45" s="145"/>
      <c r="N45" s="145"/>
      <c r="O45" s="145"/>
      <c r="P45" s="146"/>
      <c r="Q45" s="147"/>
      <c r="R45" s="148"/>
      <c r="S45" s="1245"/>
      <c r="T45" s="1246"/>
      <c r="U45" s="103" t="str">
        <f t="shared" si="3"/>
        <v/>
      </c>
      <c r="V45" s="103" t="str">
        <f t="shared" si="4"/>
        <v/>
      </c>
      <c r="W45" s="103" t="str">
        <f t="shared" si="5"/>
        <v/>
      </c>
      <c r="X45" s="103" t="str">
        <f t="shared" si="6"/>
        <v/>
      </c>
      <c r="Y45" s="103" t="str">
        <f t="shared" si="7"/>
        <v/>
      </c>
      <c r="Z45" s="103" t="str">
        <f t="shared" si="8"/>
        <v/>
      </c>
      <c r="AA45" s="103" t="str">
        <f t="shared" si="9"/>
        <v/>
      </c>
      <c r="AB45" s="103" t="str">
        <f t="shared" si="10"/>
        <v/>
      </c>
      <c r="AC45" s="103" t="str">
        <f t="shared" si="11"/>
        <v/>
      </c>
      <c r="AD45" s="103" t="str">
        <f t="shared" si="12"/>
        <v/>
      </c>
      <c r="AE45" s="103" t="str">
        <f t="shared" si="13"/>
        <v/>
      </c>
      <c r="AF45" s="103" t="str">
        <f t="shared" si="14"/>
        <v/>
      </c>
      <c r="AG45" s="103" t="str">
        <f t="shared" si="15"/>
        <v/>
      </c>
      <c r="AH45" s="103" t="str">
        <f t="shared" si="16"/>
        <v/>
      </c>
      <c r="AI45" s="103" t="str">
        <f t="shared" si="17"/>
        <v/>
      </c>
      <c r="AJ45" s="103" t="str">
        <f t="shared" si="18"/>
        <v/>
      </c>
      <c r="AK45" s="103" t="str">
        <f t="shared" si="19"/>
        <v/>
      </c>
      <c r="AL45" s="103" t="str">
        <f t="shared" si="20"/>
        <v/>
      </c>
      <c r="AM45" s="103" t="str">
        <f t="shared" si="21"/>
        <v/>
      </c>
      <c r="AN45" s="103" t="str">
        <f t="shared" si="22"/>
        <v/>
      </c>
      <c r="AO45" s="103" t="str">
        <f t="shared" si="23"/>
        <v/>
      </c>
      <c r="AP45" s="103" t="str">
        <f t="shared" si="24"/>
        <v/>
      </c>
      <c r="AQ45" s="103" t="str">
        <f t="shared" si="25"/>
        <v/>
      </c>
      <c r="AR45" s="103" t="str">
        <f t="shared" si="26"/>
        <v/>
      </c>
      <c r="AS45" s="103" t="str">
        <f t="shared" si="27"/>
        <v/>
      </c>
      <c r="AT45" s="103" t="str">
        <f t="shared" si="28"/>
        <v/>
      </c>
      <c r="AU45" s="103" t="str">
        <f t="shared" si="29"/>
        <v/>
      </c>
      <c r="AV45" s="103" t="str">
        <f t="shared" si="30"/>
        <v/>
      </c>
      <c r="AW45" s="103" t="str">
        <f t="shared" si="31"/>
        <v/>
      </c>
      <c r="AX45" s="103" t="str">
        <f t="shared" si="32"/>
        <v/>
      </c>
      <c r="AY45" s="103" t="str">
        <f t="shared" si="33"/>
        <v/>
      </c>
      <c r="AZ45" s="103" t="str">
        <f t="shared" si="34"/>
        <v/>
      </c>
      <c r="BA45" s="103" t="str">
        <f t="shared" si="35"/>
        <v/>
      </c>
      <c r="BB45" s="103" t="str">
        <f t="shared" si="36"/>
        <v/>
      </c>
      <c r="BC45" s="103" t="str">
        <f t="shared" si="37"/>
        <v/>
      </c>
      <c r="BD45" s="103" t="str">
        <f t="shared" si="38"/>
        <v/>
      </c>
      <c r="BE45" s="103" t="str">
        <f t="shared" si="39"/>
        <v/>
      </c>
      <c r="BF45" s="103" t="str">
        <f t="shared" si="40"/>
        <v/>
      </c>
      <c r="BG45" s="103" t="str">
        <f t="shared" si="41"/>
        <v/>
      </c>
      <c r="BH45" s="103" t="str">
        <f t="shared" si="42"/>
        <v/>
      </c>
      <c r="BI45" s="103" t="str">
        <f t="shared" si="43"/>
        <v/>
      </c>
      <c r="BJ45" s="103" t="str">
        <f t="shared" si="44"/>
        <v/>
      </c>
      <c r="BK45" s="103" t="str">
        <f t="shared" si="45"/>
        <v/>
      </c>
      <c r="BL45" s="103" t="str">
        <f t="shared" si="46"/>
        <v/>
      </c>
      <c r="BM45" s="103" t="str">
        <f t="shared" si="47"/>
        <v/>
      </c>
      <c r="BN45" s="103" t="str">
        <f t="shared" si="48"/>
        <v/>
      </c>
      <c r="BO45" s="103" t="str">
        <f t="shared" si="49"/>
        <v/>
      </c>
      <c r="BP45" s="103" t="str">
        <f t="shared" si="50"/>
        <v/>
      </c>
      <c r="BQ45" s="103" t="str">
        <f t="shared" si="51"/>
        <v/>
      </c>
      <c r="BR45" s="103" t="str">
        <f t="shared" si="52"/>
        <v/>
      </c>
      <c r="BS45" s="103" t="str">
        <f t="shared" si="53"/>
        <v/>
      </c>
      <c r="BT45" s="103" t="str">
        <f t="shared" si="54"/>
        <v/>
      </c>
      <c r="BU45" s="103" t="str">
        <f t="shared" si="55"/>
        <v/>
      </c>
      <c r="BV45" s="103" t="str">
        <f t="shared" si="56"/>
        <v/>
      </c>
      <c r="BW45" s="103" t="str">
        <f t="shared" si="57"/>
        <v/>
      </c>
      <c r="BX45" s="103" t="str">
        <f t="shared" si="58"/>
        <v/>
      </c>
      <c r="BY45" s="103" t="str">
        <f t="shared" si="59"/>
        <v/>
      </c>
      <c r="BZ45" s="103" t="str">
        <f t="shared" si="60"/>
        <v/>
      </c>
      <c r="CA45" s="103" t="str">
        <f t="shared" si="61"/>
        <v/>
      </c>
      <c r="CB45" s="103" t="str">
        <f t="shared" si="62"/>
        <v/>
      </c>
      <c r="CC45" s="103" t="str">
        <f t="shared" si="63"/>
        <v/>
      </c>
      <c r="CD45" s="103" t="str">
        <f t="shared" si="64"/>
        <v/>
      </c>
      <c r="CE45" s="103" t="str">
        <f t="shared" si="65"/>
        <v/>
      </c>
      <c r="CF45" s="103" t="str">
        <f t="shared" si="66"/>
        <v/>
      </c>
      <c r="CG45" s="103" t="str">
        <f t="shared" si="67"/>
        <v/>
      </c>
      <c r="CH45" s="103" t="str">
        <f t="shared" si="68"/>
        <v/>
      </c>
      <c r="CI45" s="103" t="str">
        <f t="shared" si="69"/>
        <v/>
      </c>
      <c r="CJ45" s="103" t="str">
        <f t="shared" si="70"/>
        <v/>
      </c>
      <c r="CK45" s="103" t="str">
        <f t="shared" si="71"/>
        <v/>
      </c>
      <c r="CL45" s="103" t="str">
        <f t="shared" si="72"/>
        <v/>
      </c>
      <c r="CM45" s="103" t="str">
        <f t="shared" si="73"/>
        <v/>
      </c>
      <c r="CN45" s="103" t="str">
        <f t="shared" si="74"/>
        <v/>
      </c>
      <c r="CO45" s="103" t="str">
        <f t="shared" si="75"/>
        <v/>
      </c>
      <c r="CP45" s="103" t="str">
        <f t="shared" si="76"/>
        <v/>
      </c>
      <c r="CQ45" s="103" t="str">
        <f t="shared" si="77"/>
        <v/>
      </c>
      <c r="CR45" s="103" t="str">
        <f t="shared" si="78"/>
        <v/>
      </c>
      <c r="CS45" s="103" t="str">
        <f t="shared" si="79"/>
        <v/>
      </c>
      <c r="CT45" s="103" t="str">
        <f t="shared" si="80"/>
        <v/>
      </c>
      <c r="CU45" s="103" t="str">
        <f t="shared" si="81"/>
        <v/>
      </c>
      <c r="CV45" s="103" t="str">
        <f t="shared" si="82"/>
        <v/>
      </c>
      <c r="CW45" s="103" t="str">
        <f t="shared" si="83"/>
        <v/>
      </c>
      <c r="CX45" s="103" t="str">
        <f t="shared" si="84"/>
        <v/>
      </c>
      <c r="CY45" s="103" t="str">
        <f t="shared" si="85"/>
        <v/>
      </c>
      <c r="CZ45" s="103" t="str">
        <f t="shared" si="86"/>
        <v/>
      </c>
      <c r="DA45" s="103" t="str">
        <f t="shared" si="87"/>
        <v/>
      </c>
      <c r="DB45" s="103" t="str">
        <f t="shared" si="88"/>
        <v/>
      </c>
      <c r="DC45" s="103" t="str">
        <f t="shared" si="89"/>
        <v/>
      </c>
      <c r="DD45" s="103" t="str">
        <f t="shared" si="90"/>
        <v/>
      </c>
      <c r="DE45" s="103" t="str">
        <f t="shared" si="91"/>
        <v/>
      </c>
      <c r="DF45" s="103" t="str">
        <f t="shared" si="92"/>
        <v/>
      </c>
      <c r="DG45" s="103" t="str">
        <f t="shared" si="93"/>
        <v/>
      </c>
      <c r="DH45" s="103" t="str">
        <f t="shared" si="94"/>
        <v/>
      </c>
      <c r="DI45" s="103" t="str">
        <f t="shared" si="95"/>
        <v/>
      </c>
      <c r="DJ45" s="103" t="str">
        <f t="shared" si="96"/>
        <v/>
      </c>
      <c r="DK45" s="103" t="str">
        <f t="shared" si="97"/>
        <v/>
      </c>
      <c r="DL45" s="103" t="str">
        <f t="shared" si="98"/>
        <v/>
      </c>
      <c r="DM45" s="103" t="str">
        <f t="shared" si="99"/>
        <v/>
      </c>
      <c r="DN45" s="103" t="str">
        <f t="shared" si="100"/>
        <v/>
      </c>
      <c r="DO45" s="103" t="str">
        <f t="shared" si="101"/>
        <v/>
      </c>
      <c r="DP45" s="103" t="str">
        <f t="shared" si="102"/>
        <v/>
      </c>
      <c r="DQ45" s="103" t="str">
        <f t="shared" si="103"/>
        <v/>
      </c>
      <c r="DR45" s="103" t="str">
        <f t="shared" si="104"/>
        <v/>
      </c>
      <c r="DS45" s="103" t="str">
        <f t="shared" si="105"/>
        <v/>
      </c>
      <c r="DT45" s="103" t="str">
        <f t="shared" si="106"/>
        <v/>
      </c>
      <c r="DU45" s="103" t="str">
        <f t="shared" si="107"/>
        <v/>
      </c>
      <c r="DV45" s="103" t="str">
        <f t="shared" si="108"/>
        <v/>
      </c>
      <c r="DW45" s="103" t="str">
        <f t="shared" si="109"/>
        <v/>
      </c>
      <c r="DX45" s="103" t="str">
        <f t="shared" si="110"/>
        <v/>
      </c>
      <c r="DY45" s="103" t="str">
        <f t="shared" si="111"/>
        <v/>
      </c>
      <c r="DZ45" s="103" t="str">
        <f t="shared" si="112"/>
        <v/>
      </c>
      <c r="EA45" s="103" t="str">
        <f t="shared" si="113"/>
        <v/>
      </c>
      <c r="EB45" s="103" t="str">
        <f t="shared" si="114"/>
        <v/>
      </c>
      <c r="EC45" s="103" t="str">
        <f t="shared" si="115"/>
        <v/>
      </c>
      <c r="ED45" s="103" t="str">
        <f t="shared" si="116"/>
        <v/>
      </c>
      <c r="EE45" s="103" t="str">
        <f t="shared" si="117"/>
        <v/>
      </c>
      <c r="EF45" s="103" t="str">
        <f t="shared" si="118"/>
        <v/>
      </c>
      <c r="EG45" s="103" t="str">
        <f t="shared" si="119"/>
        <v/>
      </c>
      <c r="EH45" s="103" t="str">
        <f t="shared" si="120"/>
        <v/>
      </c>
      <c r="EI45" s="103" t="str">
        <f t="shared" si="121"/>
        <v/>
      </c>
      <c r="EJ45" s="103" t="str">
        <f t="shared" si="122"/>
        <v/>
      </c>
      <c r="EK45" s="103" t="str">
        <f t="shared" si="123"/>
        <v/>
      </c>
      <c r="EL45" s="103" t="str">
        <f t="shared" si="124"/>
        <v/>
      </c>
      <c r="EM45" s="103" t="str">
        <f t="shared" si="125"/>
        <v/>
      </c>
      <c r="EN45" s="103" t="str">
        <f t="shared" si="126"/>
        <v/>
      </c>
      <c r="EO45" s="103" t="str">
        <f t="shared" si="127"/>
        <v/>
      </c>
      <c r="EP45" s="103" t="str">
        <f t="shared" si="128"/>
        <v/>
      </c>
      <c r="EQ45" s="103" t="str">
        <f t="shared" si="129"/>
        <v/>
      </c>
      <c r="ER45" s="103" t="str">
        <f t="shared" si="130"/>
        <v/>
      </c>
      <c r="ES45" s="103" t="str">
        <f t="shared" si="131"/>
        <v/>
      </c>
      <c r="ET45" s="103" t="str">
        <f t="shared" si="132"/>
        <v/>
      </c>
      <c r="EU45" s="103" t="str">
        <f t="shared" si="313"/>
        <v/>
      </c>
      <c r="EV45" s="103" t="str">
        <f t="shared" si="314"/>
        <v/>
      </c>
      <c r="EW45" s="103" t="str">
        <f t="shared" si="315"/>
        <v/>
      </c>
      <c r="EX45" s="103" t="str">
        <f t="shared" si="316"/>
        <v/>
      </c>
      <c r="EY45" s="103" t="str">
        <f t="shared" si="317"/>
        <v/>
      </c>
      <c r="EZ45" s="103" t="str">
        <f t="shared" si="133"/>
        <v/>
      </c>
      <c r="FA45" s="103" t="str">
        <f t="shared" si="134"/>
        <v/>
      </c>
      <c r="FB45" s="103" t="str">
        <f t="shared" si="135"/>
        <v/>
      </c>
      <c r="FC45" s="103" t="str">
        <f t="shared" si="136"/>
        <v/>
      </c>
      <c r="FD45" s="103" t="str">
        <f t="shared" si="137"/>
        <v/>
      </c>
      <c r="FE45" s="103" t="str">
        <f t="shared" si="318"/>
        <v/>
      </c>
      <c r="FF45" s="103" t="str">
        <f t="shared" si="319"/>
        <v/>
      </c>
      <c r="FG45" s="103" t="str">
        <f t="shared" si="320"/>
        <v/>
      </c>
      <c r="FH45" s="103" t="str">
        <f t="shared" si="321"/>
        <v/>
      </c>
      <c r="FI45" s="103" t="str">
        <f t="shared" si="322"/>
        <v/>
      </c>
      <c r="FJ45" s="103" t="str">
        <f t="shared" si="138"/>
        <v/>
      </c>
      <c r="FK45" s="103" t="str">
        <f t="shared" si="139"/>
        <v/>
      </c>
      <c r="FL45" s="103" t="str">
        <f t="shared" si="140"/>
        <v/>
      </c>
      <c r="FM45" s="103" t="str">
        <f t="shared" si="141"/>
        <v/>
      </c>
      <c r="FN45" s="103" t="str">
        <f t="shared" si="142"/>
        <v/>
      </c>
      <c r="FO45" s="103" t="str">
        <f t="shared" si="143"/>
        <v/>
      </c>
      <c r="FP45" s="103" t="str">
        <f t="shared" si="144"/>
        <v/>
      </c>
      <c r="FQ45" s="103" t="str">
        <f t="shared" si="145"/>
        <v/>
      </c>
      <c r="FR45" s="103" t="str">
        <f t="shared" si="146"/>
        <v/>
      </c>
      <c r="FS45" s="103" t="str">
        <f t="shared" si="147"/>
        <v/>
      </c>
      <c r="FT45" s="103" t="str">
        <f t="shared" si="148"/>
        <v/>
      </c>
      <c r="FU45" s="103" t="str">
        <f t="shared" si="149"/>
        <v/>
      </c>
      <c r="FV45" s="103" t="str">
        <f t="shared" si="150"/>
        <v/>
      </c>
      <c r="FW45" s="103" t="str">
        <f t="shared" si="151"/>
        <v/>
      </c>
      <c r="FX45" s="103" t="str">
        <f t="shared" si="152"/>
        <v/>
      </c>
      <c r="FY45" s="103" t="str">
        <f t="shared" si="153"/>
        <v/>
      </c>
      <c r="FZ45" s="103" t="str">
        <f t="shared" si="154"/>
        <v/>
      </c>
      <c r="GA45" s="103" t="str">
        <f t="shared" si="155"/>
        <v/>
      </c>
      <c r="GB45" s="103" t="str">
        <f t="shared" si="156"/>
        <v/>
      </c>
      <c r="GC45" s="103" t="str">
        <f t="shared" si="157"/>
        <v/>
      </c>
      <c r="GD45" s="103" t="str">
        <f t="shared" si="158"/>
        <v/>
      </c>
      <c r="GE45" s="103" t="str">
        <f t="shared" si="159"/>
        <v/>
      </c>
      <c r="GF45" s="103" t="str">
        <f t="shared" si="160"/>
        <v/>
      </c>
      <c r="GG45" s="103" t="str">
        <f t="shared" si="161"/>
        <v/>
      </c>
      <c r="GH45" s="103" t="str">
        <f t="shared" si="162"/>
        <v/>
      </c>
      <c r="GI45" s="103" t="str">
        <f t="shared" si="163"/>
        <v/>
      </c>
      <c r="GJ45" s="103" t="str">
        <f t="shared" si="164"/>
        <v/>
      </c>
      <c r="GK45" s="103" t="str">
        <f t="shared" si="165"/>
        <v/>
      </c>
      <c r="GL45" s="103" t="str">
        <f t="shared" si="166"/>
        <v/>
      </c>
      <c r="GM45" s="103" t="str">
        <f t="shared" si="167"/>
        <v/>
      </c>
      <c r="GN45" s="103" t="str">
        <f t="shared" si="168"/>
        <v/>
      </c>
      <c r="GO45" s="103" t="str">
        <f t="shared" si="169"/>
        <v/>
      </c>
      <c r="GP45" s="103" t="str">
        <f t="shared" si="170"/>
        <v/>
      </c>
      <c r="GQ45" s="103" t="str">
        <f t="shared" si="171"/>
        <v/>
      </c>
      <c r="GR45" s="103" t="str">
        <f t="shared" si="172"/>
        <v/>
      </c>
      <c r="GS45" s="103" t="str">
        <f t="shared" si="173"/>
        <v/>
      </c>
      <c r="GT45" s="103" t="str">
        <f t="shared" si="174"/>
        <v/>
      </c>
      <c r="GU45" s="103" t="str">
        <f t="shared" si="175"/>
        <v/>
      </c>
      <c r="GV45" s="103" t="str">
        <f t="shared" si="176"/>
        <v/>
      </c>
      <c r="GW45" s="103" t="str">
        <f t="shared" si="177"/>
        <v/>
      </c>
      <c r="GX45" s="103" t="str">
        <f t="shared" si="178"/>
        <v/>
      </c>
      <c r="GY45" s="103" t="str">
        <f t="shared" si="179"/>
        <v/>
      </c>
      <c r="GZ45" s="103" t="str">
        <f t="shared" si="180"/>
        <v/>
      </c>
      <c r="HA45" s="103" t="str">
        <f t="shared" si="181"/>
        <v/>
      </c>
      <c r="HB45" s="103" t="str">
        <f t="shared" si="182"/>
        <v/>
      </c>
      <c r="HC45" s="103" t="str">
        <f t="shared" si="183"/>
        <v/>
      </c>
      <c r="HD45" s="103" t="str">
        <f t="shared" si="184"/>
        <v/>
      </c>
      <c r="HE45" s="103" t="str">
        <f t="shared" si="185"/>
        <v/>
      </c>
      <c r="HF45" s="103" t="str">
        <f t="shared" si="186"/>
        <v/>
      </c>
      <c r="HG45" s="103" t="str">
        <f t="shared" si="187"/>
        <v/>
      </c>
      <c r="HH45" s="103" t="str">
        <f t="shared" si="188"/>
        <v/>
      </c>
      <c r="HI45" s="103" t="str">
        <f t="shared" si="189"/>
        <v/>
      </c>
      <c r="HJ45" s="103" t="str">
        <f t="shared" si="190"/>
        <v/>
      </c>
      <c r="HK45" s="103" t="str">
        <f t="shared" si="191"/>
        <v/>
      </c>
      <c r="HL45" s="103" t="str">
        <f t="shared" si="192"/>
        <v/>
      </c>
      <c r="HM45" s="103" t="str">
        <f t="shared" si="193"/>
        <v/>
      </c>
      <c r="HN45" s="103" t="str">
        <f t="shared" si="194"/>
        <v/>
      </c>
      <c r="HO45" s="103" t="str">
        <f t="shared" si="195"/>
        <v/>
      </c>
      <c r="HP45" s="103" t="str">
        <f t="shared" si="196"/>
        <v/>
      </c>
      <c r="HQ45" s="103" t="str">
        <f t="shared" si="197"/>
        <v/>
      </c>
      <c r="HR45" s="103" t="str">
        <f t="shared" si="198"/>
        <v/>
      </c>
      <c r="HS45" s="103" t="str">
        <f t="shared" si="199"/>
        <v/>
      </c>
      <c r="HT45" s="103" t="str">
        <f t="shared" si="200"/>
        <v/>
      </c>
      <c r="HU45" s="103" t="str">
        <f t="shared" si="201"/>
        <v/>
      </c>
      <c r="HV45" s="103" t="str">
        <f t="shared" si="202"/>
        <v/>
      </c>
      <c r="HW45" s="137" t="str">
        <f t="shared" si="203"/>
        <v/>
      </c>
      <c r="HX45" s="137" t="str">
        <f t="shared" si="204"/>
        <v/>
      </c>
      <c r="HY45" s="137" t="str">
        <f t="shared" si="205"/>
        <v/>
      </c>
      <c r="HZ45" s="137" t="str">
        <f t="shared" si="206"/>
        <v/>
      </c>
      <c r="IA45" s="137" t="str">
        <f t="shared" si="207"/>
        <v/>
      </c>
      <c r="IB45" s="137" t="str">
        <f t="shared" si="208"/>
        <v/>
      </c>
      <c r="IC45" s="137" t="str">
        <f t="shared" si="209"/>
        <v/>
      </c>
      <c r="ID45" s="137" t="str">
        <f t="shared" si="210"/>
        <v/>
      </c>
      <c r="IE45" s="137" t="str">
        <f t="shared" si="211"/>
        <v/>
      </c>
      <c r="IF45" s="137" t="str">
        <f t="shared" si="212"/>
        <v/>
      </c>
      <c r="IG45" s="137" t="str">
        <f t="shared" si="213"/>
        <v/>
      </c>
      <c r="IH45" s="137" t="str">
        <f t="shared" si="214"/>
        <v/>
      </c>
      <c r="II45" s="137" t="str">
        <f t="shared" si="215"/>
        <v/>
      </c>
      <c r="IJ45" s="137" t="str">
        <f t="shared" si="216"/>
        <v/>
      </c>
      <c r="IK45" s="137" t="str">
        <f t="shared" si="217"/>
        <v/>
      </c>
      <c r="IL45" s="137" t="str">
        <f t="shared" si="218"/>
        <v/>
      </c>
      <c r="IM45" s="137" t="str">
        <f t="shared" si="219"/>
        <v/>
      </c>
      <c r="IN45" s="137" t="str">
        <f t="shared" si="220"/>
        <v/>
      </c>
      <c r="IO45" s="137" t="str">
        <f t="shared" si="221"/>
        <v/>
      </c>
      <c r="IP45" s="137" t="str">
        <f t="shared" si="222"/>
        <v/>
      </c>
      <c r="IQ45" s="137" t="str">
        <f t="shared" si="223"/>
        <v/>
      </c>
      <c r="IR45" s="137" t="str">
        <f t="shared" si="224"/>
        <v/>
      </c>
      <c r="IS45" s="137" t="str">
        <f t="shared" si="225"/>
        <v/>
      </c>
      <c r="IT45" s="137" t="str">
        <f t="shared" si="226"/>
        <v/>
      </c>
      <c r="IU45" s="137" t="str">
        <f t="shared" si="227"/>
        <v/>
      </c>
      <c r="IV45" s="137" t="str">
        <f t="shared" si="228"/>
        <v/>
      </c>
      <c r="IW45" s="137" t="str">
        <f t="shared" si="229"/>
        <v/>
      </c>
      <c r="IX45" s="137" t="str">
        <f t="shared" si="230"/>
        <v/>
      </c>
      <c r="IY45" s="137" t="str">
        <f t="shared" si="231"/>
        <v/>
      </c>
      <c r="IZ45" s="137" t="str">
        <f t="shared" si="232"/>
        <v/>
      </c>
      <c r="JA45" s="137" t="str">
        <f t="shared" si="233"/>
        <v/>
      </c>
      <c r="JB45" s="137" t="str">
        <f t="shared" si="234"/>
        <v/>
      </c>
      <c r="JC45" s="137" t="str">
        <f t="shared" si="235"/>
        <v/>
      </c>
      <c r="JD45" s="137" t="str">
        <f t="shared" si="236"/>
        <v/>
      </c>
      <c r="JE45" s="137" t="str">
        <f t="shared" si="237"/>
        <v/>
      </c>
      <c r="JF45" s="137" t="str">
        <f t="shared" si="238"/>
        <v/>
      </c>
      <c r="JG45" s="137" t="str">
        <f t="shared" si="239"/>
        <v/>
      </c>
      <c r="JH45" s="137" t="str">
        <f t="shared" si="240"/>
        <v/>
      </c>
      <c r="JI45" s="137" t="str">
        <f t="shared" si="241"/>
        <v/>
      </c>
      <c r="JJ45" s="137" t="str">
        <f t="shared" si="242"/>
        <v/>
      </c>
      <c r="JK45" s="137" t="str">
        <f t="shared" si="243"/>
        <v/>
      </c>
      <c r="JL45" s="137" t="str">
        <f t="shared" si="244"/>
        <v/>
      </c>
      <c r="JM45" s="137" t="str">
        <f t="shared" si="245"/>
        <v/>
      </c>
      <c r="JN45" s="137" t="str">
        <f t="shared" si="246"/>
        <v/>
      </c>
      <c r="JO45" s="137" t="str">
        <f t="shared" si="247"/>
        <v/>
      </c>
      <c r="JP45" s="137" t="str">
        <f t="shared" si="248"/>
        <v/>
      </c>
      <c r="JQ45" s="137" t="str">
        <f t="shared" si="249"/>
        <v/>
      </c>
      <c r="JR45" s="137" t="str">
        <f t="shared" si="250"/>
        <v/>
      </c>
      <c r="JS45" s="137" t="str">
        <f t="shared" si="251"/>
        <v/>
      </c>
      <c r="JT45" s="137" t="str">
        <f t="shared" si="252"/>
        <v/>
      </c>
      <c r="JU45" s="137" t="str">
        <f t="shared" si="253"/>
        <v/>
      </c>
      <c r="JV45" s="137" t="str">
        <f t="shared" si="254"/>
        <v/>
      </c>
      <c r="JW45" s="137" t="str">
        <f t="shared" si="255"/>
        <v/>
      </c>
      <c r="JX45" s="137" t="str">
        <f t="shared" si="256"/>
        <v/>
      </c>
      <c r="JY45" s="137" t="str">
        <f t="shared" si="257"/>
        <v/>
      </c>
      <c r="JZ45" s="137" t="str">
        <f t="shared" si="258"/>
        <v/>
      </c>
      <c r="KA45" s="137" t="str">
        <f t="shared" si="259"/>
        <v/>
      </c>
      <c r="KB45" s="137" t="str">
        <f t="shared" si="260"/>
        <v/>
      </c>
      <c r="KC45" s="137" t="str">
        <f t="shared" si="261"/>
        <v/>
      </c>
      <c r="KD45" s="137" t="str">
        <f t="shared" si="262"/>
        <v/>
      </c>
      <c r="KE45" s="137" t="str">
        <f t="shared" si="263"/>
        <v/>
      </c>
      <c r="KF45" s="137" t="str">
        <f t="shared" si="264"/>
        <v/>
      </c>
      <c r="KG45" s="137" t="str">
        <f t="shared" si="265"/>
        <v/>
      </c>
      <c r="KH45" s="137" t="str">
        <f t="shared" si="266"/>
        <v/>
      </c>
      <c r="KI45" s="137" t="str">
        <f t="shared" si="267"/>
        <v/>
      </c>
      <c r="KJ45" s="137" t="str">
        <f t="shared" si="268"/>
        <v/>
      </c>
      <c r="KK45" s="137" t="str">
        <f t="shared" si="269"/>
        <v/>
      </c>
      <c r="KL45" s="137" t="str">
        <f t="shared" si="270"/>
        <v/>
      </c>
      <c r="KM45" s="137" t="str">
        <f t="shared" si="271"/>
        <v/>
      </c>
      <c r="KN45" s="137" t="str">
        <f t="shared" si="272"/>
        <v/>
      </c>
      <c r="KO45" s="137" t="str">
        <f t="shared" si="273"/>
        <v/>
      </c>
      <c r="KP45" s="137" t="str">
        <f t="shared" si="274"/>
        <v/>
      </c>
      <c r="KQ45" s="137" t="str">
        <f t="shared" si="275"/>
        <v/>
      </c>
      <c r="KR45" s="137" t="str">
        <f t="shared" si="276"/>
        <v/>
      </c>
      <c r="KS45" s="137" t="str">
        <f t="shared" si="277"/>
        <v/>
      </c>
      <c r="KT45" s="137" t="str">
        <f t="shared" si="278"/>
        <v/>
      </c>
      <c r="KU45" s="137" t="str">
        <f t="shared" si="279"/>
        <v/>
      </c>
      <c r="KV45" s="137" t="str">
        <f t="shared" si="280"/>
        <v/>
      </c>
      <c r="KW45" s="137" t="str">
        <f t="shared" si="281"/>
        <v/>
      </c>
      <c r="KX45" s="137" t="str">
        <f t="shared" si="282"/>
        <v/>
      </c>
      <c r="KY45" s="137" t="str">
        <f t="shared" si="283"/>
        <v/>
      </c>
      <c r="KZ45" s="137" t="str">
        <f t="shared" si="284"/>
        <v/>
      </c>
      <c r="LA45" s="137" t="str">
        <f t="shared" si="285"/>
        <v/>
      </c>
      <c r="LB45" s="137" t="str">
        <f t="shared" si="286"/>
        <v/>
      </c>
      <c r="LC45" s="137" t="str">
        <f t="shared" si="287"/>
        <v/>
      </c>
      <c r="LD45" s="138" t="str">
        <f t="shared" si="288"/>
        <v/>
      </c>
      <c r="LE45" s="138" t="str">
        <f t="shared" si="289"/>
        <v/>
      </c>
      <c r="LF45" s="138" t="str">
        <f t="shared" si="290"/>
        <v/>
      </c>
      <c r="LG45" s="138" t="str">
        <f t="shared" si="291"/>
        <v/>
      </c>
      <c r="LH45" s="138" t="str">
        <f t="shared" si="292"/>
        <v/>
      </c>
      <c r="LI45" s="103" t="str">
        <f t="shared" si="293"/>
        <v/>
      </c>
      <c r="LJ45" s="103" t="str">
        <f t="shared" si="294"/>
        <v/>
      </c>
      <c r="LK45" s="103" t="str">
        <f t="shared" si="295"/>
        <v/>
      </c>
      <c r="LL45" s="103" t="str">
        <f t="shared" si="296"/>
        <v/>
      </c>
      <c r="LM45" s="103" t="str">
        <f t="shared" si="297"/>
        <v/>
      </c>
      <c r="LN45" s="103" t="str">
        <f t="shared" si="298"/>
        <v/>
      </c>
      <c r="LO45" s="103" t="str">
        <f t="shared" si="299"/>
        <v/>
      </c>
      <c r="LP45" s="103" t="str">
        <f t="shared" si="300"/>
        <v/>
      </c>
      <c r="LQ45" s="103" t="str">
        <f t="shared" si="301"/>
        <v/>
      </c>
      <c r="LR45" s="103" t="str">
        <f t="shared" si="302"/>
        <v/>
      </c>
      <c r="LS45" s="103" t="str">
        <f t="shared" si="303"/>
        <v/>
      </c>
      <c r="LT45" s="103" t="str">
        <f t="shared" si="304"/>
        <v/>
      </c>
      <c r="LU45" s="103" t="str">
        <f t="shared" si="305"/>
        <v/>
      </c>
      <c r="LV45" s="103" t="str">
        <f t="shared" si="306"/>
        <v/>
      </c>
      <c r="LW45" s="103" t="str">
        <f t="shared" si="307"/>
        <v/>
      </c>
      <c r="LX45" s="103" t="str">
        <f t="shared" si="308"/>
        <v/>
      </c>
      <c r="LY45" s="103" t="str">
        <f t="shared" si="309"/>
        <v/>
      </c>
      <c r="LZ45" s="103" t="str">
        <f t="shared" si="310"/>
        <v/>
      </c>
      <c r="MA45" s="103" t="str">
        <f t="shared" si="311"/>
        <v/>
      </c>
      <c r="MB45" s="103" t="str">
        <f t="shared" si="312"/>
        <v/>
      </c>
      <c r="MC45" s="119">
        <f t="shared" si="323"/>
        <v>0</v>
      </c>
      <c r="MD45" s="119">
        <f t="shared" si="324"/>
        <v>0</v>
      </c>
      <c r="ME45" s="119">
        <f t="shared" si="325"/>
        <v>0</v>
      </c>
      <c r="MF45" s="119">
        <f t="shared" si="326"/>
        <v>0</v>
      </c>
      <c r="MG45" s="119">
        <f t="shared" si="327"/>
        <v>0</v>
      </c>
      <c r="MH45" s="119">
        <f t="shared" si="328"/>
        <v>0</v>
      </c>
      <c r="MI45" s="119">
        <f t="shared" si="329"/>
        <v>0</v>
      </c>
      <c r="MJ45" s="119">
        <f t="shared" si="330"/>
        <v>0</v>
      </c>
      <c r="MK45" s="119">
        <f t="shared" si="331"/>
        <v>0</v>
      </c>
      <c r="ML45" s="119">
        <f t="shared" si="332"/>
        <v>0</v>
      </c>
      <c r="MM45" s="119">
        <f t="shared" si="333"/>
        <v>0</v>
      </c>
      <c r="MN45" s="119">
        <f t="shared" si="334"/>
        <v>0</v>
      </c>
      <c r="MO45" s="119">
        <f t="shared" si="335"/>
        <v>0</v>
      </c>
      <c r="MP45" s="119">
        <f t="shared" si="336"/>
        <v>0</v>
      </c>
      <c r="MQ45" s="119">
        <f t="shared" si="337"/>
        <v>0</v>
      </c>
      <c r="MR45" s="98"/>
      <c r="MS45" s="98"/>
      <c r="MT45" s="103"/>
      <c r="MU45" s="103"/>
      <c r="NK45" s="99"/>
      <c r="NL45" s="99"/>
    </row>
    <row r="46" spans="1:376" ht="12" customHeight="1" x14ac:dyDescent="0.2">
      <c r="A46" s="126" t="str">
        <f t="shared" si="0"/>
        <v/>
      </c>
      <c r="B46" s="165"/>
      <c r="C46" s="140"/>
      <c r="D46" s="141"/>
      <c r="E46" s="142"/>
      <c r="F46" s="142"/>
      <c r="G46" s="142"/>
      <c r="H46" s="142"/>
      <c r="I46" s="534"/>
      <c r="J46" s="143"/>
      <c r="K46" s="144">
        <f t="shared" si="1"/>
        <v>0</v>
      </c>
      <c r="L46" s="144">
        <f t="shared" si="2"/>
        <v>0</v>
      </c>
      <c r="M46" s="145"/>
      <c r="N46" s="145"/>
      <c r="O46" s="145"/>
      <c r="P46" s="146"/>
      <c r="Q46" s="147"/>
      <c r="R46" s="148"/>
      <c r="S46" s="1245"/>
      <c r="T46" s="1246"/>
      <c r="U46" s="103" t="str">
        <f t="shared" si="3"/>
        <v/>
      </c>
      <c r="V46" s="103" t="str">
        <f t="shared" si="4"/>
        <v/>
      </c>
      <c r="W46" s="103" t="str">
        <f t="shared" si="5"/>
        <v/>
      </c>
      <c r="X46" s="103" t="str">
        <f t="shared" si="6"/>
        <v/>
      </c>
      <c r="Y46" s="103" t="str">
        <f t="shared" si="7"/>
        <v/>
      </c>
      <c r="Z46" s="103" t="str">
        <f t="shared" si="8"/>
        <v/>
      </c>
      <c r="AA46" s="103" t="str">
        <f t="shared" si="9"/>
        <v/>
      </c>
      <c r="AB46" s="103" t="str">
        <f t="shared" si="10"/>
        <v/>
      </c>
      <c r="AC46" s="103" t="str">
        <f t="shared" si="11"/>
        <v/>
      </c>
      <c r="AD46" s="103" t="str">
        <f t="shared" si="12"/>
        <v/>
      </c>
      <c r="AE46" s="103" t="str">
        <f t="shared" si="13"/>
        <v/>
      </c>
      <c r="AF46" s="103" t="str">
        <f t="shared" si="14"/>
        <v/>
      </c>
      <c r="AG46" s="103" t="str">
        <f t="shared" si="15"/>
        <v/>
      </c>
      <c r="AH46" s="103" t="str">
        <f t="shared" si="16"/>
        <v/>
      </c>
      <c r="AI46" s="103" t="str">
        <f t="shared" si="17"/>
        <v/>
      </c>
      <c r="AJ46" s="103" t="str">
        <f t="shared" si="18"/>
        <v/>
      </c>
      <c r="AK46" s="103" t="str">
        <f t="shared" si="19"/>
        <v/>
      </c>
      <c r="AL46" s="103" t="str">
        <f t="shared" si="20"/>
        <v/>
      </c>
      <c r="AM46" s="103" t="str">
        <f t="shared" si="21"/>
        <v/>
      </c>
      <c r="AN46" s="103" t="str">
        <f t="shared" si="22"/>
        <v/>
      </c>
      <c r="AO46" s="103" t="str">
        <f t="shared" si="23"/>
        <v/>
      </c>
      <c r="AP46" s="103" t="str">
        <f t="shared" si="24"/>
        <v/>
      </c>
      <c r="AQ46" s="103" t="str">
        <f t="shared" si="25"/>
        <v/>
      </c>
      <c r="AR46" s="103" t="str">
        <f t="shared" si="26"/>
        <v/>
      </c>
      <c r="AS46" s="103" t="str">
        <f t="shared" si="27"/>
        <v/>
      </c>
      <c r="AT46" s="103" t="str">
        <f t="shared" si="28"/>
        <v/>
      </c>
      <c r="AU46" s="103" t="str">
        <f t="shared" si="29"/>
        <v/>
      </c>
      <c r="AV46" s="103" t="str">
        <f t="shared" si="30"/>
        <v/>
      </c>
      <c r="AW46" s="103" t="str">
        <f t="shared" si="31"/>
        <v/>
      </c>
      <c r="AX46" s="103" t="str">
        <f t="shared" si="32"/>
        <v/>
      </c>
      <c r="AY46" s="103" t="str">
        <f t="shared" si="33"/>
        <v/>
      </c>
      <c r="AZ46" s="103" t="str">
        <f t="shared" si="34"/>
        <v/>
      </c>
      <c r="BA46" s="103" t="str">
        <f t="shared" si="35"/>
        <v/>
      </c>
      <c r="BB46" s="103" t="str">
        <f t="shared" si="36"/>
        <v/>
      </c>
      <c r="BC46" s="103" t="str">
        <f t="shared" si="37"/>
        <v/>
      </c>
      <c r="BD46" s="103" t="str">
        <f t="shared" si="38"/>
        <v/>
      </c>
      <c r="BE46" s="103" t="str">
        <f t="shared" si="39"/>
        <v/>
      </c>
      <c r="BF46" s="103" t="str">
        <f t="shared" si="40"/>
        <v/>
      </c>
      <c r="BG46" s="103" t="str">
        <f t="shared" si="41"/>
        <v/>
      </c>
      <c r="BH46" s="103" t="str">
        <f t="shared" si="42"/>
        <v/>
      </c>
      <c r="BI46" s="103" t="str">
        <f t="shared" si="43"/>
        <v/>
      </c>
      <c r="BJ46" s="103" t="str">
        <f t="shared" si="44"/>
        <v/>
      </c>
      <c r="BK46" s="103" t="str">
        <f t="shared" si="45"/>
        <v/>
      </c>
      <c r="BL46" s="103" t="str">
        <f t="shared" si="46"/>
        <v/>
      </c>
      <c r="BM46" s="103" t="str">
        <f t="shared" si="47"/>
        <v/>
      </c>
      <c r="BN46" s="103" t="str">
        <f t="shared" si="48"/>
        <v/>
      </c>
      <c r="BO46" s="103" t="str">
        <f t="shared" si="49"/>
        <v/>
      </c>
      <c r="BP46" s="103" t="str">
        <f t="shared" si="50"/>
        <v/>
      </c>
      <c r="BQ46" s="103" t="str">
        <f t="shared" si="51"/>
        <v/>
      </c>
      <c r="BR46" s="103" t="str">
        <f t="shared" si="52"/>
        <v/>
      </c>
      <c r="BS46" s="103" t="str">
        <f t="shared" si="53"/>
        <v/>
      </c>
      <c r="BT46" s="103" t="str">
        <f t="shared" si="54"/>
        <v/>
      </c>
      <c r="BU46" s="103" t="str">
        <f t="shared" si="55"/>
        <v/>
      </c>
      <c r="BV46" s="103" t="str">
        <f t="shared" si="56"/>
        <v/>
      </c>
      <c r="BW46" s="103" t="str">
        <f t="shared" si="57"/>
        <v/>
      </c>
      <c r="BX46" s="103" t="str">
        <f t="shared" si="58"/>
        <v/>
      </c>
      <c r="BY46" s="103" t="str">
        <f t="shared" si="59"/>
        <v/>
      </c>
      <c r="BZ46" s="103" t="str">
        <f t="shared" si="60"/>
        <v/>
      </c>
      <c r="CA46" s="103" t="str">
        <f t="shared" si="61"/>
        <v/>
      </c>
      <c r="CB46" s="103" t="str">
        <f t="shared" si="62"/>
        <v/>
      </c>
      <c r="CC46" s="103" t="str">
        <f t="shared" si="63"/>
        <v/>
      </c>
      <c r="CD46" s="103" t="str">
        <f t="shared" si="64"/>
        <v/>
      </c>
      <c r="CE46" s="103" t="str">
        <f t="shared" si="65"/>
        <v/>
      </c>
      <c r="CF46" s="103" t="str">
        <f t="shared" si="66"/>
        <v/>
      </c>
      <c r="CG46" s="103" t="str">
        <f t="shared" si="67"/>
        <v/>
      </c>
      <c r="CH46" s="103" t="str">
        <f t="shared" si="68"/>
        <v/>
      </c>
      <c r="CI46" s="103" t="str">
        <f t="shared" si="69"/>
        <v/>
      </c>
      <c r="CJ46" s="103" t="str">
        <f t="shared" si="70"/>
        <v/>
      </c>
      <c r="CK46" s="103" t="str">
        <f t="shared" si="71"/>
        <v/>
      </c>
      <c r="CL46" s="103" t="str">
        <f t="shared" si="72"/>
        <v/>
      </c>
      <c r="CM46" s="103" t="str">
        <f t="shared" si="73"/>
        <v/>
      </c>
      <c r="CN46" s="103" t="str">
        <f t="shared" si="74"/>
        <v/>
      </c>
      <c r="CO46" s="103" t="str">
        <f t="shared" si="75"/>
        <v/>
      </c>
      <c r="CP46" s="103" t="str">
        <f t="shared" si="76"/>
        <v/>
      </c>
      <c r="CQ46" s="103" t="str">
        <f t="shared" si="77"/>
        <v/>
      </c>
      <c r="CR46" s="103" t="str">
        <f t="shared" si="78"/>
        <v/>
      </c>
      <c r="CS46" s="103" t="str">
        <f t="shared" si="79"/>
        <v/>
      </c>
      <c r="CT46" s="103" t="str">
        <f t="shared" si="80"/>
        <v/>
      </c>
      <c r="CU46" s="103" t="str">
        <f t="shared" si="81"/>
        <v/>
      </c>
      <c r="CV46" s="103" t="str">
        <f t="shared" si="82"/>
        <v/>
      </c>
      <c r="CW46" s="103" t="str">
        <f t="shared" si="83"/>
        <v/>
      </c>
      <c r="CX46" s="103" t="str">
        <f t="shared" si="84"/>
        <v/>
      </c>
      <c r="CY46" s="103" t="str">
        <f t="shared" si="85"/>
        <v/>
      </c>
      <c r="CZ46" s="103" t="str">
        <f t="shared" si="86"/>
        <v/>
      </c>
      <c r="DA46" s="103" t="str">
        <f t="shared" si="87"/>
        <v/>
      </c>
      <c r="DB46" s="103" t="str">
        <f t="shared" si="88"/>
        <v/>
      </c>
      <c r="DC46" s="103" t="str">
        <f t="shared" si="89"/>
        <v/>
      </c>
      <c r="DD46" s="103" t="str">
        <f t="shared" si="90"/>
        <v/>
      </c>
      <c r="DE46" s="103" t="str">
        <f t="shared" si="91"/>
        <v/>
      </c>
      <c r="DF46" s="103" t="str">
        <f t="shared" si="92"/>
        <v/>
      </c>
      <c r="DG46" s="103" t="str">
        <f t="shared" si="93"/>
        <v/>
      </c>
      <c r="DH46" s="103" t="str">
        <f t="shared" si="94"/>
        <v/>
      </c>
      <c r="DI46" s="103" t="str">
        <f t="shared" si="95"/>
        <v/>
      </c>
      <c r="DJ46" s="103" t="str">
        <f t="shared" si="96"/>
        <v/>
      </c>
      <c r="DK46" s="103" t="str">
        <f t="shared" si="97"/>
        <v/>
      </c>
      <c r="DL46" s="103" t="str">
        <f t="shared" si="98"/>
        <v/>
      </c>
      <c r="DM46" s="103" t="str">
        <f t="shared" si="99"/>
        <v/>
      </c>
      <c r="DN46" s="103" t="str">
        <f t="shared" si="100"/>
        <v/>
      </c>
      <c r="DO46" s="103" t="str">
        <f t="shared" si="101"/>
        <v/>
      </c>
      <c r="DP46" s="103" t="str">
        <f t="shared" si="102"/>
        <v/>
      </c>
      <c r="DQ46" s="103" t="str">
        <f t="shared" si="103"/>
        <v/>
      </c>
      <c r="DR46" s="103" t="str">
        <f t="shared" si="104"/>
        <v/>
      </c>
      <c r="DS46" s="103" t="str">
        <f t="shared" si="105"/>
        <v/>
      </c>
      <c r="DT46" s="103" t="str">
        <f t="shared" si="106"/>
        <v/>
      </c>
      <c r="DU46" s="103" t="str">
        <f t="shared" si="107"/>
        <v/>
      </c>
      <c r="DV46" s="103" t="str">
        <f t="shared" si="108"/>
        <v/>
      </c>
      <c r="DW46" s="103" t="str">
        <f t="shared" si="109"/>
        <v/>
      </c>
      <c r="DX46" s="103" t="str">
        <f t="shared" si="110"/>
        <v/>
      </c>
      <c r="DY46" s="103" t="str">
        <f t="shared" si="111"/>
        <v/>
      </c>
      <c r="DZ46" s="103" t="str">
        <f t="shared" si="112"/>
        <v/>
      </c>
      <c r="EA46" s="103" t="str">
        <f t="shared" si="113"/>
        <v/>
      </c>
      <c r="EB46" s="103" t="str">
        <f t="shared" si="114"/>
        <v/>
      </c>
      <c r="EC46" s="103" t="str">
        <f t="shared" si="115"/>
        <v/>
      </c>
      <c r="ED46" s="103" t="str">
        <f t="shared" si="116"/>
        <v/>
      </c>
      <c r="EE46" s="103" t="str">
        <f t="shared" si="117"/>
        <v/>
      </c>
      <c r="EF46" s="103" t="str">
        <f t="shared" si="118"/>
        <v/>
      </c>
      <c r="EG46" s="103" t="str">
        <f t="shared" si="119"/>
        <v/>
      </c>
      <c r="EH46" s="103" t="str">
        <f t="shared" si="120"/>
        <v/>
      </c>
      <c r="EI46" s="103" t="str">
        <f t="shared" si="121"/>
        <v/>
      </c>
      <c r="EJ46" s="103" t="str">
        <f t="shared" si="122"/>
        <v/>
      </c>
      <c r="EK46" s="103" t="str">
        <f t="shared" si="123"/>
        <v/>
      </c>
      <c r="EL46" s="103" t="str">
        <f t="shared" si="124"/>
        <v/>
      </c>
      <c r="EM46" s="103" t="str">
        <f t="shared" si="125"/>
        <v/>
      </c>
      <c r="EN46" s="103" t="str">
        <f t="shared" si="126"/>
        <v/>
      </c>
      <c r="EO46" s="103" t="str">
        <f t="shared" si="127"/>
        <v/>
      </c>
      <c r="EP46" s="103" t="str">
        <f t="shared" si="128"/>
        <v/>
      </c>
      <c r="EQ46" s="103" t="str">
        <f t="shared" si="129"/>
        <v/>
      </c>
      <c r="ER46" s="103" t="str">
        <f t="shared" si="130"/>
        <v/>
      </c>
      <c r="ES46" s="103" t="str">
        <f t="shared" si="131"/>
        <v/>
      </c>
      <c r="ET46" s="103" t="str">
        <f t="shared" si="132"/>
        <v/>
      </c>
      <c r="EU46" s="103" t="str">
        <f t="shared" si="313"/>
        <v/>
      </c>
      <c r="EV46" s="103" t="str">
        <f t="shared" si="314"/>
        <v/>
      </c>
      <c r="EW46" s="103" t="str">
        <f t="shared" si="315"/>
        <v/>
      </c>
      <c r="EX46" s="103" t="str">
        <f t="shared" si="316"/>
        <v/>
      </c>
      <c r="EY46" s="103" t="str">
        <f t="shared" si="317"/>
        <v/>
      </c>
      <c r="EZ46" s="103" t="str">
        <f t="shared" si="133"/>
        <v/>
      </c>
      <c r="FA46" s="103" t="str">
        <f t="shared" si="134"/>
        <v/>
      </c>
      <c r="FB46" s="103" t="str">
        <f t="shared" si="135"/>
        <v/>
      </c>
      <c r="FC46" s="103" t="str">
        <f t="shared" si="136"/>
        <v/>
      </c>
      <c r="FD46" s="103" t="str">
        <f t="shared" si="137"/>
        <v/>
      </c>
      <c r="FE46" s="103" t="str">
        <f t="shared" si="318"/>
        <v/>
      </c>
      <c r="FF46" s="103" t="str">
        <f t="shared" si="319"/>
        <v/>
      </c>
      <c r="FG46" s="103" t="str">
        <f t="shared" si="320"/>
        <v/>
      </c>
      <c r="FH46" s="103" t="str">
        <f t="shared" si="321"/>
        <v/>
      </c>
      <c r="FI46" s="103" t="str">
        <f t="shared" si="322"/>
        <v/>
      </c>
      <c r="FJ46" s="103" t="str">
        <f t="shared" si="138"/>
        <v/>
      </c>
      <c r="FK46" s="103" t="str">
        <f t="shared" si="139"/>
        <v/>
      </c>
      <c r="FL46" s="103" t="str">
        <f t="shared" si="140"/>
        <v/>
      </c>
      <c r="FM46" s="103" t="str">
        <f t="shared" si="141"/>
        <v/>
      </c>
      <c r="FN46" s="103" t="str">
        <f t="shared" si="142"/>
        <v/>
      </c>
      <c r="FO46" s="103" t="str">
        <f t="shared" si="143"/>
        <v/>
      </c>
      <c r="FP46" s="103" t="str">
        <f t="shared" si="144"/>
        <v/>
      </c>
      <c r="FQ46" s="103" t="str">
        <f t="shared" si="145"/>
        <v/>
      </c>
      <c r="FR46" s="103" t="str">
        <f t="shared" si="146"/>
        <v/>
      </c>
      <c r="FS46" s="103" t="str">
        <f t="shared" si="147"/>
        <v/>
      </c>
      <c r="FT46" s="103" t="str">
        <f t="shared" si="148"/>
        <v/>
      </c>
      <c r="FU46" s="103" t="str">
        <f t="shared" si="149"/>
        <v/>
      </c>
      <c r="FV46" s="103" t="str">
        <f t="shared" si="150"/>
        <v/>
      </c>
      <c r="FW46" s="103" t="str">
        <f t="shared" si="151"/>
        <v/>
      </c>
      <c r="FX46" s="103" t="str">
        <f t="shared" si="152"/>
        <v/>
      </c>
      <c r="FY46" s="103" t="str">
        <f t="shared" si="153"/>
        <v/>
      </c>
      <c r="FZ46" s="103" t="str">
        <f t="shared" si="154"/>
        <v/>
      </c>
      <c r="GA46" s="103" t="str">
        <f t="shared" si="155"/>
        <v/>
      </c>
      <c r="GB46" s="103" t="str">
        <f t="shared" si="156"/>
        <v/>
      </c>
      <c r="GC46" s="103" t="str">
        <f t="shared" si="157"/>
        <v/>
      </c>
      <c r="GD46" s="103" t="str">
        <f t="shared" si="158"/>
        <v/>
      </c>
      <c r="GE46" s="103" t="str">
        <f t="shared" si="159"/>
        <v/>
      </c>
      <c r="GF46" s="103" t="str">
        <f t="shared" si="160"/>
        <v/>
      </c>
      <c r="GG46" s="103" t="str">
        <f t="shared" si="161"/>
        <v/>
      </c>
      <c r="GH46" s="103" t="str">
        <f t="shared" si="162"/>
        <v/>
      </c>
      <c r="GI46" s="103" t="str">
        <f t="shared" si="163"/>
        <v/>
      </c>
      <c r="GJ46" s="103" t="str">
        <f t="shared" si="164"/>
        <v/>
      </c>
      <c r="GK46" s="103" t="str">
        <f t="shared" si="165"/>
        <v/>
      </c>
      <c r="GL46" s="103" t="str">
        <f t="shared" si="166"/>
        <v/>
      </c>
      <c r="GM46" s="103" t="str">
        <f t="shared" si="167"/>
        <v/>
      </c>
      <c r="GN46" s="103" t="str">
        <f t="shared" si="168"/>
        <v/>
      </c>
      <c r="GO46" s="103" t="str">
        <f t="shared" si="169"/>
        <v/>
      </c>
      <c r="GP46" s="103" t="str">
        <f t="shared" si="170"/>
        <v/>
      </c>
      <c r="GQ46" s="103" t="str">
        <f t="shared" si="171"/>
        <v/>
      </c>
      <c r="GR46" s="103" t="str">
        <f t="shared" si="172"/>
        <v/>
      </c>
      <c r="GS46" s="103" t="str">
        <f t="shared" si="173"/>
        <v/>
      </c>
      <c r="GT46" s="103" t="str">
        <f t="shared" si="174"/>
        <v/>
      </c>
      <c r="GU46" s="103" t="str">
        <f t="shared" si="175"/>
        <v/>
      </c>
      <c r="GV46" s="103" t="str">
        <f t="shared" si="176"/>
        <v/>
      </c>
      <c r="GW46" s="103" t="str">
        <f t="shared" si="177"/>
        <v/>
      </c>
      <c r="GX46" s="103" t="str">
        <f t="shared" si="178"/>
        <v/>
      </c>
      <c r="GY46" s="103" t="str">
        <f t="shared" si="179"/>
        <v/>
      </c>
      <c r="GZ46" s="103" t="str">
        <f t="shared" si="180"/>
        <v/>
      </c>
      <c r="HA46" s="103" t="str">
        <f t="shared" si="181"/>
        <v/>
      </c>
      <c r="HB46" s="103" t="str">
        <f t="shared" si="182"/>
        <v/>
      </c>
      <c r="HC46" s="103" t="str">
        <f t="shared" si="183"/>
        <v/>
      </c>
      <c r="HD46" s="103" t="str">
        <f t="shared" si="184"/>
        <v/>
      </c>
      <c r="HE46" s="103" t="str">
        <f t="shared" si="185"/>
        <v/>
      </c>
      <c r="HF46" s="103" t="str">
        <f t="shared" si="186"/>
        <v/>
      </c>
      <c r="HG46" s="103" t="str">
        <f t="shared" si="187"/>
        <v/>
      </c>
      <c r="HH46" s="103" t="str">
        <f t="shared" si="188"/>
        <v/>
      </c>
      <c r="HI46" s="103" t="str">
        <f t="shared" si="189"/>
        <v/>
      </c>
      <c r="HJ46" s="103" t="str">
        <f t="shared" si="190"/>
        <v/>
      </c>
      <c r="HK46" s="103" t="str">
        <f t="shared" si="191"/>
        <v/>
      </c>
      <c r="HL46" s="103" t="str">
        <f t="shared" si="192"/>
        <v/>
      </c>
      <c r="HM46" s="103" t="str">
        <f t="shared" si="193"/>
        <v/>
      </c>
      <c r="HN46" s="103" t="str">
        <f t="shared" si="194"/>
        <v/>
      </c>
      <c r="HO46" s="103" t="str">
        <f t="shared" si="195"/>
        <v/>
      </c>
      <c r="HP46" s="103" t="str">
        <f t="shared" si="196"/>
        <v/>
      </c>
      <c r="HQ46" s="103" t="str">
        <f t="shared" si="197"/>
        <v/>
      </c>
      <c r="HR46" s="103" t="str">
        <f t="shared" si="198"/>
        <v/>
      </c>
      <c r="HS46" s="103" t="str">
        <f t="shared" si="199"/>
        <v/>
      </c>
      <c r="HT46" s="103" t="str">
        <f t="shared" si="200"/>
        <v/>
      </c>
      <c r="HU46" s="103" t="str">
        <f t="shared" si="201"/>
        <v/>
      </c>
      <c r="HV46" s="103" t="str">
        <f t="shared" si="202"/>
        <v/>
      </c>
      <c r="HW46" s="137" t="str">
        <f t="shared" si="203"/>
        <v/>
      </c>
      <c r="HX46" s="137" t="str">
        <f t="shared" si="204"/>
        <v/>
      </c>
      <c r="HY46" s="137" t="str">
        <f t="shared" si="205"/>
        <v/>
      </c>
      <c r="HZ46" s="137" t="str">
        <f t="shared" si="206"/>
        <v/>
      </c>
      <c r="IA46" s="137" t="str">
        <f t="shared" si="207"/>
        <v/>
      </c>
      <c r="IB46" s="137" t="str">
        <f t="shared" si="208"/>
        <v/>
      </c>
      <c r="IC46" s="137" t="str">
        <f t="shared" si="209"/>
        <v/>
      </c>
      <c r="ID46" s="137" t="str">
        <f t="shared" si="210"/>
        <v/>
      </c>
      <c r="IE46" s="137" t="str">
        <f t="shared" si="211"/>
        <v/>
      </c>
      <c r="IF46" s="137" t="str">
        <f t="shared" si="212"/>
        <v/>
      </c>
      <c r="IG46" s="137" t="str">
        <f t="shared" si="213"/>
        <v/>
      </c>
      <c r="IH46" s="137" t="str">
        <f t="shared" si="214"/>
        <v/>
      </c>
      <c r="II46" s="137" t="str">
        <f t="shared" si="215"/>
        <v/>
      </c>
      <c r="IJ46" s="137" t="str">
        <f t="shared" si="216"/>
        <v/>
      </c>
      <c r="IK46" s="137" t="str">
        <f t="shared" si="217"/>
        <v/>
      </c>
      <c r="IL46" s="137" t="str">
        <f t="shared" si="218"/>
        <v/>
      </c>
      <c r="IM46" s="137" t="str">
        <f t="shared" si="219"/>
        <v/>
      </c>
      <c r="IN46" s="137" t="str">
        <f t="shared" si="220"/>
        <v/>
      </c>
      <c r="IO46" s="137" t="str">
        <f t="shared" si="221"/>
        <v/>
      </c>
      <c r="IP46" s="137" t="str">
        <f t="shared" si="222"/>
        <v/>
      </c>
      <c r="IQ46" s="137" t="str">
        <f t="shared" si="223"/>
        <v/>
      </c>
      <c r="IR46" s="137" t="str">
        <f t="shared" si="224"/>
        <v/>
      </c>
      <c r="IS46" s="137" t="str">
        <f t="shared" si="225"/>
        <v/>
      </c>
      <c r="IT46" s="137" t="str">
        <f t="shared" si="226"/>
        <v/>
      </c>
      <c r="IU46" s="137" t="str">
        <f t="shared" si="227"/>
        <v/>
      </c>
      <c r="IV46" s="137" t="str">
        <f t="shared" si="228"/>
        <v/>
      </c>
      <c r="IW46" s="137" t="str">
        <f t="shared" si="229"/>
        <v/>
      </c>
      <c r="IX46" s="137" t="str">
        <f t="shared" si="230"/>
        <v/>
      </c>
      <c r="IY46" s="137" t="str">
        <f t="shared" si="231"/>
        <v/>
      </c>
      <c r="IZ46" s="137" t="str">
        <f t="shared" si="232"/>
        <v/>
      </c>
      <c r="JA46" s="137" t="str">
        <f t="shared" si="233"/>
        <v/>
      </c>
      <c r="JB46" s="137" t="str">
        <f t="shared" si="234"/>
        <v/>
      </c>
      <c r="JC46" s="137" t="str">
        <f t="shared" si="235"/>
        <v/>
      </c>
      <c r="JD46" s="137" t="str">
        <f t="shared" si="236"/>
        <v/>
      </c>
      <c r="JE46" s="137" t="str">
        <f t="shared" si="237"/>
        <v/>
      </c>
      <c r="JF46" s="137" t="str">
        <f t="shared" si="238"/>
        <v/>
      </c>
      <c r="JG46" s="137" t="str">
        <f t="shared" si="239"/>
        <v/>
      </c>
      <c r="JH46" s="137" t="str">
        <f t="shared" si="240"/>
        <v/>
      </c>
      <c r="JI46" s="137" t="str">
        <f t="shared" si="241"/>
        <v/>
      </c>
      <c r="JJ46" s="137" t="str">
        <f t="shared" si="242"/>
        <v/>
      </c>
      <c r="JK46" s="137" t="str">
        <f t="shared" si="243"/>
        <v/>
      </c>
      <c r="JL46" s="137" t="str">
        <f t="shared" si="244"/>
        <v/>
      </c>
      <c r="JM46" s="137" t="str">
        <f t="shared" si="245"/>
        <v/>
      </c>
      <c r="JN46" s="137" t="str">
        <f t="shared" si="246"/>
        <v/>
      </c>
      <c r="JO46" s="137" t="str">
        <f t="shared" si="247"/>
        <v/>
      </c>
      <c r="JP46" s="137" t="str">
        <f t="shared" si="248"/>
        <v/>
      </c>
      <c r="JQ46" s="137" t="str">
        <f t="shared" si="249"/>
        <v/>
      </c>
      <c r="JR46" s="137" t="str">
        <f t="shared" si="250"/>
        <v/>
      </c>
      <c r="JS46" s="137" t="str">
        <f t="shared" si="251"/>
        <v/>
      </c>
      <c r="JT46" s="137" t="str">
        <f t="shared" si="252"/>
        <v/>
      </c>
      <c r="JU46" s="137" t="str">
        <f t="shared" si="253"/>
        <v/>
      </c>
      <c r="JV46" s="137" t="str">
        <f t="shared" si="254"/>
        <v/>
      </c>
      <c r="JW46" s="137" t="str">
        <f t="shared" si="255"/>
        <v/>
      </c>
      <c r="JX46" s="137" t="str">
        <f t="shared" si="256"/>
        <v/>
      </c>
      <c r="JY46" s="137" t="str">
        <f t="shared" si="257"/>
        <v/>
      </c>
      <c r="JZ46" s="137" t="str">
        <f t="shared" si="258"/>
        <v/>
      </c>
      <c r="KA46" s="137" t="str">
        <f t="shared" si="259"/>
        <v/>
      </c>
      <c r="KB46" s="137" t="str">
        <f t="shared" si="260"/>
        <v/>
      </c>
      <c r="KC46" s="137" t="str">
        <f t="shared" si="261"/>
        <v/>
      </c>
      <c r="KD46" s="137" t="str">
        <f t="shared" si="262"/>
        <v/>
      </c>
      <c r="KE46" s="137" t="str">
        <f t="shared" si="263"/>
        <v/>
      </c>
      <c r="KF46" s="137" t="str">
        <f t="shared" si="264"/>
        <v/>
      </c>
      <c r="KG46" s="137" t="str">
        <f t="shared" si="265"/>
        <v/>
      </c>
      <c r="KH46" s="137" t="str">
        <f t="shared" si="266"/>
        <v/>
      </c>
      <c r="KI46" s="137" t="str">
        <f t="shared" si="267"/>
        <v/>
      </c>
      <c r="KJ46" s="137" t="str">
        <f t="shared" si="268"/>
        <v/>
      </c>
      <c r="KK46" s="137" t="str">
        <f t="shared" si="269"/>
        <v/>
      </c>
      <c r="KL46" s="137" t="str">
        <f t="shared" si="270"/>
        <v/>
      </c>
      <c r="KM46" s="137" t="str">
        <f t="shared" si="271"/>
        <v/>
      </c>
      <c r="KN46" s="137" t="str">
        <f t="shared" si="272"/>
        <v/>
      </c>
      <c r="KO46" s="137" t="str">
        <f t="shared" si="273"/>
        <v/>
      </c>
      <c r="KP46" s="137" t="str">
        <f t="shared" si="274"/>
        <v/>
      </c>
      <c r="KQ46" s="137" t="str">
        <f t="shared" si="275"/>
        <v/>
      </c>
      <c r="KR46" s="137" t="str">
        <f t="shared" si="276"/>
        <v/>
      </c>
      <c r="KS46" s="137" t="str">
        <f t="shared" si="277"/>
        <v/>
      </c>
      <c r="KT46" s="137" t="str">
        <f t="shared" si="278"/>
        <v/>
      </c>
      <c r="KU46" s="137" t="str">
        <f t="shared" si="279"/>
        <v/>
      </c>
      <c r="KV46" s="137" t="str">
        <f t="shared" si="280"/>
        <v/>
      </c>
      <c r="KW46" s="137" t="str">
        <f t="shared" si="281"/>
        <v/>
      </c>
      <c r="KX46" s="137" t="str">
        <f t="shared" si="282"/>
        <v/>
      </c>
      <c r="KY46" s="137" t="str">
        <f t="shared" si="283"/>
        <v/>
      </c>
      <c r="KZ46" s="137" t="str">
        <f t="shared" si="284"/>
        <v/>
      </c>
      <c r="LA46" s="137" t="str">
        <f t="shared" si="285"/>
        <v/>
      </c>
      <c r="LB46" s="137" t="str">
        <f t="shared" si="286"/>
        <v/>
      </c>
      <c r="LC46" s="137" t="str">
        <f t="shared" si="287"/>
        <v/>
      </c>
      <c r="LD46" s="138" t="str">
        <f t="shared" si="288"/>
        <v/>
      </c>
      <c r="LE46" s="138" t="str">
        <f t="shared" si="289"/>
        <v/>
      </c>
      <c r="LF46" s="138" t="str">
        <f t="shared" si="290"/>
        <v/>
      </c>
      <c r="LG46" s="138" t="str">
        <f t="shared" si="291"/>
        <v/>
      </c>
      <c r="LH46" s="138" t="str">
        <f t="shared" si="292"/>
        <v/>
      </c>
      <c r="LI46" s="103" t="str">
        <f t="shared" si="293"/>
        <v/>
      </c>
      <c r="LJ46" s="103" t="str">
        <f t="shared" si="294"/>
        <v/>
      </c>
      <c r="LK46" s="103" t="str">
        <f t="shared" si="295"/>
        <v/>
      </c>
      <c r="LL46" s="103" t="str">
        <f t="shared" si="296"/>
        <v/>
      </c>
      <c r="LM46" s="103" t="str">
        <f t="shared" si="297"/>
        <v/>
      </c>
      <c r="LN46" s="103" t="str">
        <f t="shared" si="298"/>
        <v/>
      </c>
      <c r="LO46" s="103" t="str">
        <f t="shared" si="299"/>
        <v/>
      </c>
      <c r="LP46" s="103" t="str">
        <f t="shared" si="300"/>
        <v/>
      </c>
      <c r="LQ46" s="103" t="str">
        <f t="shared" si="301"/>
        <v/>
      </c>
      <c r="LR46" s="103" t="str">
        <f t="shared" si="302"/>
        <v/>
      </c>
      <c r="LS46" s="103" t="str">
        <f t="shared" si="303"/>
        <v/>
      </c>
      <c r="LT46" s="103" t="str">
        <f t="shared" si="304"/>
        <v/>
      </c>
      <c r="LU46" s="103" t="str">
        <f t="shared" si="305"/>
        <v/>
      </c>
      <c r="LV46" s="103" t="str">
        <f t="shared" si="306"/>
        <v/>
      </c>
      <c r="LW46" s="103" t="str">
        <f t="shared" si="307"/>
        <v/>
      </c>
      <c r="LX46" s="103" t="str">
        <f t="shared" si="308"/>
        <v/>
      </c>
      <c r="LY46" s="103" t="str">
        <f t="shared" si="309"/>
        <v/>
      </c>
      <c r="LZ46" s="103" t="str">
        <f t="shared" si="310"/>
        <v/>
      </c>
      <c r="MA46" s="103" t="str">
        <f t="shared" si="311"/>
        <v/>
      </c>
      <c r="MB46" s="103" t="str">
        <f t="shared" si="312"/>
        <v/>
      </c>
      <c r="MC46" s="119">
        <f t="shared" si="323"/>
        <v>0</v>
      </c>
      <c r="MD46" s="119">
        <f t="shared" si="324"/>
        <v>0</v>
      </c>
      <c r="ME46" s="119">
        <f t="shared" si="325"/>
        <v>0</v>
      </c>
      <c r="MF46" s="119">
        <f t="shared" si="326"/>
        <v>0</v>
      </c>
      <c r="MG46" s="119">
        <f t="shared" si="327"/>
        <v>0</v>
      </c>
      <c r="MH46" s="119">
        <f t="shared" si="328"/>
        <v>0</v>
      </c>
      <c r="MI46" s="119">
        <f t="shared" si="329"/>
        <v>0</v>
      </c>
      <c r="MJ46" s="119">
        <f t="shared" si="330"/>
        <v>0</v>
      </c>
      <c r="MK46" s="119">
        <f t="shared" si="331"/>
        <v>0</v>
      </c>
      <c r="ML46" s="119">
        <f t="shared" si="332"/>
        <v>0</v>
      </c>
      <c r="MM46" s="119">
        <f t="shared" si="333"/>
        <v>0</v>
      </c>
      <c r="MN46" s="119">
        <f t="shared" si="334"/>
        <v>0</v>
      </c>
      <c r="MO46" s="119">
        <f t="shared" si="335"/>
        <v>0</v>
      </c>
      <c r="MP46" s="119">
        <f t="shared" si="336"/>
        <v>0</v>
      </c>
      <c r="MQ46" s="119">
        <f t="shared" si="337"/>
        <v>0</v>
      </c>
      <c r="MR46" s="98"/>
      <c r="MS46" s="98"/>
      <c r="MT46" s="103"/>
      <c r="MU46" s="103"/>
      <c r="NK46" s="99"/>
      <c r="NL46" s="99"/>
    </row>
    <row r="47" spans="1:376" ht="12" customHeight="1" x14ac:dyDescent="0.2">
      <c r="A47" s="126" t="str">
        <f t="shared" si="0"/>
        <v/>
      </c>
      <c r="B47" s="166"/>
      <c r="C47" s="167"/>
      <c r="D47" s="168"/>
      <c r="E47" s="169"/>
      <c r="F47" s="169"/>
      <c r="G47" s="169"/>
      <c r="H47" s="169"/>
      <c r="I47" s="537"/>
      <c r="J47" s="170"/>
      <c r="K47" s="171">
        <f t="shared" si="1"/>
        <v>0</v>
      </c>
      <c r="L47" s="171">
        <f t="shared" si="2"/>
        <v>0</v>
      </c>
      <c r="M47" s="172"/>
      <c r="N47" s="172"/>
      <c r="O47" s="172"/>
      <c r="P47" s="173"/>
      <c r="Q47" s="174"/>
      <c r="R47" s="175"/>
      <c r="S47" s="1247"/>
      <c r="T47" s="1248"/>
      <c r="U47" s="103" t="str">
        <f t="shared" si="3"/>
        <v/>
      </c>
      <c r="V47" s="103" t="str">
        <f t="shared" si="4"/>
        <v/>
      </c>
      <c r="W47" s="103" t="str">
        <f t="shared" si="5"/>
        <v/>
      </c>
      <c r="X47" s="103" t="str">
        <f t="shared" si="6"/>
        <v/>
      </c>
      <c r="Y47" s="103" t="str">
        <f t="shared" si="7"/>
        <v/>
      </c>
      <c r="Z47" s="103" t="str">
        <f t="shared" si="8"/>
        <v/>
      </c>
      <c r="AA47" s="103" t="str">
        <f t="shared" si="9"/>
        <v/>
      </c>
      <c r="AB47" s="103" t="str">
        <f t="shared" si="10"/>
        <v/>
      </c>
      <c r="AC47" s="103" t="str">
        <f t="shared" si="11"/>
        <v/>
      </c>
      <c r="AD47" s="103" t="str">
        <f t="shared" si="12"/>
        <v/>
      </c>
      <c r="AE47" s="103" t="str">
        <f t="shared" si="13"/>
        <v/>
      </c>
      <c r="AF47" s="103" t="str">
        <f t="shared" si="14"/>
        <v/>
      </c>
      <c r="AG47" s="103" t="str">
        <f t="shared" si="15"/>
        <v/>
      </c>
      <c r="AH47" s="103" t="str">
        <f t="shared" si="16"/>
        <v/>
      </c>
      <c r="AI47" s="103" t="str">
        <f t="shared" si="17"/>
        <v/>
      </c>
      <c r="AJ47" s="103" t="str">
        <f t="shared" si="18"/>
        <v/>
      </c>
      <c r="AK47" s="103" t="str">
        <f t="shared" si="19"/>
        <v/>
      </c>
      <c r="AL47" s="103" t="str">
        <f t="shared" si="20"/>
        <v/>
      </c>
      <c r="AM47" s="103" t="str">
        <f t="shared" si="21"/>
        <v/>
      </c>
      <c r="AN47" s="103" t="str">
        <f t="shared" si="22"/>
        <v/>
      </c>
      <c r="AO47" s="103" t="str">
        <f t="shared" si="23"/>
        <v/>
      </c>
      <c r="AP47" s="103" t="str">
        <f t="shared" si="24"/>
        <v/>
      </c>
      <c r="AQ47" s="103" t="str">
        <f t="shared" si="25"/>
        <v/>
      </c>
      <c r="AR47" s="103" t="str">
        <f t="shared" si="26"/>
        <v/>
      </c>
      <c r="AS47" s="103" t="str">
        <f t="shared" si="27"/>
        <v/>
      </c>
      <c r="AT47" s="103" t="str">
        <f t="shared" si="28"/>
        <v/>
      </c>
      <c r="AU47" s="103" t="str">
        <f t="shared" si="29"/>
        <v/>
      </c>
      <c r="AV47" s="103" t="str">
        <f t="shared" si="30"/>
        <v/>
      </c>
      <c r="AW47" s="103" t="str">
        <f t="shared" si="31"/>
        <v/>
      </c>
      <c r="AX47" s="103" t="str">
        <f t="shared" si="32"/>
        <v/>
      </c>
      <c r="AY47" s="103" t="str">
        <f t="shared" si="33"/>
        <v/>
      </c>
      <c r="AZ47" s="103" t="str">
        <f t="shared" si="34"/>
        <v/>
      </c>
      <c r="BA47" s="103" t="str">
        <f t="shared" si="35"/>
        <v/>
      </c>
      <c r="BB47" s="103" t="str">
        <f t="shared" si="36"/>
        <v/>
      </c>
      <c r="BC47" s="103" t="str">
        <f t="shared" si="37"/>
        <v/>
      </c>
      <c r="BD47" s="103" t="str">
        <f t="shared" si="38"/>
        <v/>
      </c>
      <c r="BE47" s="103" t="str">
        <f t="shared" si="39"/>
        <v/>
      </c>
      <c r="BF47" s="103" t="str">
        <f t="shared" si="40"/>
        <v/>
      </c>
      <c r="BG47" s="103" t="str">
        <f t="shared" si="41"/>
        <v/>
      </c>
      <c r="BH47" s="103" t="str">
        <f t="shared" si="42"/>
        <v/>
      </c>
      <c r="BI47" s="103" t="str">
        <f t="shared" si="43"/>
        <v/>
      </c>
      <c r="BJ47" s="103" t="str">
        <f t="shared" si="44"/>
        <v/>
      </c>
      <c r="BK47" s="103" t="str">
        <f t="shared" si="45"/>
        <v/>
      </c>
      <c r="BL47" s="103" t="str">
        <f t="shared" si="46"/>
        <v/>
      </c>
      <c r="BM47" s="103" t="str">
        <f t="shared" si="47"/>
        <v/>
      </c>
      <c r="BN47" s="103" t="str">
        <f t="shared" si="48"/>
        <v/>
      </c>
      <c r="BO47" s="103" t="str">
        <f t="shared" si="49"/>
        <v/>
      </c>
      <c r="BP47" s="103" t="str">
        <f t="shared" si="50"/>
        <v/>
      </c>
      <c r="BQ47" s="103" t="str">
        <f t="shared" si="51"/>
        <v/>
      </c>
      <c r="BR47" s="103" t="str">
        <f t="shared" si="52"/>
        <v/>
      </c>
      <c r="BS47" s="103" t="str">
        <f t="shared" si="53"/>
        <v/>
      </c>
      <c r="BT47" s="103" t="str">
        <f t="shared" si="54"/>
        <v/>
      </c>
      <c r="BU47" s="103" t="str">
        <f t="shared" si="55"/>
        <v/>
      </c>
      <c r="BV47" s="103" t="str">
        <f t="shared" si="56"/>
        <v/>
      </c>
      <c r="BW47" s="103" t="str">
        <f t="shared" si="57"/>
        <v/>
      </c>
      <c r="BX47" s="103" t="str">
        <f t="shared" si="58"/>
        <v/>
      </c>
      <c r="BY47" s="103" t="str">
        <f t="shared" si="59"/>
        <v/>
      </c>
      <c r="BZ47" s="103" t="str">
        <f t="shared" si="60"/>
        <v/>
      </c>
      <c r="CA47" s="103" t="str">
        <f t="shared" si="61"/>
        <v/>
      </c>
      <c r="CB47" s="103" t="str">
        <f t="shared" si="62"/>
        <v/>
      </c>
      <c r="CC47" s="103" t="str">
        <f t="shared" si="63"/>
        <v/>
      </c>
      <c r="CD47" s="103" t="str">
        <f t="shared" si="64"/>
        <v/>
      </c>
      <c r="CE47" s="103" t="str">
        <f t="shared" si="65"/>
        <v/>
      </c>
      <c r="CF47" s="103" t="str">
        <f t="shared" si="66"/>
        <v/>
      </c>
      <c r="CG47" s="103" t="str">
        <f t="shared" si="67"/>
        <v/>
      </c>
      <c r="CH47" s="103" t="str">
        <f t="shared" si="68"/>
        <v/>
      </c>
      <c r="CI47" s="103" t="str">
        <f t="shared" si="69"/>
        <v/>
      </c>
      <c r="CJ47" s="103" t="str">
        <f t="shared" si="70"/>
        <v/>
      </c>
      <c r="CK47" s="103" t="str">
        <f t="shared" si="71"/>
        <v/>
      </c>
      <c r="CL47" s="103" t="str">
        <f t="shared" si="72"/>
        <v/>
      </c>
      <c r="CM47" s="103" t="str">
        <f t="shared" si="73"/>
        <v/>
      </c>
      <c r="CN47" s="103" t="str">
        <f t="shared" si="74"/>
        <v/>
      </c>
      <c r="CO47" s="103" t="str">
        <f t="shared" si="75"/>
        <v/>
      </c>
      <c r="CP47" s="103" t="str">
        <f t="shared" si="76"/>
        <v/>
      </c>
      <c r="CQ47" s="103" t="str">
        <f t="shared" si="77"/>
        <v/>
      </c>
      <c r="CR47" s="103" t="str">
        <f t="shared" si="78"/>
        <v/>
      </c>
      <c r="CS47" s="103" t="str">
        <f t="shared" si="79"/>
        <v/>
      </c>
      <c r="CT47" s="103" t="str">
        <f t="shared" si="80"/>
        <v/>
      </c>
      <c r="CU47" s="103" t="str">
        <f t="shared" si="81"/>
        <v/>
      </c>
      <c r="CV47" s="103" t="str">
        <f t="shared" si="82"/>
        <v/>
      </c>
      <c r="CW47" s="103" t="str">
        <f t="shared" si="83"/>
        <v/>
      </c>
      <c r="CX47" s="103" t="str">
        <f t="shared" si="84"/>
        <v/>
      </c>
      <c r="CY47" s="103" t="str">
        <f t="shared" si="85"/>
        <v/>
      </c>
      <c r="CZ47" s="103" t="str">
        <f t="shared" si="86"/>
        <v/>
      </c>
      <c r="DA47" s="103" t="str">
        <f t="shared" si="87"/>
        <v/>
      </c>
      <c r="DB47" s="103" t="str">
        <f t="shared" si="88"/>
        <v/>
      </c>
      <c r="DC47" s="103" t="str">
        <f t="shared" si="89"/>
        <v/>
      </c>
      <c r="DD47" s="103" t="str">
        <f t="shared" si="90"/>
        <v/>
      </c>
      <c r="DE47" s="103" t="str">
        <f t="shared" si="91"/>
        <v/>
      </c>
      <c r="DF47" s="103" t="str">
        <f t="shared" si="92"/>
        <v/>
      </c>
      <c r="DG47" s="103" t="str">
        <f t="shared" si="93"/>
        <v/>
      </c>
      <c r="DH47" s="103" t="str">
        <f t="shared" si="94"/>
        <v/>
      </c>
      <c r="DI47" s="103" t="str">
        <f t="shared" si="95"/>
        <v/>
      </c>
      <c r="DJ47" s="103" t="str">
        <f t="shared" si="96"/>
        <v/>
      </c>
      <c r="DK47" s="103" t="str">
        <f t="shared" si="97"/>
        <v/>
      </c>
      <c r="DL47" s="103" t="str">
        <f t="shared" si="98"/>
        <v/>
      </c>
      <c r="DM47" s="103" t="str">
        <f t="shared" si="99"/>
        <v/>
      </c>
      <c r="DN47" s="103" t="str">
        <f t="shared" si="100"/>
        <v/>
      </c>
      <c r="DO47" s="103" t="str">
        <f t="shared" si="101"/>
        <v/>
      </c>
      <c r="DP47" s="103" t="str">
        <f t="shared" si="102"/>
        <v/>
      </c>
      <c r="DQ47" s="103" t="str">
        <f t="shared" si="103"/>
        <v/>
      </c>
      <c r="DR47" s="103" t="str">
        <f t="shared" si="104"/>
        <v/>
      </c>
      <c r="DS47" s="103" t="str">
        <f t="shared" si="105"/>
        <v/>
      </c>
      <c r="DT47" s="103" t="str">
        <f t="shared" si="106"/>
        <v/>
      </c>
      <c r="DU47" s="103" t="str">
        <f t="shared" si="107"/>
        <v/>
      </c>
      <c r="DV47" s="103" t="str">
        <f t="shared" si="108"/>
        <v/>
      </c>
      <c r="DW47" s="103" t="str">
        <f t="shared" si="109"/>
        <v/>
      </c>
      <c r="DX47" s="103" t="str">
        <f t="shared" si="110"/>
        <v/>
      </c>
      <c r="DY47" s="103" t="str">
        <f t="shared" si="111"/>
        <v/>
      </c>
      <c r="DZ47" s="103" t="str">
        <f t="shared" si="112"/>
        <v/>
      </c>
      <c r="EA47" s="103" t="str">
        <f t="shared" si="113"/>
        <v/>
      </c>
      <c r="EB47" s="103" t="str">
        <f t="shared" si="114"/>
        <v/>
      </c>
      <c r="EC47" s="103" t="str">
        <f t="shared" si="115"/>
        <v/>
      </c>
      <c r="ED47" s="103" t="str">
        <f t="shared" si="116"/>
        <v/>
      </c>
      <c r="EE47" s="103" t="str">
        <f t="shared" si="117"/>
        <v/>
      </c>
      <c r="EF47" s="103" t="str">
        <f t="shared" si="118"/>
        <v/>
      </c>
      <c r="EG47" s="103" t="str">
        <f t="shared" si="119"/>
        <v/>
      </c>
      <c r="EH47" s="103" t="str">
        <f t="shared" si="120"/>
        <v/>
      </c>
      <c r="EI47" s="103" t="str">
        <f t="shared" si="121"/>
        <v/>
      </c>
      <c r="EJ47" s="103" t="str">
        <f t="shared" si="122"/>
        <v/>
      </c>
      <c r="EK47" s="103" t="str">
        <f t="shared" si="123"/>
        <v/>
      </c>
      <c r="EL47" s="103" t="str">
        <f t="shared" si="124"/>
        <v/>
      </c>
      <c r="EM47" s="103" t="str">
        <f t="shared" si="125"/>
        <v/>
      </c>
      <c r="EN47" s="103" t="str">
        <f t="shared" si="126"/>
        <v/>
      </c>
      <c r="EO47" s="103" t="str">
        <f t="shared" si="127"/>
        <v/>
      </c>
      <c r="EP47" s="103" t="str">
        <f t="shared" si="128"/>
        <v/>
      </c>
      <c r="EQ47" s="103" t="str">
        <f t="shared" si="129"/>
        <v/>
      </c>
      <c r="ER47" s="103" t="str">
        <f t="shared" si="130"/>
        <v/>
      </c>
      <c r="ES47" s="103" t="str">
        <f t="shared" si="131"/>
        <v/>
      </c>
      <c r="ET47" s="103" t="str">
        <f t="shared" si="132"/>
        <v/>
      </c>
      <c r="EU47" s="103" t="str">
        <f t="shared" si="313"/>
        <v/>
      </c>
      <c r="EV47" s="103" t="str">
        <f t="shared" si="314"/>
        <v/>
      </c>
      <c r="EW47" s="103" t="str">
        <f t="shared" si="315"/>
        <v/>
      </c>
      <c r="EX47" s="103" t="str">
        <f t="shared" si="316"/>
        <v/>
      </c>
      <c r="EY47" s="103" t="str">
        <f t="shared" si="317"/>
        <v/>
      </c>
      <c r="EZ47" s="103" t="str">
        <f t="shared" si="133"/>
        <v/>
      </c>
      <c r="FA47" s="103" t="str">
        <f t="shared" si="134"/>
        <v/>
      </c>
      <c r="FB47" s="103" t="str">
        <f t="shared" si="135"/>
        <v/>
      </c>
      <c r="FC47" s="103" t="str">
        <f t="shared" si="136"/>
        <v/>
      </c>
      <c r="FD47" s="103" t="str">
        <f t="shared" si="137"/>
        <v/>
      </c>
      <c r="FE47" s="103" t="str">
        <f t="shared" si="318"/>
        <v/>
      </c>
      <c r="FF47" s="103" t="str">
        <f t="shared" si="319"/>
        <v/>
      </c>
      <c r="FG47" s="103" t="str">
        <f t="shared" si="320"/>
        <v/>
      </c>
      <c r="FH47" s="103" t="str">
        <f t="shared" si="321"/>
        <v/>
      </c>
      <c r="FI47" s="103" t="str">
        <f t="shared" si="322"/>
        <v/>
      </c>
      <c r="FJ47" s="103" t="str">
        <f t="shared" si="138"/>
        <v/>
      </c>
      <c r="FK47" s="103" t="str">
        <f t="shared" si="139"/>
        <v/>
      </c>
      <c r="FL47" s="103" t="str">
        <f t="shared" si="140"/>
        <v/>
      </c>
      <c r="FM47" s="103" t="str">
        <f t="shared" si="141"/>
        <v/>
      </c>
      <c r="FN47" s="103" t="str">
        <f t="shared" si="142"/>
        <v/>
      </c>
      <c r="FO47" s="103" t="str">
        <f t="shared" si="143"/>
        <v/>
      </c>
      <c r="FP47" s="103" t="str">
        <f t="shared" si="144"/>
        <v/>
      </c>
      <c r="FQ47" s="103" t="str">
        <f t="shared" si="145"/>
        <v/>
      </c>
      <c r="FR47" s="103" t="str">
        <f t="shared" si="146"/>
        <v/>
      </c>
      <c r="FS47" s="103" t="str">
        <f t="shared" si="147"/>
        <v/>
      </c>
      <c r="FT47" s="103" t="str">
        <f t="shared" si="148"/>
        <v/>
      </c>
      <c r="FU47" s="103" t="str">
        <f t="shared" si="149"/>
        <v/>
      </c>
      <c r="FV47" s="103" t="str">
        <f t="shared" si="150"/>
        <v/>
      </c>
      <c r="FW47" s="103" t="str">
        <f t="shared" si="151"/>
        <v/>
      </c>
      <c r="FX47" s="103" t="str">
        <f t="shared" si="152"/>
        <v/>
      </c>
      <c r="FY47" s="103" t="str">
        <f t="shared" si="153"/>
        <v/>
      </c>
      <c r="FZ47" s="103" t="str">
        <f t="shared" si="154"/>
        <v/>
      </c>
      <c r="GA47" s="103" t="str">
        <f t="shared" si="155"/>
        <v/>
      </c>
      <c r="GB47" s="103" t="str">
        <f t="shared" si="156"/>
        <v/>
      </c>
      <c r="GC47" s="103" t="str">
        <f t="shared" si="157"/>
        <v/>
      </c>
      <c r="GD47" s="103" t="str">
        <f t="shared" si="158"/>
        <v/>
      </c>
      <c r="GE47" s="103" t="str">
        <f t="shared" si="159"/>
        <v/>
      </c>
      <c r="GF47" s="103" t="str">
        <f t="shared" si="160"/>
        <v/>
      </c>
      <c r="GG47" s="103" t="str">
        <f t="shared" si="161"/>
        <v/>
      </c>
      <c r="GH47" s="103" t="str">
        <f t="shared" si="162"/>
        <v/>
      </c>
      <c r="GI47" s="103" t="str">
        <f t="shared" si="163"/>
        <v/>
      </c>
      <c r="GJ47" s="103" t="str">
        <f t="shared" si="164"/>
        <v/>
      </c>
      <c r="GK47" s="103" t="str">
        <f t="shared" si="165"/>
        <v/>
      </c>
      <c r="GL47" s="103" t="str">
        <f t="shared" si="166"/>
        <v/>
      </c>
      <c r="GM47" s="103" t="str">
        <f t="shared" si="167"/>
        <v/>
      </c>
      <c r="GN47" s="103" t="str">
        <f t="shared" si="168"/>
        <v/>
      </c>
      <c r="GO47" s="103" t="str">
        <f t="shared" si="169"/>
        <v/>
      </c>
      <c r="GP47" s="103" t="str">
        <f t="shared" si="170"/>
        <v/>
      </c>
      <c r="GQ47" s="103" t="str">
        <f t="shared" si="171"/>
        <v/>
      </c>
      <c r="GR47" s="103" t="str">
        <f t="shared" si="172"/>
        <v/>
      </c>
      <c r="GS47" s="103" t="str">
        <f t="shared" si="173"/>
        <v/>
      </c>
      <c r="GT47" s="103" t="str">
        <f t="shared" si="174"/>
        <v/>
      </c>
      <c r="GU47" s="103" t="str">
        <f t="shared" si="175"/>
        <v/>
      </c>
      <c r="GV47" s="103" t="str">
        <f t="shared" si="176"/>
        <v/>
      </c>
      <c r="GW47" s="103" t="str">
        <f t="shared" si="177"/>
        <v/>
      </c>
      <c r="GX47" s="103" t="str">
        <f t="shared" si="178"/>
        <v/>
      </c>
      <c r="GY47" s="103" t="str">
        <f t="shared" si="179"/>
        <v/>
      </c>
      <c r="GZ47" s="103" t="str">
        <f t="shared" si="180"/>
        <v/>
      </c>
      <c r="HA47" s="103" t="str">
        <f t="shared" si="181"/>
        <v/>
      </c>
      <c r="HB47" s="103" t="str">
        <f t="shared" si="182"/>
        <v/>
      </c>
      <c r="HC47" s="103" t="str">
        <f t="shared" si="183"/>
        <v/>
      </c>
      <c r="HD47" s="103" t="str">
        <f t="shared" si="184"/>
        <v/>
      </c>
      <c r="HE47" s="103" t="str">
        <f t="shared" si="185"/>
        <v/>
      </c>
      <c r="HF47" s="103" t="str">
        <f t="shared" si="186"/>
        <v/>
      </c>
      <c r="HG47" s="103" t="str">
        <f t="shared" si="187"/>
        <v/>
      </c>
      <c r="HH47" s="103" t="str">
        <f t="shared" si="188"/>
        <v/>
      </c>
      <c r="HI47" s="103" t="str">
        <f t="shared" si="189"/>
        <v/>
      </c>
      <c r="HJ47" s="103" t="str">
        <f t="shared" si="190"/>
        <v/>
      </c>
      <c r="HK47" s="103" t="str">
        <f t="shared" si="191"/>
        <v/>
      </c>
      <c r="HL47" s="103" t="str">
        <f t="shared" si="192"/>
        <v/>
      </c>
      <c r="HM47" s="103" t="str">
        <f t="shared" si="193"/>
        <v/>
      </c>
      <c r="HN47" s="103" t="str">
        <f t="shared" si="194"/>
        <v/>
      </c>
      <c r="HO47" s="103" t="str">
        <f t="shared" si="195"/>
        <v/>
      </c>
      <c r="HP47" s="103" t="str">
        <f t="shared" si="196"/>
        <v/>
      </c>
      <c r="HQ47" s="103" t="str">
        <f t="shared" si="197"/>
        <v/>
      </c>
      <c r="HR47" s="103" t="str">
        <f t="shared" si="198"/>
        <v/>
      </c>
      <c r="HS47" s="103" t="str">
        <f t="shared" si="199"/>
        <v/>
      </c>
      <c r="HT47" s="103" t="str">
        <f t="shared" si="200"/>
        <v/>
      </c>
      <c r="HU47" s="103" t="str">
        <f t="shared" si="201"/>
        <v/>
      </c>
      <c r="HV47" s="103" t="str">
        <f t="shared" si="202"/>
        <v/>
      </c>
      <c r="HW47" s="137" t="str">
        <f t="shared" si="203"/>
        <v/>
      </c>
      <c r="HX47" s="137" t="str">
        <f t="shared" si="204"/>
        <v/>
      </c>
      <c r="HY47" s="137" t="str">
        <f t="shared" si="205"/>
        <v/>
      </c>
      <c r="HZ47" s="137" t="str">
        <f t="shared" si="206"/>
        <v/>
      </c>
      <c r="IA47" s="137" t="str">
        <f t="shared" si="207"/>
        <v/>
      </c>
      <c r="IB47" s="137" t="str">
        <f t="shared" si="208"/>
        <v/>
      </c>
      <c r="IC47" s="137" t="str">
        <f t="shared" si="209"/>
        <v/>
      </c>
      <c r="ID47" s="137" t="str">
        <f t="shared" si="210"/>
        <v/>
      </c>
      <c r="IE47" s="137" t="str">
        <f t="shared" si="211"/>
        <v/>
      </c>
      <c r="IF47" s="137" t="str">
        <f t="shared" si="212"/>
        <v/>
      </c>
      <c r="IG47" s="137" t="str">
        <f t="shared" si="213"/>
        <v/>
      </c>
      <c r="IH47" s="137" t="str">
        <f t="shared" si="214"/>
        <v/>
      </c>
      <c r="II47" s="137" t="str">
        <f t="shared" si="215"/>
        <v/>
      </c>
      <c r="IJ47" s="137" t="str">
        <f t="shared" si="216"/>
        <v/>
      </c>
      <c r="IK47" s="137" t="str">
        <f t="shared" si="217"/>
        <v/>
      </c>
      <c r="IL47" s="137" t="str">
        <f t="shared" si="218"/>
        <v/>
      </c>
      <c r="IM47" s="137" t="str">
        <f t="shared" si="219"/>
        <v/>
      </c>
      <c r="IN47" s="137" t="str">
        <f t="shared" si="220"/>
        <v/>
      </c>
      <c r="IO47" s="137" t="str">
        <f t="shared" si="221"/>
        <v/>
      </c>
      <c r="IP47" s="137" t="str">
        <f t="shared" si="222"/>
        <v/>
      </c>
      <c r="IQ47" s="137" t="str">
        <f t="shared" si="223"/>
        <v/>
      </c>
      <c r="IR47" s="137" t="str">
        <f t="shared" si="224"/>
        <v/>
      </c>
      <c r="IS47" s="137" t="str">
        <f t="shared" si="225"/>
        <v/>
      </c>
      <c r="IT47" s="137" t="str">
        <f t="shared" si="226"/>
        <v/>
      </c>
      <c r="IU47" s="137" t="str">
        <f t="shared" si="227"/>
        <v/>
      </c>
      <c r="IV47" s="137" t="str">
        <f t="shared" si="228"/>
        <v/>
      </c>
      <c r="IW47" s="137" t="str">
        <f t="shared" si="229"/>
        <v/>
      </c>
      <c r="IX47" s="137" t="str">
        <f t="shared" si="230"/>
        <v/>
      </c>
      <c r="IY47" s="137" t="str">
        <f t="shared" si="231"/>
        <v/>
      </c>
      <c r="IZ47" s="137" t="str">
        <f t="shared" si="232"/>
        <v/>
      </c>
      <c r="JA47" s="137" t="str">
        <f t="shared" si="233"/>
        <v/>
      </c>
      <c r="JB47" s="137" t="str">
        <f t="shared" si="234"/>
        <v/>
      </c>
      <c r="JC47" s="137" t="str">
        <f t="shared" si="235"/>
        <v/>
      </c>
      <c r="JD47" s="137" t="str">
        <f t="shared" si="236"/>
        <v/>
      </c>
      <c r="JE47" s="137" t="str">
        <f t="shared" si="237"/>
        <v/>
      </c>
      <c r="JF47" s="137" t="str">
        <f t="shared" si="238"/>
        <v/>
      </c>
      <c r="JG47" s="137" t="str">
        <f t="shared" si="239"/>
        <v/>
      </c>
      <c r="JH47" s="137" t="str">
        <f t="shared" si="240"/>
        <v/>
      </c>
      <c r="JI47" s="137" t="str">
        <f t="shared" si="241"/>
        <v/>
      </c>
      <c r="JJ47" s="137" t="str">
        <f t="shared" si="242"/>
        <v/>
      </c>
      <c r="JK47" s="137" t="str">
        <f t="shared" si="243"/>
        <v/>
      </c>
      <c r="JL47" s="137" t="str">
        <f t="shared" si="244"/>
        <v/>
      </c>
      <c r="JM47" s="137" t="str">
        <f t="shared" si="245"/>
        <v/>
      </c>
      <c r="JN47" s="137" t="str">
        <f t="shared" si="246"/>
        <v/>
      </c>
      <c r="JO47" s="137" t="str">
        <f t="shared" si="247"/>
        <v/>
      </c>
      <c r="JP47" s="137" t="str">
        <f t="shared" si="248"/>
        <v/>
      </c>
      <c r="JQ47" s="137" t="str">
        <f t="shared" si="249"/>
        <v/>
      </c>
      <c r="JR47" s="137" t="str">
        <f t="shared" si="250"/>
        <v/>
      </c>
      <c r="JS47" s="137" t="str">
        <f t="shared" si="251"/>
        <v/>
      </c>
      <c r="JT47" s="137" t="str">
        <f t="shared" si="252"/>
        <v/>
      </c>
      <c r="JU47" s="137" t="str">
        <f t="shared" si="253"/>
        <v/>
      </c>
      <c r="JV47" s="137" t="str">
        <f t="shared" si="254"/>
        <v/>
      </c>
      <c r="JW47" s="137" t="str">
        <f t="shared" si="255"/>
        <v/>
      </c>
      <c r="JX47" s="137" t="str">
        <f t="shared" si="256"/>
        <v/>
      </c>
      <c r="JY47" s="137" t="str">
        <f t="shared" si="257"/>
        <v/>
      </c>
      <c r="JZ47" s="137" t="str">
        <f t="shared" si="258"/>
        <v/>
      </c>
      <c r="KA47" s="137" t="str">
        <f t="shared" si="259"/>
        <v/>
      </c>
      <c r="KB47" s="137" t="str">
        <f t="shared" si="260"/>
        <v/>
      </c>
      <c r="KC47" s="137" t="str">
        <f t="shared" si="261"/>
        <v/>
      </c>
      <c r="KD47" s="137" t="str">
        <f t="shared" si="262"/>
        <v/>
      </c>
      <c r="KE47" s="137" t="str">
        <f t="shared" si="263"/>
        <v/>
      </c>
      <c r="KF47" s="137" t="str">
        <f t="shared" si="264"/>
        <v/>
      </c>
      <c r="KG47" s="137" t="str">
        <f t="shared" si="265"/>
        <v/>
      </c>
      <c r="KH47" s="137" t="str">
        <f t="shared" si="266"/>
        <v/>
      </c>
      <c r="KI47" s="137" t="str">
        <f t="shared" si="267"/>
        <v/>
      </c>
      <c r="KJ47" s="137" t="str">
        <f t="shared" si="268"/>
        <v/>
      </c>
      <c r="KK47" s="137" t="str">
        <f t="shared" si="269"/>
        <v/>
      </c>
      <c r="KL47" s="137" t="str">
        <f t="shared" si="270"/>
        <v/>
      </c>
      <c r="KM47" s="137" t="str">
        <f t="shared" si="271"/>
        <v/>
      </c>
      <c r="KN47" s="137" t="str">
        <f t="shared" si="272"/>
        <v/>
      </c>
      <c r="KO47" s="137" t="str">
        <f t="shared" si="273"/>
        <v/>
      </c>
      <c r="KP47" s="137" t="str">
        <f t="shared" si="274"/>
        <v/>
      </c>
      <c r="KQ47" s="137" t="str">
        <f t="shared" si="275"/>
        <v/>
      </c>
      <c r="KR47" s="137" t="str">
        <f t="shared" si="276"/>
        <v/>
      </c>
      <c r="KS47" s="137" t="str">
        <f t="shared" si="277"/>
        <v/>
      </c>
      <c r="KT47" s="137" t="str">
        <f t="shared" si="278"/>
        <v/>
      </c>
      <c r="KU47" s="137" t="str">
        <f t="shared" si="279"/>
        <v/>
      </c>
      <c r="KV47" s="137" t="str">
        <f t="shared" si="280"/>
        <v/>
      </c>
      <c r="KW47" s="137" t="str">
        <f t="shared" si="281"/>
        <v/>
      </c>
      <c r="KX47" s="137" t="str">
        <f t="shared" si="282"/>
        <v/>
      </c>
      <c r="KY47" s="137" t="str">
        <f t="shared" si="283"/>
        <v/>
      </c>
      <c r="KZ47" s="137" t="str">
        <f t="shared" si="284"/>
        <v/>
      </c>
      <c r="LA47" s="137" t="str">
        <f t="shared" si="285"/>
        <v/>
      </c>
      <c r="LB47" s="137" t="str">
        <f t="shared" si="286"/>
        <v/>
      </c>
      <c r="LC47" s="137" t="str">
        <f t="shared" si="287"/>
        <v/>
      </c>
      <c r="LD47" s="138" t="str">
        <f t="shared" si="288"/>
        <v/>
      </c>
      <c r="LE47" s="138" t="str">
        <f t="shared" si="289"/>
        <v/>
      </c>
      <c r="LF47" s="138" t="str">
        <f t="shared" si="290"/>
        <v/>
      </c>
      <c r="LG47" s="138" t="str">
        <f t="shared" si="291"/>
        <v/>
      </c>
      <c r="LH47" s="138" t="str">
        <f t="shared" si="292"/>
        <v/>
      </c>
      <c r="LI47" s="103" t="str">
        <f t="shared" si="293"/>
        <v/>
      </c>
      <c r="LJ47" s="103" t="str">
        <f t="shared" si="294"/>
        <v/>
      </c>
      <c r="LK47" s="103" t="str">
        <f t="shared" si="295"/>
        <v/>
      </c>
      <c r="LL47" s="103" t="str">
        <f t="shared" si="296"/>
        <v/>
      </c>
      <c r="LM47" s="103" t="str">
        <f t="shared" si="297"/>
        <v/>
      </c>
      <c r="LN47" s="103" t="str">
        <f t="shared" si="298"/>
        <v/>
      </c>
      <c r="LO47" s="103" t="str">
        <f t="shared" si="299"/>
        <v/>
      </c>
      <c r="LP47" s="103" t="str">
        <f t="shared" si="300"/>
        <v/>
      </c>
      <c r="LQ47" s="103" t="str">
        <f t="shared" si="301"/>
        <v/>
      </c>
      <c r="LR47" s="103" t="str">
        <f t="shared" si="302"/>
        <v/>
      </c>
      <c r="LS47" s="103" t="str">
        <f t="shared" si="303"/>
        <v/>
      </c>
      <c r="LT47" s="103" t="str">
        <f t="shared" si="304"/>
        <v/>
      </c>
      <c r="LU47" s="103" t="str">
        <f t="shared" si="305"/>
        <v/>
      </c>
      <c r="LV47" s="103" t="str">
        <f t="shared" si="306"/>
        <v/>
      </c>
      <c r="LW47" s="103" t="str">
        <f t="shared" si="307"/>
        <v/>
      </c>
      <c r="LX47" s="103" t="str">
        <f t="shared" si="308"/>
        <v/>
      </c>
      <c r="LY47" s="103" t="str">
        <f t="shared" si="309"/>
        <v/>
      </c>
      <c r="LZ47" s="103" t="str">
        <f t="shared" si="310"/>
        <v/>
      </c>
      <c r="MA47" s="103" t="str">
        <f t="shared" si="311"/>
        <v/>
      </c>
      <c r="MB47" s="103" t="str">
        <f t="shared" si="312"/>
        <v/>
      </c>
      <c r="MC47" s="119">
        <f t="shared" si="323"/>
        <v>0</v>
      </c>
      <c r="MD47" s="119">
        <f t="shared" si="324"/>
        <v>0</v>
      </c>
      <c r="ME47" s="119">
        <f t="shared" si="325"/>
        <v>0</v>
      </c>
      <c r="MF47" s="119">
        <f t="shared" si="326"/>
        <v>0</v>
      </c>
      <c r="MG47" s="119">
        <f t="shared" si="327"/>
        <v>0</v>
      </c>
      <c r="MH47" s="119">
        <f t="shared" si="328"/>
        <v>0</v>
      </c>
      <c r="MI47" s="119">
        <f t="shared" si="329"/>
        <v>0</v>
      </c>
      <c r="MJ47" s="119">
        <f t="shared" si="330"/>
        <v>0</v>
      </c>
      <c r="MK47" s="119">
        <f t="shared" si="331"/>
        <v>0</v>
      </c>
      <c r="ML47" s="119">
        <f t="shared" si="332"/>
        <v>0</v>
      </c>
      <c r="MM47" s="119">
        <f t="shared" si="333"/>
        <v>0</v>
      </c>
      <c r="MN47" s="119">
        <f t="shared" si="334"/>
        <v>0</v>
      </c>
      <c r="MO47" s="119">
        <f t="shared" si="335"/>
        <v>0</v>
      </c>
      <c r="MP47" s="119">
        <f t="shared" si="336"/>
        <v>0</v>
      </c>
      <c r="MQ47" s="119">
        <f t="shared" si="337"/>
        <v>0</v>
      </c>
      <c r="MR47" s="98"/>
      <c r="MS47" s="98"/>
      <c r="MT47" s="103"/>
      <c r="MU47" s="103"/>
      <c r="NK47" s="99"/>
      <c r="NL47" s="99"/>
    </row>
    <row r="48" spans="1:376" s="98" customFormat="1" ht="12" customHeight="1" x14ac:dyDescent="0.2">
      <c r="A48" s="176">
        <f>COUNT(A10,A11,A12,A13,A14,A15,A16,A17,A18,A19,A20,A21,A22,A23,A24,A25,A26,A27,A28,A29,A30,A31,A32,A33,A34,A35,A36,A37,A38,A39)</f>
        <v>0</v>
      </c>
      <c r="B48" s="1249" t="s">
        <v>576</v>
      </c>
      <c r="C48" s="1250"/>
      <c r="D48" s="177" t="s">
        <v>577</v>
      </c>
      <c r="E48" s="178">
        <f>SUM(E10:E47)</f>
        <v>0</v>
      </c>
      <c r="F48" s="179">
        <f>(E10*F10+E11*F11+E12*F12+E13*F13+E14*F14+E15*F15+E16*F16+E17*F17+E18*F18+E19*F19+E20*F20+E21*F21+E22*F22+E23*F23+E24*F24+E25*F25+E26*F26+E27*F27+E28*F28+E29*F29+E30*F30+E31*F31+E32*F32+E33*F33+E34*F34+E35*F35+E36*F36+E37*F37+E38*F38+E39*F39+E40*F40+E41*F41+E42*F42+E43*F43+E44*F44+E45*F45+E46*F46+E47*F47)</f>
        <v>0</v>
      </c>
      <c r="G48" s="1251" t="s">
        <v>578</v>
      </c>
      <c r="H48" s="180" t="s">
        <v>579</v>
      </c>
      <c r="I48" s="181" t="str">
        <f>IF(O67=0,"",IF(SUM(O56:O62)/O67&gt;=0.4,"Pass","Fail"))</f>
        <v/>
      </c>
      <c r="J48" s="182"/>
      <c r="K48" s="183" t="s">
        <v>580</v>
      </c>
      <c r="L48" s="184">
        <f>SUM(L10:L47)</f>
        <v>0</v>
      </c>
      <c r="M48" s="94"/>
      <c r="N48" s="185"/>
      <c r="O48" s="94"/>
      <c r="P48" s="186"/>
      <c r="Q48" s="186"/>
      <c r="R48" s="186"/>
      <c r="S48" s="187"/>
      <c r="T48" s="188"/>
      <c r="U48" s="190">
        <f t="shared" ref="U48:EX48" si="338">SUM(U10:U47)</f>
        <v>0</v>
      </c>
      <c r="V48" s="190">
        <f t="shared" si="338"/>
        <v>0</v>
      </c>
      <c r="W48" s="190">
        <f t="shared" si="338"/>
        <v>0</v>
      </c>
      <c r="X48" s="190">
        <f t="shared" si="338"/>
        <v>0</v>
      </c>
      <c r="Y48" s="190">
        <f t="shared" si="338"/>
        <v>0</v>
      </c>
      <c r="Z48" s="190">
        <f t="shared" si="338"/>
        <v>0</v>
      </c>
      <c r="AA48" s="190">
        <f t="shared" si="338"/>
        <v>0</v>
      </c>
      <c r="AB48" s="190">
        <f t="shared" si="338"/>
        <v>0</v>
      </c>
      <c r="AC48" s="190">
        <f t="shared" si="338"/>
        <v>0</v>
      </c>
      <c r="AD48" s="190">
        <f t="shared" si="338"/>
        <v>0</v>
      </c>
      <c r="AE48" s="190">
        <f t="shared" si="338"/>
        <v>0</v>
      </c>
      <c r="AF48" s="190">
        <f t="shared" si="338"/>
        <v>0</v>
      </c>
      <c r="AG48" s="190">
        <f t="shared" si="338"/>
        <v>0</v>
      </c>
      <c r="AH48" s="190">
        <f t="shared" si="338"/>
        <v>0</v>
      </c>
      <c r="AI48" s="190">
        <f t="shared" si="338"/>
        <v>0</v>
      </c>
      <c r="AJ48" s="190">
        <f>SUM(AJ10:AJ47)</f>
        <v>0</v>
      </c>
      <c r="AK48" s="190">
        <f>SUM(AK10:AK47)</f>
        <v>0</v>
      </c>
      <c r="AL48" s="190">
        <f>SUM(AL10:AL47)</f>
        <v>0</v>
      </c>
      <c r="AM48" s="190">
        <f>SUM(AM10:AM47)</f>
        <v>0</v>
      </c>
      <c r="AN48" s="190">
        <f>SUM(AN10:AN47)</f>
        <v>0</v>
      </c>
      <c r="AO48" s="190">
        <f t="shared" si="338"/>
        <v>0</v>
      </c>
      <c r="AP48" s="190">
        <f t="shared" si="338"/>
        <v>0</v>
      </c>
      <c r="AQ48" s="190">
        <f t="shared" si="338"/>
        <v>0</v>
      </c>
      <c r="AR48" s="190">
        <f t="shared" si="338"/>
        <v>0</v>
      </c>
      <c r="AS48" s="190">
        <f t="shared" si="338"/>
        <v>0</v>
      </c>
      <c r="AT48" s="190">
        <f t="shared" si="338"/>
        <v>0</v>
      </c>
      <c r="AU48" s="190">
        <f t="shared" si="338"/>
        <v>0</v>
      </c>
      <c r="AV48" s="190">
        <f t="shared" si="338"/>
        <v>0</v>
      </c>
      <c r="AW48" s="190">
        <f t="shared" si="338"/>
        <v>0</v>
      </c>
      <c r="AX48" s="190">
        <f t="shared" si="338"/>
        <v>0</v>
      </c>
      <c r="AY48" s="190">
        <f>SUM(AY10:AY47)</f>
        <v>0</v>
      </c>
      <c r="AZ48" s="190">
        <f>SUM(AZ10:AZ47)</f>
        <v>0</v>
      </c>
      <c r="BA48" s="190">
        <f>SUM(BA10:BA47)</f>
        <v>0</v>
      </c>
      <c r="BB48" s="190">
        <f>SUM(BB10:BB47)</f>
        <v>0</v>
      </c>
      <c r="BC48" s="190">
        <f>SUM(BC10:BC47)</f>
        <v>0</v>
      </c>
      <c r="BD48" s="190">
        <f t="shared" si="338"/>
        <v>0</v>
      </c>
      <c r="BE48" s="190">
        <f t="shared" si="338"/>
        <v>0</v>
      </c>
      <c r="BF48" s="190">
        <f t="shared" si="338"/>
        <v>0</v>
      </c>
      <c r="BG48" s="190">
        <f t="shared" si="338"/>
        <v>0</v>
      </c>
      <c r="BH48" s="190">
        <f t="shared" si="338"/>
        <v>0</v>
      </c>
      <c r="BI48" s="190">
        <f>SUM(BI10:BI47)</f>
        <v>0</v>
      </c>
      <c r="BJ48" s="190">
        <f>SUM(BJ10:BJ47)</f>
        <v>0</v>
      </c>
      <c r="BK48" s="190">
        <f>SUM(BK10:BK47)</f>
        <v>0</v>
      </c>
      <c r="BL48" s="190">
        <f>SUM(BL10:BL47)</f>
        <v>0</v>
      </c>
      <c r="BM48" s="190">
        <f>SUM(BM10:BM47)</f>
        <v>0</v>
      </c>
      <c r="BN48" s="190">
        <f t="shared" si="338"/>
        <v>0</v>
      </c>
      <c r="BO48" s="190">
        <f t="shared" si="338"/>
        <v>0</v>
      </c>
      <c r="BP48" s="190">
        <f t="shared" si="338"/>
        <v>0</v>
      </c>
      <c r="BQ48" s="190">
        <f t="shared" si="338"/>
        <v>0</v>
      </c>
      <c r="BR48" s="190">
        <f t="shared" si="338"/>
        <v>0</v>
      </c>
      <c r="BS48" s="190">
        <f>SUM(BS10:BS47)</f>
        <v>0</v>
      </c>
      <c r="BT48" s="190">
        <f>SUM(BT10:BT47)</f>
        <v>0</v>
      </c>
      <c r="BU48" s="190">
        <f>SUM(BU10:BU47)</f>
        <v>0</v>
      </c>
      <c r="BV48" s="190">
        <f>SUM(BV10:BV47)</f>
        <v>0</v>
      </c>
      <c r="BW48" s="190">
        <f>SUM(BW10:BW47)</f>
        <v>0</v>
      </c>
      <c r="BX48" s="190">
        <f t="shared" si="338"/>
        <v>0</v>
      </c>
      <c r="BY48" s="190">
        <f t="shared" si="338"/>
        <v>0</v>
      </c>
      <c r="BZ48" s="190">
        <f t="shared" si="338"/>
        <v>0</v>
      </c>
      <c r="CA48" s="190">
        <f t="shared" si="338"/>
        <v>0</v>
      </c>
      <c r="CB48" s="190">
        <f t="shared" si="338"/>
        <v>0</v>
      </c>
      <c r="CC48" s="190">
        <f t="shared" si="338"/>
        <v>0</v>
      </c>
      <c r="CD48" s="190">
        <f t="shared" si="338"/>
        <v>0</v>
      </c>
      <c r="CE48" s="190">
        <f t="shared" si="338"/>
        <v>0</v>
      </c>
      <c r="CF48" s="190">
        <f t="shared" si="338"/>
        <v>0</v>
      </c>
      <c r="CG48" s="190">
        <f t="shared" si="338"/>
        <v>0</v>
      </c>
      <c r="CH48" s="190">
        <f>SUM(CH10:CH47)</f>
        <v>0</v>
      </c>
      <c r="CI48" s="190">
        <f>SUM(CI10:CI47)</f>
        <v>0</v>
      </c>
      <c r="CJ48" s="190">
        <f>SUM(CJ10:CJ47)</f>
        <v>0</v>
      </c>
      <c r="CK48" s="190">
        <f>SUM(CK10:CK47)</f>
        <v>0</v>
      </c>
      <c r="CL48" s="190">
        <f>SUM(CL10:CL47)</f>
        <v>0</v>
      </c>
      <c r="CM48" s="190">
        <f t="shared" ref="CM48:CV48" si="339">SUM(CM10:CM47)</f>
        <v>0</v>
      </c>
      <c r="CN48" s="190">
        <f t="shared" si="339"/>
        <v>0</v>
      </c>
      <c r="CO48" s="190">
        <f t="shared" si="339"/>
        <v>0</v>
      </c>
      <c r="CP48" s="190">
        <f t="shared" si="339"/>
        <v>0</v>
      </c>
      <c r="CQ48" s="190">
        <f t="shared" si="339"/>
        <v>0</v>
      </c>
      <c r="CR48" s="190">
        <f t="shared" si="339"/>
        <v>0</v>
      </c>
      <c r="CS48" s="190">
        <f t="shared" si="339"/>
        <v>0</v>
      </c>
      <c r="CT48" s="190">
        <f t="shared" si="339"/>
        <v>0</v>
      </c>
      <c r="CU48" s="190">
        <f t="shared" si="339"/>
        <v>0</v>
      </c>
      <c r="CV48" s="190">
        <f t="shared" si="339"/>
        <v>0</v>
      </c>
      <c r="CW48" s="190">
        <f t="shared" si="338"/>
        <v>0</v>
      </c>
      <c r="CX48" s="190">
        <f t="shared" si="338"/>
        <v>0</v>
      </c>
      <c r="CY48" s="190">
        <f t="shared" si="338"/>
        <v>0</v>
      </c>
      <c r="CZ48" s="190">
        <f t="shared" si="338"/>
        <v>0</v>
      </c>
      <c r="DA48" s="190">
        <f t="shared" si="338"/>
        <v>0</v>
      </c>
      <c r="DB48" s="190">
        <f t="shared" si="338"/>
        <v>0</v>
      </c>
      <c r="DC48" s="190">
        <f t="shared" si="338"/>
        <v>0</v>
      </c>
      <c r="DD48" s="190">
        <f t="shared" si="338"/>
        <v>0</v>
      </c>
      <c r="DE48" s="190">
        <f t="shared" si="338"/>
        <v>0</v>
      </c>
      <c r="DF48" s="190">
        <f t="shared" si="338"/>
        <v>0</v>
      </c>
      <c r="DG48" s="190">
        <f t="shared" si="338"/>
        <v>0</v>
      </c>
      <c r="DH48" s="190">
        <f t="shared" si="338"/>
        <v>0</v>
      </c>
      <c r="DI48" s="190">
        <f t="shared" si="338"/>
        <v>0</v>
      </c>
      <c r="DJ48" s="190">
        <f t="shared" si="338"/>
        <v>0</v>
      </c>
      <c r="DK48" s="190">
        <f t="shared" si="338"/>
        <v>0</v>
      </c>
      <c r="DL48" s="190">
        <f t="shared" si="338"/>
        <v>0</v>
      </c>
      <c r="DM48" s="190">
        <f t="shared" si="338"/>
        <v>0</v>
      </c>
      <c r="DN48" s="190">
        <f t="shared" si="338"/>
        <v>0</v>
      </c>
      <c r="DO48" s="190">
        <f t="shared" si="338"/>
        <v>0</v>
      </c>
      <c r="DP48" s="190">
        <f t="shared" si="338"/>
        <v>0</v>
      </c>
      <c r="DQ48" s="190">
        <f t="shared" si="338"/>
        <v>0</v>
      </c>
      <c r="DR48" s="190">
        <f t="shared" si="338"/>
        <v>0</v>
      </c>
      <c r="DS48" s="190">
        <f t="shared" si="338"/>
        <v>0</v>
      </c>
      <c r="DT48" s="190">
        <f t="shared" si="338"/>
        <v>0</v>
      </c>
      <c r="DU48" s="190">
        <f t="shared" si="338"/>
        <v>0</v>
      </c>
      <c r="DV48" s="190">
        <f t="shared" si="338"/>
        <v>0</v>
      </c>
      <c r="DW48" s="190">
        <f t="shared" si="338"/>
        <v>0</v>
      </c>
      <c r="DX48" s="190">
        <f t="shared" si="338"/>
        <v>0</v>
      </c>
      <c r="DY48" s="190">
        <f t="shared" si="338"/>
        <v>0</v>
      </c>
      <c r="DZ48" s="190">
        <f t="shared" si="338"/>
        <v>0</v>
      </c>
      <c r="EA48" s="190">
        <f t="shared" si="338"/>
        <v>0</v>
      </c>
      <c r="EB48" s="190">
        <f t="shared" si="338"/>
        <v>0</v>
      </c>
      <c r="EC48" s="190">
        <f t="shared" si="338"/>
        <v>0</v>
      </c>
      <c r="ED48" s="190">
        <f t="shared" si="338"/>
        <v>0</v>
      </c>
      <c r="EE48" s="190">
        <f t="shared" si="338"/>
        <v>0</v>
      </c>
      <c r="EF48" s="190">
        <f t="shared" si="338"/>
        <v>0</v>
      </c>
      <c r="EG48" s="190">
        <f t="shared" si="338"/>
        <v>0</v>
      </c>
      <c r="EH48" s="190">
        <f t="shared" si="338"/>
        <v>0</v>
      </c>
      <c r="EI48" s="190">
        <f t="shared" si="338"/>
        <v>0</v>
      </c>
      <c r="EJ48" s="190">
        <f t="shared" si="338"/>
        <v>0</v>
      </c>
      <c r="EK48" s="190">
        <f t="shared" si="338"/>
        <v>0</v>
      </c>
      <c r="EL48" s="190">
        <f t="shared" si="338"/>
        <v>0</v>
      </c>
      <c r="EM48" s="190">
        <f t="shared" si="338"/>
        <v>0</v>
      </c>
      <c r="EN48" s="190">
        <f t="shared" si="338"/>
        <v>0</v>
      </c>
      <c r="EO48" s="190">
        <f t="shared" si="338"/>
        <v>0</v>
      </c>
      <c r="EP48" s="190">
        <f t="shared" si="338"/>
        <v>0</v>
      </c>
      <c r="EQ48" s="190">
        <f t="shared" si="338"/>
        <v>0</v>
      </c>
      <c r="ER48" s="190">
        <f t="shared" si="338"/>
        <v>0</v>
      </c>
      <c r="ES48" s="190">
        <f t="shared" si="338"/>
        <v>0</v>
      </c>
      <c r="ET48" s="190">
        <f t="shared" si="338"/>
        <v>0</v>
      </c>
      <c r="EU48" s="190">
        <f t="shared" si="338"/>
        <v>0</v>
      </c>
      <c r="EV48" s="190">
        <f t="shared" si="338"/>
        <v>0</v>
      </c>
      <c r="EW48" s="190">
        <f t="shared" si="338"/>
        <v>0</v>
      </c>
      <c r="EX48" s="190">
        <f t="shared" si="338"/>
        <v>0</v>
      </c>
      <c r="EY48" s="190">
        <f t="shared" ref="EY48:HT48" si="340">SUM(EY10:EY47)</f>
        <v>0</v>
      </c>
      <c r="EZ48" s="190">
        <f>SUM(EZ10:EZ47)</f>
        <v>0</v>
      </c>
      <c r="FA48" s="190">
        <f>SUM(FA10:FA47)</f>
        <v>0</v>
      </c>
      <c r="FB48" s="190">
        <f>SUM(FB10:FB47)</f>
        <v>0</v>
      </c>
      <c r="FC48" s="190">
        <f>SUM(FC10:FC47)</f>
        <v>0</v>
      </c>
      <c r="FD48" s="190">
        <f>SUM(FD10:FD47)</f>
        <v>0</v>
      </c>
      <c r="FE48" s="190">
        <f t="shared" si="340"/>
        <v>0</v>
      </c>
      <c r="FF48" s="190">
        <f t="shared" si="340"/>
        <v>0</v>
      </c>
      <c r="FG48" s="190">
        <f t="shared" si="340"/>
        <v>0</v>
      </c>
      <c r="FH48" s="190">
        <f t="shared" si="340"/>
        <v>0</v>
      </c>
      <c r="FI48" s="190">
        <f t="shared" si="340"/>
        <v>0</v>
      </c>
      <c r="FJ48" s="190">
        <f>SUM(FJ10:FJ47)</f>
        <v>0</v>
      </c>
      <c r="FK48" s="190">
        <f>SUM(FK10:FK47)</f>
        <v>0</v>
      </c>
      <c r="FL48" s="190">
        <f>SUM(FL10:FL47)</f>
        <v>0</v>
      </c>
      <c r="FM48" s="190">
        <f>SUM(FM10:FM47)</f>
        <v>0</v>
      </c>
      <c r="FN48" s="190">
        <f>SUM(FN10:FN47)</f>
        <v>0</v>
      </c>
      <c r="FO48" s="190">
        <f t="shared" si="340"/>
        <v>0</v>
      </c>
      <c r="FP48" s="190">
        <f t="shared" si="340"/>
        <v>0</v>
      </c>
      <c r="FQ48" s="190">
        <f t="shared" si="340"/>
        <v>0</v>
      </c>
      <c r="FR48" s="190">
        <f t="shared" si="340"/>
        <v>0</v>
      </c>
      <c r="FS48" s="190">
        <f t="shared" si="340"/>
        <v>0</v>
      </c>
      <c r="FT48" s="190">
        <f t="shared" si="340"/>
        <v>0</v>
      </c>
      <c r="FU48" s="190">
        <f t="shared" si="340"/>
        <v>0</v>
      </c>
      <c r="FV48" s="190">
        <f t="shared" si="340"/>
        <v>0</v>
      </c>
      <c r="FW48" s="190">
        <f t="shared" si="340"/>
        <v>0</v>
      </c>
      <c r="FX48" s="190">
        <f t="shared" si="340"/>
        <v>0</v>
      </c>
      <c r="FY48" s="190">
        <f t="shared" si="340"/>
        <v>0</v>
      </c>
      <c r="FZ48" s="190">
        <f t="shared" si="340"/>
        <v>0</v>
      </c>
      <c r="GA48" s="190">
        <f t="shared" si="340"/>
        <v>0</v>
      </c>
      <c r="GB48" s="190">
        <f t="shared" si="340"/>
        <v>0</v>
      </c>
      <c r="GC48" s="190">
        <f t="shared" si="340"/>
        <v>0</v>
      </c>
      <c r="GD48" s="190">
        <f t="shared" si="340"/>
        <v>0</v>
      </c>
      <c r="GE48" s="190">
        <f t="shared" si="340"/>
        <v>0</v>
      </c>
      <c r="GF48" s="190">
        <f t="shared" si="340"/>
        <v>0</v>
      </c>
      <c r="GG48" s="190">
        <f t="shared" si="340"/>
        <v>0</v>
      </c>
      <c r="GH48" s="190">
        <f t="shared" si="340"/>
        <v>0</v>
      </c>
      <c r="GI48" s="190">
        <f t="shared" si="340"/>
        <v>0</v>
      </c>
      <c r="GJ48" s="190">
        <f t="shared" si="340"/>
        <v>0</v>
      </c>
      <c r="GK48" s="190">
        <f t="shared" si="340"/>
        <v>0</v>
      </c>
      <c r="GL48" s="190">
        <f t="shared" si="340"/>
        <v>0</v>
      </c>
      <c r="GM48" s="190">
        <f t="shared" si="340"/>
        <v>0</v>
      </c>
      <c r="GN48" s="190">
        <f t="shared" si="340"/>
        <v>0</v>
      </c>
      <c r="GO48" s="190">
        <f t="shared" si="340"/>
        <v>0</v>
      </c>
      <c r="GP48" s="190">
        <f t="shared" si="340"/>
        <v>0</v>
      </c>
      <c r="GQ48" s="190">
        <f t="shared" si="340"/>
        <v>0</v>
      </c>
      <c r="GR48" s="190">
        <f t="shared" si="340"/>
        <v>0</v>
      </c>
      <c r="GS48" s="190">
        <f t="shared" si="340"/>
        <v>0</v>
      </c>
      <c r="GT48" s="190">
        <f t="shared" si="340"/>
        <v>0</v>
      </c>
      <c r="GU48" s="190">
        <f t="shared" si="340"/>
        <v>0</v>
      </c>
      <c r="GV48" s="190">
        <f t="shared" si="340"/>
        <v>0</v>
      </c>
      <c r="GW48" s="190">
        <f t="shared" si="340"/>
        <v>0</v>
      </c>
      <c r="GX48" s="190">
        <f t="shared" si="340"/>
        <v>0</v>
      </c>
      <c r="GY48" s="190">
        <f t="shared" si="340"/>
        <v>0</v>
      </c>
      <c r="GZ48" s="190">
        <f t="shared" si="340"/>
        <v>0</v>
      </c>
      <c r="HA48" s="190">
        <f t="shared" si="340"/>
        <v>0</v>
      </c>
      <c r="HB48" s="190">
        <f t="shared" si="340"/>
        <v>0</v>
      </c>
      <c r="HC48" s="190">
        <f t="shared" si="340"/>
        <v>0</v>
      </c>
      <c r="HD48" s="190">
        <f t="shared" si="340"/>
        <v>0</v>
      </c>
      <c r="HE48" s="190">
        <f t="shared" si="340"/>
        <v>0</v>
      </c>
      <c r="HF48" s="190">
        <f t="shared" si="340"/>
        <v>0</v>
      </c>
      <c r="HG48" s="190">
        <f t="shared" si="340"/>
        <v>0</v>
      </c>
      <c r="HH48" s="190">
        <f t="shared" si="340"/>
        <v>0</v>
      </c>
      <c r="HI48" s="190">
        <f t="shared" si="340"/>
        <v>0</v>
      </c>
      <c r="HJ48" s="190">
        <f t="shared" si="340"/>
        <v>0</v>
      </c>
      <c r="HK48" s="190">
        <f t="shared" si="340"/>
        <v>0</v>
      </c>
      <c r="HL48" s="190">
        <f t="shared" si="340"/>
        <v>0</v>
      </c>
      <c r="HM48" s="190">
        <f t="shared" si="340"/>
        <v>0</v>
      </c>
      <c r="HN48" s="190">
        <f t="shared" si="340"/>
        <v>0</v>
      </c>
      <c r="HO48" s="190">
        <f t="shared" si="340"/>
        <v>0</v>
      </c>
      <c r="HP48" s="190">
        <f t="shared" si="340"/>
        <v>0</v>
      </c>
      <c r="HQ48" s="190">
        <f t="shared" si="340"/>
        <v>0</v>
      </c>
      <c r="HR48" s="190">
        <f t="shared" si="340"/>
        <v>0</v>
      </c>
      <c r="HS48" s="190">
        <f t="shared" si="340"/>
        <v>0</v>
      </c>
      <c r="HT48" s="190">
        <f t="shared" si="340"/>
        <v>0</v>
      </c>
      <c r="HU48" s="190">
        <f t="shared" ref="HU48:KF48" si="341">SUM(HU10:HU47)</f>
        <v>0</v>
      </c>
      <c r="HV48" s="190">
        <f t="shared" si="341"/>
        <v>0</v>
      </c>
      <c r="HW48" s="190">
        <f t="shared" si="341"/>
        <v>0</v>
      </c>
      <c r="HX48" s="190">
        <f t="shared" si="341"/>
        <v>0</v>
      </c>
      <c r="HY48" s="190">
        <f t="shared" si="341"/>
        <v>0</v>
      </c>
      <c r="HZ48" s="190">
        <f t="shared" si="341"/>
        <v>0</v>
      </c>
      <c r="IA48" s="190">
        <f t="shared" si="341"/>
        <v>0</v>
      </c>
      <c r="IB48" s="190">
        <f t="shared" si="341"/>
        <v>0</v>
      </c>
      <c r="IC48" s="190">
        <f t="shared" si="341"/>
        <v>0</v>
      </c>
      <c r="ID48" s="190">
        <f t="shared" si="341"/>
        <v>0</v>
      </c>
      <c r="IE48" s="190">
        <f t="shared" si="341"/>
        <v>0</v>
      </c>
      <c r="IF48" s="190">
        <f t="shared" si="341"/>
        <v>0</v>
      </c>
      <c r="IG48" s="190">
        <f t="shared" si="341"/>
        <v>0</v>
      </c>
      <c r="IH48" s="190">
        <f t="shared" si="341"/>
        <v>0</v>
      </c>
      <c r="II48" s="190">
        <f t="shared" si="341"/>
        <v>0</v>
      </c>
      <c r="IJ48" s="190">
        <f t="shared" si="341"/>
        <v>0</v>
      </c>
      <c r="IK48" s="190">
        <f t="shared" si="341"/>
        <v>0</v>
      </c>
      <c r="IL48" s="190">
        <f t="shared" si="341"/>
        <v>0</v>
      </c>
      <c r="IM48" s="190">
        <f t="shared" si="341"/>
        <v>0</v>
      </c>
      <c r="IN48" s="190">
        <f t="shared" si="341"/>
        <v>0</v>
      </c>
      <c r="IO48" s="190">
        <f t="shared" si="341"/>
        <v>0</v>
      </c>
      <c r="IP48" s="190">
        <f t="shared" si="341"/>
        <v>0</v>
      </c>
      <c r="IQ48" s="190">
        <f t="shared" si="341"/>
        <v>0</v>
      </c>
      <c r="IR48" s="190">
        <f t="shared" si="341"/>
        <v>0</v>
      </c>
      <c r="IS48" s="190">
        <f t="shared" si="341"/>
        <v>0</v>
      </c>
      <c r="IT48" s="190">
        <f t="shared" si="341"/>
        <v>0</v>
      </c>
      <c r="IU48" s="190">
        <f t="shared" si="341"/>
        <v>0</v>
      </c>
      <c r="IV48" s="190">
        <f t="shared" si="341"/>
        <v>0</v>
      </c>
      <c r="IW48" s="190">
        <f t="shared" si="341"/>
        <v>0</v>
      </c>
      <c r="IX48" s="190">
        <f t="shared" si="341"/>
        <v>0</v>
      </c>
      <c r="IY48" s="190">
        <f t="shared" si="341"/>
        <v>0</v>
      </c>
      <c r="IZ48" s="190">
        <f t="shared" si="341"/>
        <v>0</v>
      </c>
      <c r="JA48" s="190">
        <f t="shared" si="341"/>
        <v>0</v>
      </c>
      <c r="JB48" s="190">
        <f t="shared" si="341"/>
        <v>0</v>
      </c>
      <c r="JC48" s="190">
        <f t="shared" si="341"/>
        <v>0</v>
      </c>
      <c r="JD48" s="190">
        <f t="shared" si="341"/>
        <v>0</v>
      </c>
      <c r="JE48" s="190">
        <f t="shared" si="341"/>
        <v>0</v>
      </c>
      <c r="JF48" s="190">
        <f t="shared" si="341"/>
        <v>0</v>
      </c>
      <c r="JG48" s="190">
        <f t="shared" si="341"/>
        <v>0</v>
      </c>
      <c r="JH48" s="190">
        <f t="shared" si="341"/>
        <v>0</v>
      </c>
      <c r="JI48" s="190">
        <f t="shared" si="341"/>
        <v>0</v>
      </c>
      <c r="JJ48" s="190">
        <f t="shared" si="341"/>
        <v>0</v>
      </c>
      <c r="JK48" s="190">
        <f t="shared" si="341"/>
        <v>0</v>
      </c>
      <c r="JL48" s="190">
        <f t="shared" si="341"/>
        <v>0</v>
      </c>
      <c r="JM48" s="190">
        <f t="shared" si="341"/>
        <v>0</v>
      </c>
      <c r="JN48" s="190">
        <f t="shared" si="341"/>
        <v>0</v>
      </c>
      <c r="JO48" s="190">
        <f t="shared" si="341"/>
        <v>0</v>
      </c>
      <c r="JP48" s="190">
        <f t="shared" si="341"/>
        <v>0</v>
      </c>
      <c r="JQ48" s="190">
        <f t="shared" si="341"/>
        <v>0</v>
      </c>
      <c r="JR48" s="190">
        <f t="shared" si="341"/>
        <v>0</v>
      </c>
      <c r="JS48" s="190">
        <f t="shared" si="341"/>
        <v>0</v>
      </c>
      <c r="JT48" s="190">
        <f t="shared" si="341"/>
        <v>0</v>
      </c>
      <c r="JU48" s="190">
        <f t="shared" si="341"/>
        <v>0</v>
      </c>
      <c r="JV48" s="190">
        <f t="shared" si="341"/>
        <v>0</v>
      </c>
      <c r="JW48" s="190">
        <f t="shared" si="341"/>
        <v>0</v>
      </c>
      <c r="JX48" s="190">
        <f t="shared" si="341"/>
        <v>0</v>
      </c>
      <c r="JY48" s="190">
        <f t="shared" si="341"/>
        <v>0</v>
      </c>
      <c r="JZ48" s="190">
        <f t="shared" si="341"/>
        <v>0</v>
      </c>
      <c r="KA48" s="190">
        <f t="shared" si="341"/>
        <v>0</v>
      </c>
      <c r="KB48" s="190">
        <f t="shared" si="341"/>
        <v>0</v>
      </c>
      <c r="KC48" s="190">
        <f t="shared" si="341"/>
        <v>0</v>
      </c>
      <c r="KD48" s="190">
        <f t="shared" si="341"/>
        <v>0</v>
      </c>
      <c r="KE48" s="190">
        <f t="shared" si="341"/>
        <v>0</v>
      </c>
      <c r="KF48" s="190">
        <f t="shared" si="341"/>
        <v>0</v>
      </c>
      <c r="KG48" s="190">
        <f t="shared" ref="KG48:MR48" si="342">SUM(KG10:KG47)</f>
        <v>0</v>
      </c>
      <c r="KH48" s="190">
        <f t="shared" si="342"/>
        <v>0</v>
      </c>
      <c r="KI48" s="190">
        <f t="shared" si="342"/>
        <v>0</v>
      </c>
      <c r="KJ48" s="190">
        <f t="shared" si="342"/>
        <v>0</v>
      </c>
      <c r="KK48" s="190">
        <f t="shared" si="342"/>
        <v>0</v>
      </c>
      <c r="KL48" s="190">
        <f t="shared" si="342"/>
        <v>0</v>
      </c>
      <c r="KM48" s="190">
        <f t="shared" si="342"/>
        <v>0</v>
      </c>
      <c r="KN48" s="190">
        <f t="shared" si="342"/>
        <v>0</v>
      </c>
      <c r="KO48" s="190">
        <f t="shared" si="342"/>
        <v>0</v>
      </c>
      <c r="KP48" s="190">
        <f t="shared" si="342"/>
        <v>0</v>
      </c>
      <c r="KQ48" s="190">
        <f t="shared" si="342"/>
        <v>0</v>
      </c>
      <c r="KR48" s="190">
        <f t="shared" si="342"/>
        <v>0</v>
      </c>
      <c r="KS48" s="190">
        <f t="shared" si="342"/>
        <v>0</v>
      </c>
      <c r="KT48" s="190">
        <f t="shared" si="342"/>
        <v>0</v>
      </c>
      <c r="KU48" s="190">
        <f t="shared" si="342"/>
        <v>0</v>
      </c>
      <c r="KV48" s="190">
        <f t="shared" si="342"/>
        <v>0</v>
      </c>
      <c r="KW48" s="190">
        <f t="shared" si="342"/>
        <v>0</v>
      </c>
      <c r="KX48" s="190">
        <f t="shared" si="342"/>
        <v>0</v>
      </c>
      <c r="KY48" s="190">
        <f t="shared" si="342"/>
        <v>0</v>
      </c>
      <c r="KZ48" s="190">
        <f t="shared" si="342"/>
        <v>0</v>
      </c>
      <c r="LA48" s="190">
        <f t="shared" si="342"/>
        <v>0</v>
      </c>
      <c r="LB48" s="190">
        <f t="shared" si="342"/>
        <v>0</v>
      </c>
      <c r="LC48" s="190">
        <f t="shared" si="342"/>
        <v>0</v>
      </c>
      <c r="LD48" s="190">
        <f t="shared" si="342"/>
        <v>0</v>
      </c>
      <c r="LE48" s="190">
        <f t="shared" si="342"/>
        <v>0</v>
      </c>
      <c r="LF48" s="190">
        <f t="shared" si="342"/>
        <v>0</v>
      </c>
      <c r="LG48" s="190">
        <f t="shared" si="342"/>
        <v>0</v>
      </c>
      <c r="LH48" s="190">
        <f t="shared" si="342"/>
        <v>0</v>
      </c>
      <c r="LI48" s="190">
        <f t="shared" si="342"/>
        <v>0</v>
      </c>
      <c r="LJ48" s="190">
        <f t="shared" si="342"/>
        <v>0</v>
      </c>
      <c r="LK48" s="190">
        <f t="shared" si="342"/>
        <v>0</v>
      </c>
      <c r="LL48" s="190">
        <f t="shared" si="342"/>
        <v>0</v>
      </c>
      <c r="LM48" s="190">
        <f t="shared" si="342"/>
        <v>0</v>
      </c>
      <c r="LN48" s="190">
        <f t="shared" si="342"/>
        <v>0</v>
      </c>
      <c r="LO48" s="190">
        <f t="shared" si="342"/>
        <v>0</v>
      </c>
      <c r="LP48" s="190">
        <f t="shared" si="342"/>
        <v>0</v>
      </c>
      <c r="LQ48" s="190">
        <f t="shared" si="342"/>
        <v>0</v>
      </c>
      <c r="LR48" s="190">
        <f t="shared" si="342"/>
        <v>0</v>
      </c>
      <c r="LS48" s="190">
        <f t="shared" si="342"/>
        <v>0</v>
      </c>
      <c r="LT48" s="190">
        <f t="shared" si="342"/>
        <v>0</v>
      </c>
      <c r="LU48" s="190">
        <f t="shared" si="342"/>
        <v>0</v>
      </c>
      <c r="LV48" s="190">
        <f t="shared" si="342"/>
        <v>0</v>
      </c>
      <c r="LW48" s="190">
        <f t="shared" si="342"/>
        <v>0</v>
      </c>
      <c r="LX48" s="190">
        <f t="shared" si="342"/>
        <v>0</v>
      </c>
      <c r="LY48" s="190">
        <f t="shared" si="342"/>
        <v>0</v>
      </c>
      <c r="LZ48" s="190">
        <f t="shared" si="342"/>
        <v>0</v>
      </c>
      <c r="MA48" s="190">
        <f t="shared" si="342"/>
        <v>0</v>
      </c>
      <c r="MB48" s="190">
        <f t="shared" si="342"/>
        <v>0</v>
      </c>
      <c r="MC48" s="190">
        <f t="shared" si="342"/>
        <v>0</v>
      </c>
      <c r="MD48" s="190">
        <f t="shared" si="342"/>
        <v>0</v>
      </c>
      <c r="ME48" s="190">
        <f t="shared" si="342"/>
        <v>0</v>
      </c>
      <c r="MF48" s="190">
        <f t="shared" si="342"/>
        <v>0</v>
      </c>
      <c r="MG48" s="190">
        <f t="shared" si="342"/>
        <v>0</v>
      </c>
      <c r="MH48" s="190">
        <f t="shared" si="342"/>
        <v>0</v>
      </c>
      <c r="MI48" s="190">
        <f t="shared" si="342"/>
        <v>0</v>
      </c>
      <c r="MJ48" s="190">
        <f t="shared" si="342"/>
        <v>0</v>
      </c>
      <c r="MK48" s="190">
        <f t="shared" si="342"/>
        <v>0</v>
      </c>
      <c r="ML48" s="190">
        <f t="shared" si="342"/>
        <v>0</v>
      </c>
      <c r="MM48" s="190">
        <f t="shared" si="342"/>
        <v>0</v>
      </c>
      <c r="MN48" s="190">
        <f t="shared" si="342"/>
        <v>0</v>
      </c>
      <c r="MO48" s="190">
        <f t="shared" si="342"/>
        <v>0</v>
      </c>
      <c r="MP48" s="190">
        <f t="shared" si="342"/>
        <v>0</v>
      </c>
      <c r="MQ48" s="190">
        <f t="shared" si="342"/>
        <v>0</v>
      </c>
      <c r="MR48" s="189">
        <f t="shared" si="342"/>
        <v>0</v>
      </c>
      <c r="MT48" s="103"/>
      <c r="MU48" s="103"/>
      <c r="MV48" s="103"/>
      <c r="MW48" s="103"/>
      <c r="MX48" s="103"/>
      <c r="MY48" s="103"/>
      <c r="MZ48" s="103"/>
      <c r="NA48" s="103"/>
      <c r="NB48" s="103"/>
      <c r="NC48" s="103"/>
      <c r="ND48" s="103"/>
      <c r="NE48" s="103"/>
      <c r="NF48" s="103"/>
      <c r="NG48" s="103"/>
      <c r="NH48" s="103"/>
      <c r="NI48" s="103"/>
      <c r="NJ48" s="103"/>
    </row>
    <row r="49" spans="1:374" s="98" customFormat="1" ht="12" customHeight="1" x14ac:dyDescent="0.2">
      <c r="B49" s="1253" t="str">
        <f>IF(SUM(E17:E47)=0,"",(B17*E17+B18*E18+B19*E19+B20*E20+B21*E21+B22*E22+B23*E23+B24*E24+B25*E25+B26*E26+B27*E27+B28*E28+B29*E29+B30*E30+B31*E31+B32*E32+B33*E33+B34*E34+B35*E35+B36*E36+B37*E37+B38*E38+B39*E39+B40*E40+B41*E41+B42*E42+B43*E43+B44*E44+B45*E45+B46*E46+B47*E47)/SUM(E17:E47))</f>
        <v/>
      </c>
      <c r="C49" s="1254"/>
      <c r="D49" s="943" t="s">
        <v>581</v>
      </c>
      <c r="E49" s="191">
        <f>SUM(E17:E47)</f>
        <v>0</v>
      </c>
      <c r="F49" s="192">
        <f>(E17*F17+E18*F18+E19*F19+E20*F20+E21*F21+E22*F22+E23*F23+E24*F24+E25*F25+E26*F26+E27*F27+E28*F28+E29*F29+E30*F30+E31*F31+E32*F32+E33*F33+E34*F34+E35*F35+E36*F36+E37*F37+E38*F38+E39*F39+E40*F40+E41*F41+E42*F42+E43*F43+E44*F44+E45*F45+E46*F46+E47*F47)</f>
        <v>0</v>
      </c>
      <c r="G49" s="1252"/>
      <c r="H49" s="193" t="s">
        <v>582</v>
      </c>
      <c r="I49" s="194" t="str">
        <f>IF(O67=0,"",IF(SUM(O56:O62)/O67&gt;=0.2,"Pass","Fail"))</f>
        <v/>
      </c>
      <c r="J49" s="182"/>
      <c r="K49" s="177" t="s">
        <v>583</v>
      </c>
      <c r="L49" s="184">
        <f>L48*12</f>
        <v>0</v>
      </c>
      <c r="M49" s="94"/>
      <c r="N49" s="185"/>
      <c r="O49" s="94"/>
      <c r="P49" s="94"/>
      <c r="Q49" s="94"/>
      <c r="R49" s="94"/>
      <c r="S49" s="94"/>
      <c r="T49" s="189"/>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90"/>
      <c r="HP49" s="190"/>
      <c r="HQ49" s="190"/>
      <c r="HR49" s="190"/>
      <c r="HS49" s="190"/>
      <c r="HT49" s="190"/>
      <c r="HU49" s="190"/>
      <c r="HV49" s="190"/>
      <c r="HW49" s="190"/>
      <c r="HX49" s="190"/>
      <c r="HY49" s="190"/>
      <c r="HZ49" s="190"/>
      <c r="IA49" s="190"/>
      <c r="IB49" s="190"/>
      <c r="IC49" s="190"/>
      <c r="ID49" s="190"/>
      <c r="IE49" s="190"/>
      <c r="IF49" s="190"/>
      <c r="IG49" s="190"/>
      <c r="IH49" s="190"/>
      <c r="II49" s="190"/>
      <c r="IJ49" s="190"/>
      <c r="IK49" s="190"/>
      <c r="IL49" s="190"/>
      <c r="IM49" s="190"/>
      <c r="IN49" s="190"/>
      <c r="IO49" s="190"/>
      <c r="IP49" s="190"/>
      <c r="IQ49" s="190"/>
      <c r="IR49" s="190"/>
      <c r="IS49" s="190"/>
      <c r="IT49" s="190"/>
      <c r="IU49" s="190"/>
      <c r="IV49" s="190"/>
      <c r="IW49" s="190"/>
      <c r="IX49" s="190"/>
      <c r="IY49" s="190"/>
      <c r="IZ49" s="190"/>
      <c r="JA49" s="190"/>
      <c r="JB49" s="190"/>
      <c r="JC49" s="190"/>
      <c r="JD49" s="190"/>
      <c r="JE49" s="190"/>
      <c r="JF49" s="190"/>
      <c r="JG49" s="190"/>
      <c r="JH49" s="190"/>
      <c r="JI49" s="190"/>
      <c r="JJ49" s="190"/>
      <c r="JK49" s="190"/>
      <c r="JL49" s="190"/>
      <c r="JM49" s="190"/>
      <c r="JN49" s="190"/>
      <c r="JO49" s="190"/>
      <c r="JP49" s="190"/>
      <c r="JQ49" s="190"/>
      <c r="JR49" s="190"/>
      <c r="JS49" s="190"/>
      <c r="JT49" s="190"/>
      <c r="JU49" s="190"/>
      <c r="JV49" s="190"/>
      <c r="JW49" s="190"/>
      <c r="JX49" s="190"/>
      <c r="JY49" s="190"/>
      <c r="JZ49" s="190"/>
      <c r="KA49" s="190"/>
      <c r="KB49" s="190"/>
      <c r="KC49" s="190"/>
      <c r="KD49" s="190"/>
      <c r="KE49" s="190"/>
      <c r="KF49" s="190"/>
      <c r="KG49" s="190"/>
      <c r="KH49" s="190"/>
      <c r="KI49" s="190"/>
      <c r="KJ49" s="190"/>
      <c r="KK49" s="190"/>
      <c r="KL49" s="190"/>
      <c r="KM49" s="190"/>
      <c r="KN49" s="190"/>
      <c r="KO49" s="190"/>
      <c r="KP49" s="190"/>
      <c r="KQ49" s="190"/>
      <c r="KR49" s="190"/>
      <c r="KS49" s="190"/>
      <c r="KT49" s="190"/>
      <c r="KU49" s="190"/>
      <c r="KV49" s="190"/>
      <c r="KW49" s="190"/>
      <c r="KX49" s="190"/>
      <c r="KY49" s="190"/>
      <c r="KZ49" s="190"/>
      <c r="LA49" s="190"/>
      <c r="LB49" s="190"/>
      <c r="LC49" s="190"/>
      <c r="LD49" s="190"/>
      <c r="LE49" s="190"/>
      <c r="LF49" s="190"/>
      <c r="LG49" s="190"/>
      <c r="LH49" s="190"/>
      <c r="LI49" s="190"/>
      <c r="LJ49" s="190"/>
      <c r="LK49" s="190"/>
      <c r="LL49" s="190"/>
      <c r="LM49" s="190"/>
      <c r="LN49" s="190"/>
      <c r="LO49" s="190"/>
      <c r="LP49" s="190"/>
      <c r="LQ49" s="190"/>
      <c r="LR49" s="190"/>
      <c r="LS49" s="190"/>
      <c r="LT49" s="190"/>
      <c r="LU49" s="190"/>
      <c r="LV49" s="190"/>
      <c r="LW49" s="190"/>
      <c r="LX49" s="190"/>
      <c r="LY49" s="190"/>
      <c r="LZ49" s="190"/>
      <c r="MA49" s="190"/>
      <c r="MB49" s="190"/>
      <c r="MC49" s="103"/>
      <c r="MD49" s="103"/>
      <c r="ME49" s="103"/>
      <c r="MF49" s="103"/>
      <c r="MG49" s="103"/>
      <c r="MH49" s="103"/>
      <c r="MI49" s="103"/>
      <c r="MJ49" s="103"/>
      <c r="MK49" s="103"/>
      <c r="ML49" s="103"/>
      <c r="MM49" s="103"/>
      <c r="MN49" s="103"/>
      <c r="MO49" s="103"/>
      <c r="MP49" s="103"/>
      <c r="MQ49" s="103"/>
      <c r="MT49" s="103"/>
      <c r="MU49" s="103"/>
      <c r="MV49" s="103"/>
      <c r="MW49" s="103"/>
      <c r="MX49" s="103"/>
      <c r="MY49" s="103"/>
      <c r="MZ49" s="103"/>
      <c r="NA49" s="103"/>
      <c r="NB49" s="103"/>
      <c r="NC49" s="103"/>
      <c r="ND49" s="103"/>
      <c r="NE49" s="103"/>
      <c r="NF49" s="103"/>
      <c r="NG49" s="103"/>
      <c r="NH49" s="103"/>
      <c r="NI49" s="103"/>
      <c r="NJ49" s="103"/>
    </row>
    <row r="50" spans="1:374" ht="3" customHeight="1" x14ac:dyDescent="0.2">
      <c r="A50" s="195"/>
      <c r="B50" s="186"/>
      <c r="D50" s="196"/>
      <c r="E50" s="197"/>
      <c r="F50" s="197"/>
      <c r="G50" s="182"/>
      <c r="H50" s="182"/>
      <c r="I50" s="182"/>
      <c r="J50" s="182"/>
      <c r="K50" s="196"/>
      <c r="L50" s="197"/>
      <c r="M50" s="94"/>
      <c r="N50" s="6"/>
      <c r="O50" s="93"/>
      <c r="P50" s="93"/>
      <c r="Q50" s="93"/>
      <c r="R50" s="93"/>
      <c r="S50" s="93"/>
      <c r="T50" s="93"/>
      <c r="U50" s="93"/>
      <c r="V50" s="198"/>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90"/>
      <c r="HP50" s="190"/>
      <c r="HQ50" s="190"/>
      <c r="HR50" s="190"/>
      <c r="HS50" s="190"/>
      <c r="HT50" s="190"/>
      <c r="HU50" s="190"/>
      <c r="HV50" s="190"/>
      <c r="HW50" s="190"/>
      <c r="HX50" s="190"/>
      <c r="HY50" s="190"/>
      <c r="HZ50" s="190"/>
      <c r="IA50" s="190"/>
      <c r="IB50" s="190"/>
      <c r="IC50" s="190"/>
      <c r="ID50" s="190"/>
      <c r="IE50" s="190"/>
      <c r="IF50" s="190"/>
      <c r="IG50" s="190"/>
      <c r="IH50" s="190"/>
      <c r="II50" s="190"/>
      <c r="IJ50" s="190"/>
      <c r="IK50" s="190"/>
      <c r="IL50" s="190"/>
      <c r="IM50" s="190"/>
      <c r="IN50" s="190"/>
      <c r="IO50" s="190"/>
      <c r="IP50" s="190"/>
      <c r="IQ50" s="190"/>
      <c r="IR50" s="190"/>
      <c r="IS50" s="190"/>
      <c r="IT50" s="190"/>
      <c r="IU50" s="190"/>
      <c r="IV50" s="190"/>
      <c r="IW50" s="190"/>
      <c r="IX50" s="190"/>
      <c r="IY50" s="190"/>
      <c r="IZ50" s="190"/>
      <c r="JA50" s="190"/>
      <c r="JB50" s="190"/>
      <c r="JC50" s="190"/>
      <c r="JD50" s="190"/>
      <c r="JE50" s="190"/>
      <c r="JF50" s="190"/>
      <c r="JG50" s="190"/>
      <c r="JH50" s="190"/>
      <c r="JI50" s="190"/>
      <c r="JJ50" s="190"/>
      <c r="JK50" s="190"/>
      <c r="JL50" s="190"/>
      <c r="JM50" s="190"/>
      <c r="JN50" s="190"/>
      <c r="JO50" s="190"/>
      <c r="JP50" s="190"/>
      <c r="JQ50" s="190"/>
      <c r="JR50" s="190"/>
      <c r="JS50" s="190"/>
      <c r="JT50" s="190"/>
      <c r="JU50" s="190"/>
      <c r="JV50" s="190"/>
      <c r="JW50" s="190"/>
      <c r="JX50" s="190"/>
      <c r="JY50" s="190"/>
      <c r="JZ50" s="190"/>
      <c r="KA50" s="190"/>
      <c r="KB50" s="190"/>
      <c r="KC50" s="190"/>
      <c r="KD50" s="190"/>
      <c r="KE50" s="190"/>
      <c r="KF50" s="190"/>
      <c r="KG50" s="190"/>
      <c r="KH50" s="190"/>
      <c r="KI50" s="190"/>
      <c r="KJ50" s="190"/>
      <c r="KK50" s="190"/>
      <c r="KL50" s="190"/>
      <c r="KM50" s="190"/>
      <c r="KN50" s="190"/>
      <c r="KO50" s="190"/>
      <c r="KP50" s="190"/>
      <c r="KQ50" s="190"/>
      <c r="KR50" s="190"/>
      <c r="KS50" s="190"/>
      <c r="KT50" s="190"/>
      <c r="KU50" s="190"/>
      <c r="KV50" s="190"/>
      <c r="KW50" s="190"/>
      <c r="KX50" s="190"/>
      <c r="KY50" s="190"/>
      <c r="KZ50" s="190"/>
      <c r="LA50" s="190"/>
      <c r="LB50" s="190"/>
      <c r="LC50" s="190"/>
      <c r="LD50" s="190"/>
      <c r="LE50" s="190"/>
      <c r="LF50" s="190"/>
      <c r="LG50" s="190"/>
      <c r="LH50" s="190"/>
      <c r="LI50" s="190"/>
      <c r="LJ50" s="190"/>
      <c r="LK50" s="190"/>
      <c r="LL50" s="190"/>
      <c r="LM50" s="190"/>
      <c r="LN50" s="190"/>
      <c r="LO50" s="190"/>
      <c r="LP50" s="190"/>
      <c r="LQ50" s="190"/>
      <c r="LR50" s="190"/>
      <c r="LS50" s="190"/>
      <c r="LT50" s="190"/>
      <c r="LU50" s="190"/>
      <c r="LV50" s="190"/>
      <c r="LW50" s="190"/>
      <c r="LX50" s="190"/>
      <c r="LY50" s="190"/>
      <c r="LZ50" s="190"/>
      <c r="MA50" s="190"/>
      <c r="MB50" s="190"/>
      <c r="MC50" s="190"/>
      <c r="MD50" s="190"/>
    </row>
    <row r="51" spans="1:374" ht="12" customHeight="1" x14ac:dyDescent="0.2">
      <c r="A51" s="1255" t="s">
        <v>584</v>
      </c>
      <c r="B51" s="1256"/>
      <c r="C51" s="1256"/>
      <c r="D51" s="1256"/>
      <c r="E51" s="1256"/>
      <c r="F51" s="1256"/>
      <c r="G51" s="1256"/>
      <c r="H51" s="1256"/>
      <c r="I51" s="1256"/>
      <c r="J51" s="1256"/>
      <c r="K51" s="1256"/>
      <c r="L51" s="1256"/>
      <c r="M51" s="1256"/>
      <c r="N51" s="1256"/>
      <c r="O51" s="1256"/>
      <c r="P51" s="1256"/>
      <c r="Q51" s="942"/>
      <c r="R51" s="93"/>
      <c r="S51" s="93"/>
      <c r="T51" s="93"/>
      <c r="U51" s="93"/>
      <c r="V51" s="198"/>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c r="EU51" s="190"/>
      <c r="EV51" s="190"/>
      <c r="EW51" s="190"/>
      <c r="EX51" s="190"/>
      <c r="EY51" s="190"/>
      <c r="EZ51" s="190"/>
      <c r="FA51" s="190"/>
      <c r="FB51" s="190"/>
      <c r="FC51" s="190"/>
      <c r="FD51" s="190"/>
      <c r="FE51" s="190"/>
      <c r="FF51" s="190"/>
      <c r="FG51" s="190"/>
      <c r="FH51" s="190"/>
      <c r="FI51" s="190"/>
      <c r="FJ51" s="190"/>
      <c r="FK51" s="190"/>
      <c r="FL51" s="190"/>
      <c r="FM51" s="190"/>
      <c r="FN51" s="190"/>
      <c r="FO51" s="190"/>
      <c r="FP51" s="190"/>
      <c r="FQ51" s="190"/>
      <c r="FR51" s="190"/>
      <c r="FS51" s="190"/>
      <c r="FT51" s="190"/>
      <c r="FU51" s="190"/>
      <c r="FV51" s="190"/>
      <c r="FW51" s="190"/>
      <c r="FX51" s="190"/>
      <c r="FY51" s="190"/>
      <c r="FZ51" s="190"/>
      <c r="GA51" s="190"/>
      <c r="GB51" s="190"/>
      <c r="GC51" s="190"/>
      <c r="GD51" s="190"/>
      <c r="GE51" s="190"/>
      <c r="GF51" s="190"/>
      <c r="GG51" s="190"/>
      <c r="GH51" s="190"/>
      <c r="GI51" s="190"/>
      <c r="GJ51" s="190"/>
      <c r="GK51" s="190"/>
      <c r="GL51" s="190"/>
      <c r="GM51" s="190"/>
      <c r="GN51" s="190"/>
      <c r="GO51" s="190"/>
      <c r="GP51" s="190"/>
      <c r="GQ51" s="190"/>
      <c r="GR51" s="190"/>
      <c r="GS51" s="190"/>
      <c r="GT51" s="190"/>
      <c r="GU51" s="190"/>
      <c r="GV51" s="190"/>
      <c r="GW51" s="190"/>
      <c r="GX51" s="190"/>
      <c r="GY51" s="190"/>
      <c r="GZ51" s="190"/>
      <c r="HA51" s="190"/>
      <c r="HB51" s="190"/>
      <c r="HC51" s="190"/>
      <c r="HD51" s="190"/>
      <c r="HE51" s="190"/>
      <c r="HF51" s="190"/>
      <c r="HG51" s="190"/>
      <c r="HH51" s="190"/>
      <c r="HI51" s="190"/>
      <c r="HJ51" s="190"/>
      <c r="HK51" s="190"/>
      <c r="HL51" s="190"/>
      <c r="HM51" s="190"/>
      <c r="HN51" s="190"/>
      <c r="HO51" s="190"/>
      <c r="HP51" s="190"/>
      <c r="HQ51" s="190"/>
      <c r="HR51" s="190"/>
      <c r="HS51" s="190"/>
      <c r="HT51" s="190"/>
      <c r="HU51" s="190"/>
      <c r="HV51" s="190"/>
      <c r="HW51" s="190"/>
      <c r="HX51" s="190"/>
      <c r="HY51" s="190"/>
      <c r="HZ51" s="190"/>
      <c r="IA51" s="190"/>
      <c r="IB51" s="190"/>
      <c r="IC51" s="190"/>
      <c r="ID51" s="190"/>
      <c r="IE51" s="190"/>
      <c r="IF51" s="190"/>
      <c r="IG51" s="190"/>
      <c r="IH51" s="190"/>
      <c r="II51" s="190"/>
      <c r="IJ51" s="190"/>
      <c r="IK51" s="190"/>
      <c r="IL51" s="190"/>
      <c r="IM51" s="190"/>
      <c r="IN51" s="190"/>
      <c r="IO51" s="190"/>
      <c r="IP51" s="190"/>
      <c r="IQ51" s="190"/>
      <c r="IR51" s="190"/>
      <c r="IS51" s="190"/>
      <c r="IT51" s="190"/>
      <c r="IU51" s="190"/>
      <c r="IV51" s="190"/>
      <c r="IW51" s="190"/>
      <c r="IX51" s="190"/>
      <c r="IY51" s="190"/>
      <c r="IZ51" s="190"/>
      <c r="JA51" s="190"/>
      <c r="JB51" s="190"/>
      <c r="JC51" s="190"/>
      <c r="JD51" s="190"/>
      <c r="JE51" s="190"/>
      <c r="JF51" s="190"/>
      <c r="JG51" s="190"/>
      <c r="JH51" s="190"/>
      <c r="JI51" s="190"/>
      <c r="JJ51" s="190"/>
      <c r="JK51" s="190"/>
      <c r="JL51" s="190"/>
      <c r="JM51" s="190"/>
      <c r="JN51" s="190"/>
      <c r="JO51" s="190"/>
      <c r="JP51" s="190"/>
      <c r="JQ51" s="190"/>
      <c r="JR51" s="190"/>
      <c r="JS51" s="190"/>
      <c r="JT51" s="190"/>
      <c r="JU51" s="190"/>
      <c r="JV51" s="190"/>
      <c r="JW51" s="190"/>
      <c r="JX51" s="190"/>
      <c r="JY51" s="190"/>
      <c r="JZ51" s="190"/>
      <c r="KA51" s="190"/>
      <c r="KB51" s="190"/>
      <c r="KC51" s="190"/>
      <c r="KD51" s="190"/>
      <c r="KE51" s="190"/>
      <c r="KF51" s="190"/>
      <c r="KG51" s="190"/>
      <c r="KH51" s="190"/>
      <c r="KI51" s="190"/>
      <c r="KJ51" s="190"/>
      <c r="KK51" s="190"/>
      <c r="KL51" s="190"/>
      <c r="KM51" s="190"/>
      <c r="KN51" s="190"/>
      <c r="KO51" s="190"/>
      <c r="KP51" s="190"/>
      <c r="KQ51" s="190"/>
      <c r="KR51" s="190"/>
      <c r="KS51" s="190"/>
      <c r="KT51" s="190"/>
      <c r="KU51" s="190"/>
      <c r="KV51" s="190"/>
      <c r="KW51" s="190"/>
      <c r="KX51" s="190"/>
      <c r="KY51" s="190"/>
      <c r="KZ51" s="190"/>
      <c r="LA51" s="190"/>
      <c r="LB51" s="190"/>
      <c r="LC51" s="190"/>
      <c r="LD51" s="190"/>
      <c r="LE51" s="190"/>
      <c r="LF51" s="190"/>
      <c r="LG51" s="190"/>
      <c r="LH51" s="190"/>
      <c r="LI51" s="190"/>
      <c r="LJ51" s="190"/>
      <c r="LK51" s="190"/>
      <c r="LL51" s="190"/>
      <c r="LM51" s="190"/>
      <c r="LN51" s="190"/>
      <c r="LO51" s="190"/>
      <c r="LP51" s="190"/>
      <c r="LQ51" s="190"/>
      <c r="LR51" s="190"/>
      <c r="LS51" s="190"/>
      <c r="LT51" s="190"/>
      <c r="LU51" s="190"/>
      <c r="LV51" s="190"/>
      <c r="LW51" s="190"/>
      <c r="LX51" s="190"/>
      <c r="LY51" s="190"/>
      <c r="LZ51" s="190"/>
      <c r="MA51" s="190"/>
      <c r="MB51" s="190"/>
      <c r="MC51" s="190"/>
      <c r="MD51" s="190"/>
    </row>
    <row r="52" spans="1:374" ht="12" customHeight="1" thickBot="1" x14ac:dyDescent="0.25">
      <c r="A52" s="1256"/>
      <c r="B52" s="1256"/>
      <c r="C52" s="1256"/>
      <c r="D52" s="1256"/>
      <c r="E52" s="1256"/>
      <c r="F52" s="1256"/>
      <c r="G52" s="1256"/>
      <c r="H52" s="1256"/>
      <c r="I52" s="1256"/>
      <c r="J52" s="1256"/>
      <c r="K52" s="1256"/>
      <c r="L52" s="1256"/>
      <c r="M52" s="1256"/>
      <c r="N52" s="1256"/>
      <c r="O52" s="1256"/>
      <c r="P52" s="1256"/>
      <c r="Q52" s="942"/>
      <c r="R52" s="93"/>
      <c r="S52" s="93"/>
      <c r="T52" s="93"/>
      <c r="U52" s="93"/>
      <c r="V52" s="198"/>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190"/>
      <c r="HP52" s="190"/>
      <c r="HQ52" s="190"/>
      <c r="HR52" s="190"/>
      <c r="HS52" s="190"/>
      <c r="HT52" s="190"/>
      <c r="HU52" s="190"/>
      <c r="HV52" s="190"/>
      <c r="HW52" s="190"/>
      <c r="HX52" s="190"/>
      <c r="HY52" s="190"/>
      <c r="HZ52" s="190"/>
      <c r="IA52" s="190"/>
      <c r="IB52" s="190"/>
      <c r="IC52" s="190"/>
      <c r="ID52" s="190"/>
      <c r="IE52" s="190"/>
      <c r="IF52" s="190"/>
      <c r="IG52" s="190"/>
      <c r="IH52" s="190"/>
      <c r="II52" s="190"/>
      <c r="IJ52" s="190"/>
      <c r="IK52" s="190"/>
      <c r="IL52" s="190"/>
      <c r="IM52" s="190"/>
      <c r="IN52" s="190"/>
      <c r="IO52" s="190"/>
      <c r="IP52" s="190"/>
      <c r="IQ52" s="190"/>
      <c r="IR52" s="190"/>
      <c r="IS52" s="190"/>
      <c r="IT52" s="190"/>
      <c r="IU52" s="190"/>
      <c r="IV52" s="190"/>
      <c r="IW52" s="190"/>
      <c r="IX52" s="190"/>
      <c r="IY52" s="190"/>
      <c r="IZ52" s="190"/>
      <c r="JA52" s="190"/>
      <c r="JB52" s="190"/>
      <c r="JC52" s="190"/>
      <c r="JD52" s="190"/>
      <c r="JE52" s="190"/>
      <c r="JF52" s="190"/>
      <c r="JG52" s="190"/>
      <c r="JH52" s="190"/>
      <c r="JI52" s="190"/>
      <c r="JJ52" s="190"/>
      <c r="JK52" s="190"/>
      <c r="JL52" s="190"/>
      <c r="JM52" s="190"/>
      <c r="JN52" s="190"/>
      <c r="JO52" s="190"/>
      <c r="JP52" s="190"/>
      <c r="JQ52" s="190"/>
      <c r="JR52" s="190"/>
      <c r="JS52" s="190"/>
      <c r="JT52" s="190"/>
      <c r="JU52" s="190"/>
      <c r="JV52" s="190"/>
      <c r="JW52" s="190"/>
      <c r="JX52" s="190"/>
      <c r="JY52" s="190"/>
      <c r="JZ52" s="190"/>
      <c r="KA52" s="190"/>
      <c r="KB52" s="190"/>
      <c r="KC52" s="190"/>
      <c r="KD52" s="190"/>
      <c r="KE52" s="190"/>
      <c r="KF52" s="190"/>
      <c r="KG52" s="190"/>
      <c r="KH52" s="190"/>
      <c r="KI52" s="190"/>
      <c r="KJ52" s="190"/>
      <c r="KK52" s="190"/>
      <c r="KL52" s="190"/>
      <c r="KM52" s="190"/>
      <c r="KN52" s="190"/>
      <c r="KO52" s="190"/>
      <c r="KP52" s="190"/>
      <c r="KQ52" s="190"/>
      <c r="KR52" s="190"/>
      <c r="KS52" s="190"/>
      <c r="KT52" s="190"/>
      <c r="KU52" s="190"/>
      <c r="KV52" s="190"/>
      <c r="KW52" s="190"/>
      <c r="KX52" s="190"/>
      <c r="KY52" s="190"/>
      <c r="KZ52" s="190"/>
      <c r="LA52" s="190"/>
      <c r="LB52" s="190"/>
      <c r="LC52" s="190"/>
      <c r="LD52" s="190"/>
      <c r="LE52" s="190"/>
      <c r="LF52" s="190"/>
      <c r="LG52" s="190"/>
      <c r="LH52" s="190"/>
      <c r="LI52" s="190"/>
      <c r="LJ52" s="190"/>
      <c r="LK52" s="190"/>
      <c r="LL52" s="190"/>
      <c r="LM52" s="190"/>
      <c r="LN52" s="190"/>
      <c r="LO52" s="190"/>
      <c r="LP52" s="190"/>
      <c r="LQ52" s="190"/>
      <c r="LR52" s="190"/>
      <c r="LS52" s="190"/>
      <c r="LT52" s="190"/>
      <c r="LU52" s="190"/>
      <c r="LV52" s="190"/>
      <c r="LW52" s="190"/>
      <c r="LX52" s="190"/>
      <c r="LY52" s="190"/>
      <c r="LZ52" s="190"/>
      <c r="MA52" s="190"/>
      <c r="MB52" s="190"/>
      <c r="MC52" s="190"/>
      <c r="MD52" s="190"/>
    </row>
    <row r="53" spans="1:374" ht="14.45" customHeight="1" thickBot="1" x14ac:dyDescent="0.25">
      <c r="A53" s="199" t="s">
        <v>15</v>
      </c>
      <c r="B53" s="199" t="s">
        <v>585</v>
      </c>
      <c r="K53" s="1257" t="str">
        <f>'Submission Form and Checklist'!$K$15</f>
        <v>&lt;&lt; Select LIHTC Election &gt;&gt;</v>
      </c>
      <c r="L53" s="1258"/>
      <c r="M53" s="1258"/>
      <c r="N53" s="1259"/>
      <c r="O53" s="99"/>
      <c r="R53" s="1260" t="str">
        <f>B53</f>
        <v>UNIT SUMMARY</v>
      </c>
      <c r="S53" s="1260"/>
      <c r="T53" s="1260"/>
      <c r="U53" s="1260"/>
      <c r="W53" s="340"/>
      <c r="Z53" s="340"/>
      <c r="AA53" s="340"/>
      <c r="AB53" s="340"/>
      <c r="AE53" s="340"/>
      <c r="AF53" s="340"/>
      <c r="AG53" s="340"/>
      <c r="AJ53" s="340"/>
      <c r="AK53" s="340"/>
      <c r="AL53" s="340"/>
      <c r="AO53" s="340"/>
      <c r="AP53" s="340"/>
      <c r="AQ53" s="340"/>
      <c r="AR53" s="340"/>
      <c r="AS53" s="340"/>
      <c r="AT53" s="340"/>
      <c r="AU53" s="340"/>
      <c r="AV53" s="340"/>
      <c r="AW53" s="340"/>
      <c r="AX53" s="96"/>
      <c r="BA53" s="340"/>
      <c r="BB53" s="340"/>
      <c r="BC53" s="96"/>
      <c r="LN53" s="200"/>
      <c r="MC53" s="103"/>
    </row>
    <row r="54" spans="1:374" ht="6" customHeight="1" x14ac:dyDescent="0.2">
      <c r="A54" s="199"/>
      <c r="B54" s="199"/>
      <c r="O54" s="99"/>
      <c r="R54" s="201"/>
      <c r="S54" s="202"/>
      <c r="T54" s="203"/>
      <c r="W54" s="340"/>
      <c r="Z54" s="340"/>
      <c r="AA54" s="340"/>
      <c r="AB54" s="340"/>
      <c r="AE54" s="340"/>
      <c r="AF54" s="340"/>
      <c r="AG54" s="340"/>
      <c r="AJ54" s="340"/>
      <c r="AK54" s="340"/>
      <c r="AL54" s="340"/>
      <c r="AO54" s="340"/>
      <c r="AP54" s="340"/>
      <c r="AQ54" s="340"/>
      <c r="AR54" s="340"/>
      <c r="AS54" s="340"/>
      <c r="AT54" s="340"/>
      <c r="AU54" s="340"/>
      <c r="AV54" s="340"/>
      <c r="AW54" s="340"/>
      <c r="AX54" s="96"/>
      <c r="BA54" s="340"/>
      <c r="BB54" s="340"/>
      <c r="BC54" s="96"/>
      <c r="LN54" s="200"/>
      <c r="MC54" s="103"/>
    </row>
    <row r="55" spans="1:374" ht="14.45" customHeight="1" x14ac:dyDescent="0.25">
      <c r="A55" s="199"/>
      <c r="B55" s="199" t="s">
        <v>586</v>
      </c>
      <c r="H55" s="99" t="s">
        <v>587</v>
      </c>
      <c r="I55" s="99"/>
      <c r="J55" s="204" t="s">
        <v>545</v>
      </c>
      <c r="K55" s="204" t="s">
        <v>588</v>
      </c>
      <c r="L55" s="204" t="s">
        <v>589</v>
      </c>
      <c r="M55" s="204" t="s">
        <v>590</v>
      </c>
      <c r="N55" s="204" t="s">
        <v>591</v>
      </c>
      <c r="O55" s="204" t="s">
        <v>166</v>
      </c>
      <c r="R55" s="205" t="s">
        <v>570</v>
      </c>
      <c r="S55" s="205"/>
      <c r="T55" s="203"/>
      <c r="W55" s="340"/>
      <c r="Z55" s="340"/>
      <c r="AA55" s="340"/>
      <c r="AB55" s="340"/>
      <c r="AE55" s="340"/>
      <c r="AF55" s="340"/>
      <c r="AG55" s="340"/>
      <c r="AJ55" s="340"/>
      <c r="AK55" s="340"/>
      <c r="AL55" s="340"/>
      <c r="AO55" s="340"/>
      <c r="AP55" s="340"/>
      <c r="AQ55" s="341"/>
      <c r="AR55" s="341"/>
      <c r="AS55" s="341"/>
      <c r="AT55" s="341"/>
      <c r="AU55" s="341"/>
      <c r="AV55" s="341"/>
      <c r="AW55" s="340"/>
      <c r="AX55" s="96"/>
      <c r="BA55" s="341"/>
      <c r="BB55" s="340"/>
      <c r="BC55" s="96"/>
      <c r="LN55" s="200"/>
      <c r="MC55" s="103"/>
    </row>
    <row r="56" spans="1:374" ht="13.5" customHeight="1" x14ac:dyDescent="0.2">
      <c r="A56" s="1268" t="s">
        <v>592</v>
      </c>
      <c r="B56" s="1268"/>
      <c r="C56" s="94" t="s">
        <v>593</v>
      </c>
      <c r="D56" s="94"/>
      <c r="E56" s="94"/>
      <c r="F56" s="94"/>
      <c r="G56" s="99"/>
      <c r="H56" s="206" t="s">
        <v>594</v>
      </c>
      <c r="I56" s="99"/>
      <c r="J56" s="207">
        <f>U48</f>
        <v>0</v>
      </c>
      <c r="K56" s="208">
        <f>V48</f>
        <v>0</v>
      </c>
      <c r="L56" s="208">
        <f>W48</f>
        <v>0</v>
      </c>
      <c r="M56" s="208">
        <f>X48</f>
        <v>0</v>
      </c>
      <c r="N56" s="209">
        <f>Y48</f>
        <v>0</v>
      </c>
      <c r="O56" s="210">
        <f t="shared" ref="O56:O67" si="343">SUM(J56:N56)</f>
        <v>0</v>
      </c>
      <c r="P56" s="1269" t="s">
        <v>595</v>
      </c>
      <c r="Q56" s="211"/>
      <c r="R56" s="1243"/>
      <c r="S56" s="1267"/>
      <c r="T56" s="1267"/>
      <c r="U56" s="1267"/>
      <c r="V56" s="1244"/>
      <c r="W56" s="342"/>
      <c r="Z56" s="342"/>
      <c r="AA56" s="343"/>
      <c r="AB56" s="342"/>
      <c r="AE56" s="342"/>
      <c r="AF56" s="343"/>
      <c r="AG56" s="342"/>
      <c r="AJ56" s="342"/>
      <c r="AK56" s="343"/>
      <c r="AL56" s="342"/>
      <c r="AO56" s="342"/>
      <c r="AP56" s="343"/>
      <c r="AQ56" s="344"/>
      <c r="AR56" s="344"/>
      <c r="AS56" s="344"/>
      <c r="AT56" s="344"/>
      <c r="AU56" s="344"/>
      <c r="AV56" s="344"/>
      <c r="AW56" s="343"/>
      <c r="AX56" s="96"/>
      <c r="BA56" s="344"/>
      <c r="BB56" s="343"/>
      <c r="BC56" s="96"/>
      <c r="LN56" s="200"/>
      <c r="MC56" s="103"/>
    </row>
    <row r="57" spans="1:374" ht="13.5" customHeight="1" x14ac:dyDescent="0.2">
      <c r="A57" s="1268"/>
      <c r="B57" s="1268"/>
      <c r="C57" s="94"/>
      <c r="D57" s="94"/>
      <c r="E57" s="94"/>
      <c r="F57" s="94"/>
      <c r="G57" s="99"/>
      <c r="H57" s="206" t="s">
        <v>596</v>
      </c>
      <c r="I57" s="99"/>
      <c r="J57" s="213">
        <f>Z48</f>
        <v>0</v>
      </c>
      <c r="K57" s="214">
        <f>AA48</f>
        <v>0</v>
      </c>
      <c r="L57" s="214">
        <f>AB48</f>
        <v>0</v>
      </c>
      <c r="M57" s="214">
        <f>AC48</f>
        <v>0</v>
      </c>
      <c r="N57" s="215">
        <f>AD48</f>
        <v>0</v>
      </c>
      <c r="O57" s="216">
        <f t="shared" si="343"/>
        <v>0</v>
      </c>
      <c r="P57" s="1269"/>
      <c r="Q57" s="211"/>
      <c r="R57" s="1245"/>
      <c r="S57" s="1261"/>
      <c r="T57" s="1261"/>
      <c r="U57" s="1261"/>
      <c r="V57" s="1246"/>
      <c r="W57" s="342"/>
      <c r="Z57" s="342"/>
      <c r="AA57" s="343"/>
      <c r="AB57" s="342"/>
      <c r="AE57" s="342"/>
      <c r="AF57" s="343"/>
      <c r="AG57" s="342"/>
      <c r="AJ57" s="342"/>
      <c r="AK57" s="343"/>
      <c r="AL57" s="342"/>
      <c r="AO57" s="342"/>
      <c r="AP57" s="343"/>
      <c r="AQ57" s="344"/>
      <c r="AR57" s="344"/>
      <c r="AS57" s="344"/>
      <c r="AT57" s="344"/>
      <c r="AU57" s="344"/>
      <c r="AV57" s="344"/>
      <c r="AW57" s="343"/>
      <c r="AX57" s="96"/>
      <c r="BA57" s="344"/>
      <c r="BB57" s="343"/>
      <c r="BC57" s="96"/>
      <c r="LN57" s="200"/>
      <c r="MC57" s="103"/>
    </row>
    <row r="58" spans="1:374" ht="13.5" customHeight="1" x14ac:dyDescent="0.2">
      <c r="A58" s="1268"/>
      <c r="B58" s="1268"/>
      <c r="C58" s="94"/>
      <c r="D58" s="94"/>
      <c r="E58" s="94"/>
      <c r="F58" s="94"/>
      <c r="G58" s="99"/>
      <c r="H58" s="206" t="s">
        <v>597</v>
      </c>
      <c r="I58" s="99"/>
      <c r="J58" s="213">
        <f>AE48</f>
        <v>0</v>
      </c>
      <c r="K58" s="214">
        <f>AF48</f>
        <v>0</v>
      </c>
      <c r="L58" s="214">
        <f>AG48</f>
        <v>0</v>
      </c>
      <c r="M58" s="214">
        <f>AH48</f>
        <v>0</v>
      </c>
      <c r="N58" s="215">
        <f>AI48</f>
        <v>0</v>
      </c>
      <c r="O58" s="216">
        <f t="shared" si="343"/>
        <v>0</v>
      </c>
      <c r="P58" s="1269"/>
      <c r="Q58" s="211"/>
      <c r="R58" s="1245"/>
      <c r="S58" s="1261"/>
      <c r="T58" s="1261"/>
      <c r="U58" s="1261"/>
      <c r="V58" s="1246"/>
      <c r="W58" s="342"/>
      <c r="Z58" s="342"/>
      <c r="AA58" s="343"/>
      <c r="AB58" s="342"/>
      <c r="AE58" s="342"/>
      <c r="AF58" s="343"/>
      <c r="AG58" s="342"/>
      <c r="AJ58" s="342"/>
      <c r="AK58" s="343"/>
      <c r="AL58" s="342"/>
      <c r="AO58" s="342"/>
      <c r="AP58" s="343"/>
      <c r="AQ58" s="344"/>
      <c r="AR58" s="344"/>
      <c r="AS58" s="344"/>
      <c r="AT58" s="344"/>
      <c r="AU58" s="344"/>
      <c r="AV58" s="344"/>
      <c r="AW58" s="343"/>
      <c r="AX58" s="96"/>
      <c r="BA58" s="344"/>
      <c r="BB58" s="343"/>
      <c r="BC58" s="96"/>
      <c r="LN58" s="200"/>
      <c r="MC58" s="103"/>
    </row>
    <row r="59" spans="1:374" ht="13.5" customHeight="1" x14ac:dyDescent="0.2">
      <c r="A59" s="1268"/>
      <c r="B59" s="1268"/>
      <c r="C59" s="94"/>
      <c r="D59" s="94"/>
      <c r="E59" s="94"/>
      <c r="F59" s="94"/>
      <c r="G59" s="99"/>
      <c r="H59" s="212" t="s">
        <v>598</v>
      </c>
      <c r="I59" s="217"/>
      <c r="J59" s="218">
        <f>AJ48</f>
        <v>0</v>
      </c>
      <c r="K59" s="219">
        <f>AK48</f>
        <v>0</v>
      </c>
      <c r="L59" s="219">
        <f>AL48</f>
        <v>0</v>
      </c>
      <c r="M59" s="219">
        <f>AM48</f>
        <v>0</v>
      </c>
      <c r="N59" s="220">
        <f>AN48</f>
        <v>0</v>
      </c>
      <c r="O59" s="221">
        <f t="shared" si="343"/>
        <v>0</v>
      </c>
      <c r="P59" s="1269"/>
      <c r="Q59" s="211"/>
      <c r="R59" s="1245"/>
      <c r="S59" s="1261"/>
      <c r="T59" s="1261"/>
      <c r="U59" s="1261"/>
      <c r="V59" s="1246"/>
      <c r="W59" s="342"/>
      <c r="Z59" s="342"/>
      <c r="AA59" s="343"/>
      <c r="AB59" s="342"/>
      <c r="AE59" s="342"/>
      <c r="AF59" s="343"/>
      <c r="AG59" s="342"/>
      <c r="AJ59" s="342"/>
      <c r="AK59" s="343"/>
      <c r="AL59" s="342"/>
      <c r="AO59" s="342"/>
      <c r="AP59" s="343"/>
      <c r="AQ59" s="344"/>
      <c r="AR59" s="344"/>
      <c r="AS59" s="344"/>
      <c r="AT59" s="344"/>
      <c r="AU59" s="344"/>
      <c r="AV59" s="344"/>
      <c r="AW59" s="343"/>
      <c r="AX59" s="96"/>
      <c r="BA59" s="344"/>
      <c r="BB59" s="343"/>
      <c r="BC59" s="96"/>
      <c r="LN59" s="200"/>
      <c r="MC59" s="103"/>
    </row>
    <row r="60" spans="1:374" ht="13.5" customHeight="1" x14ac:dyDescent="0.2">
      <c r="A60" s="1268"/>
      <c r="B60" s="1268"/>
      <c r="C60" s="94"/>
      <c r="D60" s="94"/>
      <c r="E60" s="94"/>
      <c r="F60" s="94"/>
      <c r="G60" s="99"/>
      <c r="H60" s="212" t="s">
        <v>599</v>
      </c>
      <c r="I60" s="217"/>
      <c r="J60" s="213">
        <f>AO48</f>
        <v>0</v>
      </c>
      <c r="K60" s="214">
        <f>AP48</f>
        <v>0</v>
      </c>
      <c r="L60" s="214">
        <f>AQ48</f>
        <v>0</v>
      </c>
      <c r="M60" s="214">
        <f>AR48</f>
        <v>0</v>
      </c>
      <c r="N60" s="215">
        <f>AS48</f>
        <v>0</v>
      </c>
      <c r="O60" s="216">
        <f t="shared" si="343"/>
        <v>0</v>
      </c>
      <c r="P60" s="1269"/>
      <c r="Q60" s="211"/>
      <c r="R60" s="1245"/>
      <c r="S60" s="1261"/>
      <c r="T60" s="1261"/>
      <c r="U60" s="1261"/>
      <c r="V60" s="1246"/>
      <c r="W60" s="342"/>
      <c r="Z60" s="342"/>
      <c r="AA60" s="343"/>
      <c r="AB60" s="342"/>
      <c r="AE60" s="342"/>
      <c r="AF60" s="343"/>
      <c r="AG60" s="342"/>
      <c r="AJ60" s="342"/>
      <c r="AK60" s="343"/>
      <c r="AL60" s="342"/>
      <c r="AO60" s="342"/>
      <c r="AP60" s="343"/>
      <c r="AQ60" s="344"/>
      <c r="AR60" s="344"/>
      <c r="AS60" s="344"/>
      <c r="AT60" s="344"/>
      <c r="AU60" s="344"/>
      <c r="AV60" s="344"/>
      <c r="AW60" s="343"/>
      <c r="AX60" s="96"/>
      <c r="BA60" s="344"/>
      <c r="BB60" s="343"/>
      <c r="BC60" s="96"/>
      <c r="LN60" s="200"/>
      <c r="MC60" s="103"/>
    </row>
    <row r="61" spans="1:374" ht="13.5" customHeight="1" x14ac:dyDescent="0.2">
      <c r="A61" s="1268"/>
      <c r="B61" s="1268"/>
      <c r="C61" s="94"/>
      <c r="D61" s="94"/>
      <c r="E61" s="94"/>
      <c r="F61" s="94"/>
      <c r="G61" s="99"/>
      <c r="H61" s="206" t="s">
        <v>600</v>
      </c>
      <c r="I61" s="99"/>
      <c r="J61" s="213">
        <f>AT48</f>
        <v>0</v>
      </c>
      <c r="K61" s="214">
        <f>AU48</f>
        <v>0</v>
      </c>
      <c r="L61" s="214">
        <f>AV48</f>
        <v>0</v>
      </c>
      <c r="M61" s="214">
        <f>AW48</f>
        <v>0</v>
      </c>
      <c r="N61" s="215">
        <f>AX48</f>
        <v>0</v>
      </c>
      <c r="O61" s="216">
        <f t="shared" si="343"/>
        <v>0</v>
      </c>
      <c r="P61" s="1269"/>
      <c r="Q61" s="211"/>
      <c r="R61" s="1245"/>
      <c r="S61" s="1261"/>
      <c r="T61" s="1261"/>
      <c r="U61" s="1261"/>
      <c r="V61" s="1246"/>
      <c r="W61" s="342"/>
      <c r="Z61" s="342"/>
      <c r="AA61" s="343"/>
      <c r="AB61" s="342"/>
      <c r="AE61" s="342"/>
      <c r="AF61" s="343"/>
      <c r="AG61" s="342"/>
      <c r="AJ61" s="342"/>
      <c r="AK61" s="343"/>
      <c r="AL61" s="342"/>
      <c r="AO61" s="342"/>
      <c r="AP61" s="343"/>
      <c r="AQ61" s="344"/>
      <c r="AR61" s="344"/>
      <c r="AS61" s="344"/>
      <c r="AT61" s="344"/>
      <c r="AU61" s="344"/>
      <c r="AV61" s="344"/>
      <c r="AW61" s="343"/>
      <c r="AX61" s="96"/>
      <c r="BA61" s="344"/>
      <c r="BB61" s="343"/>
      <c r="BC61" s="96"/>
      <c r="LN61" s="200"/>
      <c r="MC61" s="103"/>
    </row>
    <row r="62" spans="1:374" ht="13.5" customHeight="1" x14ac:dyDescent="0.2">
      <c r="A62" s="1268"/>
      <c r="B62" s="1268"/>
      <c r="C62" s="104"/>
      <c r="D62" s="94"/>
      <c r="E62" s="94"/>
      <c r="F62" s="94"/>
      <c r="G62" s="99"/>
      <c r="H62" s="206" t="s">
        <v>601</v>
      </c>
      <c r="I62" s="99"/>
      <c r="J62" s="222">
        <f>AY48</f>
        <v>0</v>
      </c>
      <c r="K62" s="223">
        <f>AZ48</f>
        <v>0</v>
      </c>
      <c r="L62" s="223">
        <f>BA48</f>
        <v>0</v>
      </c>
      <c r="M62" s="223">
        <f>BB48</f>
        <v>0</v>
      </c>
      <c r="N62" s="224">
        <f>BC48</f>
        <v>0</v>
      </c>
      <c r="O62" s="221">
        <f t="shared" si="343"/>
        <v>0</v>
      </c>
      <c r="P62" s="1269"/>
      <c r="Q62" s="211"/>
      <c r="R62" s="1245"/>
      <c r="S62" s="1261"/>
      <c r="T62" s="1261"/>
      <c r="U62" s="1261"/>
      <c r="V62" s="1246"/>
      <c r="W62" s="345"/>
      <c r="Z62" s="342"/>
      <c r="AA62" s="343"/>
      <c r="AB62" s="345"/>
      <c r="AE62" s="342"/>
      <c r="AF62" s="343"/>
      <c r="AG62" s="345"/>
      <c r="AJ62" s="342"/>
      <c r="AK62" s="343"/>
      <c r="AL62" s="345"/>
      <c r="AO62" s="342"/>
      <c r="AP62" s="343"/>
      <c r="AQ62" s="344"/>
      <c r="AR62" s="344"/>
      <c r="AS62" s="344"/>
      <c r="AT62" s="344"/>
      <c r="AU62" s="344"/>
      <c r="AV62" s="344"/>
      <c r="AW62" s="343"/>
      <c r="AX62" s="96"/>
      <c r="BA62" s="344"/>
      <c r="BB62" s="343"/>
      <c r="BC62" s="96"/>
      <c r="LN62" s="200"/>
      <c r="MC62" s="103"/>
    </row>
    <row r="63" spans="1:374" ht="12" customHeight="1" x14ac:dyDescent="0.2">
      <c r="A63" s="1268"/>
      <c r="B63" s="1268"/>
      <c r="C63" s="108" t="s">
        <v>602</v>
      </c>
      <c r="D63" s="94"/>
      <c r="E63" s="94"/>
      <c r="F63" s="94"/>
      <c r="G63" s="99"/>
      <c r="H63" s="226"/>
      <c r="I63" s="99"/>
      <c r="J63" s="227">
        <f>SUM(J56:J62)</f>
        <v>0</v>
      </c>
      <c r="K63" s="227">
        <f>SUM(K56:K62)</f>
        <v>0</v>
      </c>
      <c r="L63" s="227">
        <f>SUM(L56:L62)</f>
        <v>0</v>
      </c>
      <c r="M63" s="227">
        <f>SUM(M56:M62)</f>
        <v>0</v>
      </c>
      <c r="N63" s="227">
        <f>SUM(N56:N62)</f>
        <v>0</v>
      </c>
      <c r="O63" s="227">
        <f t="shared" si="343"/>
        <v>0</v>
      </c>
      <c r="P63" s="1270"/>
      <c r="R63" s="1245"/>
      <c r="S63" s="1261"/>
      <c r="T63" s="1261"/>
      <c r="U63" s="1261"/>
      <c r="V63" s="1246"/>
      <c r="W63" s="345"/>
      <c r="Z63" s="342"/>
      <c r="AA63" s="343"/>
      <c r="AB63" s="345"/>
      <c r="AE63" s="342"/>
      <c r="AF63" s="343"/>
      <c r="AG63" s="345"/>
      <c r="AJ63" s="342"/>
      <c r="AK63" s="343"/>
      <c r="AL63" s="345"/>
      <c r="AO63" s="342"/>
      <c r="AP63" s="343"/>
      <c r="AQ63" s="344"/>
      <c r="AR63" s="344"/>
      <c r="AS63" s="344"/>
      <c r="AT63" s="344"/>
      <c r="AU63" s="344"/>
      <c r="AV63" s="344"/>
      <c r="AW63" s="343"/>
      <c r="AX63" s="96"/>
      <c r="BA63" s="344"/>
      <c r="BB63" s="343"/>
      <c r="BC63" s="96"/>
      <c r="LN63" s="200"/>
      <c r="MC63" s="103"/>
    </row>
    <row r="64" spans="1:374" ht="13.5" customHeight="1" x14ac:dyDescent="0.2">
      <c r="A64" s="1268"/>
      <c r="B64" s="1268"/>
      <c r="D64" s="94"/>
      <c r="E64" s="94"/>
      <c r="F64" s="94"/>
      <c r="G64" s="99"/>
      <c r="H64" s="206" t="s">
        <v>575</v>
      </c>
      <c r="I64" s="99"/>
      <c r="J64" s="228">
        <f>BD48</f>
        <v>0</v>
      </c>
      <c r="K64" s="228">
        <f>BE48</f>
        <v>0</v>
      </c>
      <c r="L64" s="228">
        <f>BF48</f>
        <v>0</v>
      </c>
      <c r="M64" s="228">
        <f>BG48</f>
        <v>0</v>
      </c>
      <c r="N64" s="228">
        <f>BH48</f>
        <v>0</v>
      </c>
      <c r="O64" s="228">
        <f t="shared" si="343"/>
        <v>0</v>
      </c>
      <c r="R64" s="1245"/>
      <c r="S64" s="1261"/>
      <c r="T64" s="1261"/>
      <c r="U64" s="1261"/>
      <c r="V64" s="1246"/>
      <c r="W64" s="96"/>
      <c r="Z64" s="342"/>
      <c r="AA64" s="343"/>
      <c r="AB64" s="96"/>
      <c r="AE64" s="342"/>
      <c r="AF64" s="343"/>
      <c r="AG64" s="96"/>
      <c r="AJ64" s="342"/>
      <c r="AK64" s="343"/>
      <c r="AL64" s="96"/>
      <c r="AO64" s="342"/>
      <c r="AP64" s="343"/>
      <c r="AQ64" s="344"/>
      <c r="AR64" s="344"/>
      <c r="AS64" s="344"/>
      <c r="AT64" s="344"/>
      <c r="AU64" s="344"/>
      <c r="AV64" s="344"/>
      <c r="AW64" s="346"/>
      <c r="AX64" s="96"/>
      <c r="BA64" s="344"/>
      <c r="BB64" s="346"/>
      <c r="BC64" s="96"/>
      <c r="LN64" s="200"/>
      <c r="MC64" s="103"/>
    </row>
    <row r="65" spans="1:341" ht="12" customHeight="1" x14ac:dyDescent="0.2">
      <c r="A65" s="1268"/>
      <c r="B65" s="1268"/>
      <c r="C65" s="229" t="s">
        <v>603</v>
      </c>
      <c r="D65" s="229"/>
      <c r="E65" s="229"/>
      <c r="F65" s="229"/>
      <c r="G65" s="230"/>
      <c r="H65" s="231"/>
      <c r="I65" s="230"/>
      <c r="J65" s="232">
        <f>SUM(J63:J64)</f>
        <v>0</v>
      </c>
      <c r="K65" s="232">
        <f>SUM(K63:K64)</f>
        <v>0</v>
      </c>
      <c r="L65" s="232">
        <f>SUM(L63:L64)</f>
        <v>0</v>
      </c>
      <c r="M65" s="232">
        <f>SUM(M63:M64)</f>
        <v>0</v>
      </c>
      <c r="N65" s="232">
        <f>SUM(N63:N64)</f>
        <v>0</v>
      </c>
      <c r="O65" s="232">
        <f t="shared" si="343"/>
        <v>0</v>
      </c>
      <c r="R65" s="1245"/>
      <c r="S65" s="1261"/>
      <c r="T65" s="1261"/>
      <c r="U65" s="1261"/>
      <c r="V65" s="1246"/>
      <c r="W65" s="342"/>
      <c r="Z65" s="342"/>
      <c r="AA65" s="343"/>
      <c r="AB65" s="342"/>
      <c r="AE65" s="342"/>
      <c r="AF65" s="343"/>
      <c r="AG65" s="342"/>
      <c r="AJ65" s="342"/>
      <c r="AK65" s="343"/>
      <c r="AL65" s="342"/>
      <c r="AO65" s="342"/>
      <c r="AP65" s="343"/>
      <c r="AQ65" s="344"/>
      <c r="AR65" s="344"/>
      <c r="AS65" s="344"/>
      <c r="AT65" s="344"/>
      <c r="AU65" s="344"/>
      <c r="AV65" s="344"/>
      <c r="AW65" s="346"/>
      <c r="AX65" s="96"/>
      <c r="BA65" s="344"/>
      <c r="BB65" s="346"/>
      <c r="BC65" s="96"/>
      <c r="LN65" s="200"/>
      <c r="MC65" s="103"/>
    </row>
    <row r="66" spans="1:341" ht="13.5" customHeight="1" x14ac:dyDescent="0.2">
      <c r="A66" s="1268"/>
      <c r="B66" s="1268"/>
      <c r="D66" s="94"/>
      <c r="E66" s="94"/>
      <c r="F66" s="94"/>
      <c r="G66" s="99"/>
      <c r="H66" s="206" t="s">
        <v>175</v>
      </c>
      <c r="I66" s="99"/>
      <c r="J66" s="228">
        <f>EA48</f>
        <v>0</v>
      </c>
      <c r="K66" s="228">
        <f>EB48</f>
        <v>0</v>
      </c>
      <c r="L66" s="228">
        <f>EC48</f>
        <v>0</v>
      </c>
      <c r="M66" s="228">
        <f>ED48</f>
        <v>0</v>
      </c>
      <c r="N66" s="228">
        <f>EE48</f>
        <v>0</v>
      </c>
      <c r="O66" s="228">
        <f t="shared" si="343"/>
        <v>0</v>
      </c>
      <c r="P66" s="233" t="s">
        <v>604</v>
      </c>
      <c r="R66" s="1245"/>
      <c r="S66" s="1261"/>
      <c r="T66" s="1261"/>
      <c r="U66" s="1261"/>
      <c r="V66" s="1246"/>
      <c r="W66" s="342"/>
      <c r="Z66" s="342"/>
      <c r="AA66" s="343"/>
      <c r="AB66" s="342"/>
      <c r="AE66" s="342"/>
      <c r="AF66" s="343"/>
      <c r="AG66" s="342"/>
      <c r="AJ66" s="342"/>
      <c r="AK66" s="343"/>
      <c r="AL66" s="342"/>
      <c r="AO66" s="342"/>
      <c r="AP66" s="343"/>
      <c r="AQ66" s="344"/>
      <c r="AR66" s="344"/>
      <c r="AS66" s="344"/>
      <c r="AT66" s="344"/>
      <c r="AU66" s="344"/>
      <c r="AV66" s="344"/>
      <c r="AW66" s="343"/>
      <c r="AX66" s="96"/>
      <c r="BA66" s="344"/>
      <c r="BB66" s="343"/>
      <c r="BC66" s="96"/>
      <c r="LN66" s="200"/>
      <c r="MC66" s="103"/>
    </row>
    <row r="67" spans="1:341" ht="12" customHeight="1" x14ac:dyDescent="0.2">
      <c r="A67" s="1268"/>
      <c r="B67" s="1268"/>
      <c r="C67" s="104" t="s">
        <v>605</v>
      </c>
      <c r="D67" s="94"/>
      <c r="E67" s="94"/>
      <c r="F67" s="94"/>
      <c r="G67" s="99"/>
      <c r="H67" s="206"/>
      <c r="I67" s="99"/>
      <c r="J67" s="234">
        <f>SUM(J65:J66)</f>
        <v>0</v>
      </c>
      <c r="K67" s="234">
        <f>SUM(K65:K66)</f>
        <v>0</v>
      </c>
      <c r="L67" s="234">
        <f>SUM(L65:L66)</f>
        <v>0</v>
      </c>
      <c r="M67" s="234">
        <f>SUM(M65:M66)</f>
        <v>0</v>
      </c>
      <c r="N67" s="234">
        <f>SUM(N65:N66)</f>
        <v>0</v>
      </c>
      <c r="O67" s="234">
        <f t="shared" si="343"/>
        <v>0</v>
      </c>
      <c r="R67" s="1247"/>
      <c r="S67" s="1262"/>
      <c r="T67" s="1262"/>
      <c r="U67" s="1262"/>
      <c r="V67" s="1248"/>
      <c r="W67" s="342"/>
      <c r="Z67" s="342"/>
      <c r="AA67" s="343"/>
      <c r="AB67" s="342"/>
      <c r="AE67" s="342"/>
      <c r="AF67" s="343"/>
      <c r="AG67" s="342"/>
      <c r="AJ67" s="342"/>
      <c r="AK67" s="343"/>
      <c r="AL67" s="342"/>
      <c r="AO67" s="342"/>
      <c r="AP67" s="343"/>
      <c r="AQ67" s="344"/>
      <c r="AR67" s="344"/>
      <c r="AS67" s="344"/>
      <c r="AT67" s="344"/>
      <c r="AU67" s="344"/>
      <c r="AV67" s="344"/>
      <c r="AW67" s="340"/>
      <c r="AX67" s="96"/>
      <c r="BA67" s="344"/>
      <c r="BB67" s="340"/>
      <c r="BC67" s="96"/>
      <c r="LN67" s="200"/>
      <c r="MC67" s="103"/>
    </row>
    <row r="68" spans="1:341" ht="9" customHeight="1" x14ac:dyDescent="0.2">
      <c r="A68" s="1268"/>
      <c r="B68" s="1268"/>
      <c r="C68" s="94"/>
      <c r="D68" s="94"/>
      <c r="E68" s="94"/>
      <c r="F68" s="94"/>
      <c r="G68" s="99"/>
      <c r="H68" s="206"/>
      <c r="I68" s="99"/>
      <c r="J68" s="235"/>
      <c r="K68" s="235"/>
      <c r="L68" s="235"/>
      <c r="M68" s="235"/>
      <c r="N68" s="235"/>
      <c r="O68" s="235"/>
      <c r="S68" s="236"/>
      <c r="T68" s="237"/>
      <c r="W68" s="342"/>
      <c r="Z68" s="342"/>
      <c r="AA68" s="343"/>
      <c r="AB68" s="342"/>
      <c r="AE68" s="342"/>
      <c r="AF68" s="343"/>
      <c r="AG68" s="342"/>
      <c r="AJ68" s="342"/>
      <c r="AK68" s="343"/>
      <c r="AL68" s="342"/>
      <c r="AO68" s="342"/>
      <c r="AP68" s="343"/>
      <c r="AQ68" s="342"/>
      <c r="AR68" s="342"/>
      <c r="AS68" s="342"/>
      <c r="AT68" s="342"/>
      <c r="AU68" s="342"/>
      <c r="AV68" s="342"/>
      <c r="AW68" s="340"/>
      <c r="AX68" s="96"/>
      <c r="BA68" s="342"/>
      <c r="BB68" s="340"/>
      <c r="BC68" s="96"/>
      <c r="LN68" s="200"/>
      <c r="MC68" s="103"/>
    </row>
    <row r="69" spans="1:341" ht="12" customHeight="1" x14ac:dyDescent="0.2">
      <c r="A69" s="1268"/>
      <c r="B69" s="1268"/>
      <c r="C69" s="1263" t="s">
        <v>606</v>
      </c>
      <c r="D69" s="1264"/>
      <c r="E69" s="1264"/>
      <c r="F69" s="1264"/>
      <c r="G69" s="238"/>
      <c r="H69" s="239"/>
      <c r="I69" s="240" t="s">
        <v>607</v>
      </c>
      <c r="J69" s="241"/>
      <c r="K69" s="242"/>
      <c r="L69" s="242"/>
      <c r="M69" s="242"/>
      <c r="N69" s="242"/>
      <c r="O69" s="243"/>
      <c r="P69" s="244" t="s">
        <v>608</v>
      </c>
      <c r="R69" s="1243"/>
      <c r="S69" s="1267"/>
      <c r="T69" s="1267"/>
      <c r="U69" s="1267"/>
      <c r="V69" s="1244"/>
      <c r="W69" s="342"/>
      <c r="Z69" s="342"/>
      <c r="AA69" s="343"/>
      <c r="AB69" s="342"/>
      <c r="AE69" s="342"/>
      <c r="AF69" s="343"/>
      <c r="AG69" s="342"/>
      <c r="AJ69" s="342"/>
      <c r="AK69" s="343"/>
      <c r="AL69" s="342"/>
      <c r="AO69" s="342"/>
      <c r="AP69" s="343"/>
      <c r="AQ69" s="342"/>
      <c r="AR69" s="342"/>
      <c r="AS69" s="342"/>
      <c r="AT69" s="342"/>
      <c r="AU69" s="342"/>
      <c r="AV69" s="342"/>
      <c r="AW69" s="340"/>
      <c r="AX69" s="96"/>
      <c r="BA69" s="342"/>
      <c r="BB69" s="340"/>
      <c r="BC69" s="96"/>
      <c r="LN69" s="200"/>
      <c r="MC69" s="103"/>
    </row>
    <row r="70" spans="1:341" ht="13.5" customHeight="1" x14ac:dyDescent="0.2">
      <c r="A70" s="1268"/>
      <c r="B70" s="1268"/>
      <c r="C70" s="1265"/>
      <c r="D70" s="1266"/>
      <c r="E70" s="1266"/>
      <c r="F70" s="1266"/>
      <c r="G70" s="245"/>
      <c r="H70" s="212" t="s">
        <v>594</v>
      </c>
      <c r="I70" s="435" t="str">
        <f>IF(OR(NOT($K$53="Income Averaging"),O70=0),"",IF(OR(AND(J70&gt;0,ABS(J70-P70)&gt;0.01),AND(K70&gt;0,ABS(K70-P70)&gt;0.01),AND(L70&gt;0,ABS(L70-P70)&gt;0.01),AND(M70&gt;0,ABS(M70-P70)&gt;0.01),AND(N70&gt;0,ABS(N70-P70)&gt;0.01)), "N O ! ! !", "Yes"))</f>
        <v/>
      </c>
      <c r="J70" s="246">
        <f t="shared" ref="J70:J76" si="344">IF(OR($J$63=0,J56=0),0,J56/$J$63)</f>
        <v>0</v>
      </c>
      <c r="K70" s="247">
        <f t="shared" ref="K70:K76" si="345">IF(OR($K$63=0,K56=0),0,K56/$K$63)</f>
        <v>0</v>
      </c>
      <c r="L70" s="247">
        <f t="shared" ref="L70:L76" si="346">IF(OR($L$63=0,L56=0),0,L56/$L$63)</f>
        <v>0</v>
      </c>
      <c r="M70" s="247">
        <f t="shared" ref="M70:M76" si="347">IF(OR($M$63=0,M56=0),0,M56/$M$63)</f>
        <v>0</v>
      </c>
      <c r="N70" s="248">
        <f t="shared" ref="N70:N76" si="348">IF(OR($N$63=0,N56=0),0,N56/$N$63)</f>
        <v>0</v>
      </c>
      <c r="O70" s="249">
        <f t="shared" ref="O70:O76" si="349">IF(OR($O$63=0,O56=0),0,O56/$O$63)</f>
        <v>0</v>
      </c>
      <c r="P70" s="250" t="str">
        <f>IF(O70=0,"",AVERAGEIF(J70:N70,"&gt;0"))</f>
        <v/>
      </c>
      <c r="R70" s="1245"/>
      <c r="S70" s="1261"/>
      <c r="T70" s="1261"/>
      <c r="U70" s="1261"/>
      <c r="V70" s="1246"/>
      <c r="W70" s="342"/>
      <c r="Z70" s="342"/>
      <c r="AA70" s="343"/>
      <c r="AB70" s="342"/>
      <c r="AE70" s="342"/>
      <c r="AF70" s="343"/>
      <c r="AG70" s="342"/>
      <c r="AJ70" s="342"/>
      <c r="AK70" s="343"/>
      <c r="AL70" s="342"/>
      <c r="AO70" s="342"/>
      <c r="AP70" s="343"/>
      <c r="AQ70" s="342"/>
      <c r="AR70" s="342"/>
      <c r="AS70" s="342"/>
      <c r="AT70" s="342"/>
      <c r="AU70" s="342"/>
      <c r="AV70" s="342"/>
      <c r="AW70" s="340"/>
      <c r="AX70" s="96"/>
      <c r="BA70" s="342"/>
      <c r="BB70" s="340"/>
      <c r="BC70" s="96"/>
      <c r="LN70" s="200"/>
      <c r="MC70" s="103"/>
    </row>
    <row r="71" spans="1:341" ht="13.5" customHeight="1" x14ac:dyDescent="0.2">
      <c r="A71" s="1268"/>
      <c r="B71" s="1268"/>
      <c r="C71" s="1265"/>
      <c r="D71" s="1266"/>
      <c r="E71" s="1266"/>
      <c r="F71" s="1266"/>
      <c r="G71" s="245"/>
      <c r="H71" s="212" t="s">
        <v>596</v>
      </c>
      <c r="I71" s="435" t="str">
        <f t="shared" ref="I71:I76" si="350">IF(OR(NOT($K$53="Income Averaging"),O71=0),"",IF(OR(AND(J71&gt;0,ABS(J71-P71)&gt;0.01),AND(K71&gt;0,ABS(K71-P71)&gt;0.01),AND(L71&gt;0,ABS(L71-P71)&gt;0.01),AND(M71&gt;0,ABS(M71-P71)&gt;0.01),AND(N71&gt;0,ABS(N71-P71)&gt;0.01)), "No", "Yes"))</f>
        <v/>
      </c>
      <c r="J71" s="251">
        <f t="shared" si="344"/>
        <v>0</v>
      </c>
      <c r="K71" s="252">
        <f t="shared" si="345"/>
        <v>0</v>
      </c>
      <c r="L71" s="252">
        <f t="shared" si="346"/>
        <v>0</v>
      </c>
      <c r="M71" s="252">
        <f t="shared" si="347"/>
        <v>0</v>
      </c>
      <c r="N71" s="253">
        <f t="shared" si="348"/>
        <v>0</v>
      </c>
      <c r="O71" s="254">
        <f t="shared" si="349"/>
        <v>0</v>
      </c>
      <c r="P71" s="250" t="str">
        <f t="shared" ref="P71:P76" si="351">IF(O71=0,"",AVERAGEIF(J71:N71,"&gt;0"))</f>
        <v/>
      </c>
      <c r="R71" s="1245"/>
      <c r="S71" s="1261"/>
      <c r="T71" s="1261"/>
      <c r="U71" s="1261"/>
      <c r="V71" s="1246"/>
      <c r="W71" s="342"/>
      <c r="Z71" s="342"/>
      <c r="AA71" s="343"/>
      <c r="AB71" s="342"/>
      <c r="AE71" s="342"/>
      <c r="AF71" s="343"/>
      <c r="AG71" s="342"/>
      <c r="AJ71" s="342"/>
      <c r="AK71" s="343"/>
      <c r="AL71" s="342"/>
      <c r="AO71" s="342"/>
      <c r="AP71" s="343"/>
      <c r="AQ71" s="342"/>
      <c r="AR71" s="342"/>
      <c r="AS71" s="342"/>
      <c r="AT71" s="342"/>
      <c r="AU71" s="342"/>
      <c r="AV71" s="342"/>
      <c r="AW71" s="340"/>
      <c r="AX71" s="96"/>
      <c r="BA71" s="342"/>
      <c r="BB71" s="340"/>
      <c r="BC71" s="96"/>
      <c r="LN71" s="200"/>
      <c r="MC71" s="103"/>
    </row>
    <row r="72" spans="1:341" ht="13.5" customHeight="1" x14ac:dyDescent="0.2">
      <c r="A72" s="1268"/>
      <c r="B72" s="1268"/>
      <c r="C72" s="255"/>
      <c r="D72" s="351"/>
      <c r="E72" s="351"/>
      <c r="F72" s="351"/>
      <c r="G72" s="351"/>
      <c r="H72" s="212" t="s">
        <v>597</v>
      </c>
      <c r="I72" s="435" t="str">
        <f t="shared" si="350"/>
        <v/>
      </c>
      <c r="J72" s="251">
        <f t="shared" si="344"/>
        <v>0</v>
      </c>
      <c r="K72" s="252">
        <f t="shared" si="345"/>
        <v>0</v>
      </c>
      <c r="L72" s="252">
        <f t="shared" si="346"/>
        <v>0</v>
      </c>
      <c r="M72" s="252">
        <f t="shared" si="347"/>
        <v>0</v>
      </c>
      <c r="N72" s="253">
        <f t="shared" si="348"/>
        <v>0</v>
      </c>
      <c r="O72" s="254">
        <f t="shared" si="349"/>
        <v>0</v>
      </c>
      <c r="P72" s="250" t="str">
        <f t="shared" si="351"/>
        <v/>
      </c>
      <c r="R72" s="1245"/>
      <c r="S72" s="1261"/>
      <c r="T72" s="1261"/>
      <c r="U72" s="1261"/>
      <c r="V72" s="1246"/>
      <c r="W72" s="342"/>
      <c r="Z72" s="342"/>
      <c r="AA72" s="343"/>
      <c r="AB72" s="342"/>
      <c r="AE72" s="342"/>
      <c r="AF72" s="343"/>
      <c r="AG72" s="342"/>
      <c r="AJ72" s="342"/>
      <c r="AK72" s="343"/>
      <c r="AL72" s="342"/>
      <c r="AO72" s="342"/>
      <c r="AP72" s="343"/>
      <c r="AQ72" s="342"/>
      <c r="AR72" s="342"/>
      <c r="AS72" s="342"/>
      <c r="AT72" s="342"/>
      <c r="AU72" s="342"/>
      <c r="AV72" s="342"/>
      <c r="AW72" s="340"/>
      <c r="AX72" s="96"/>
      <c r="BA72" s="342"/>
      <c r="BB72" s="340"/>
      <c r="BC72" s="96"/>
      <c r="LN72" s="200"/>
      <c r="MC72" s="103"/>
    </row>
    <row r="73" spans="1:341" ht="13.5" customHeight="1" x14ac:dyDescent="0.2">
      <c r="A73" s="1268"/>
      <c r="B73" s="1268"/>
      <c r="C73" s="255"/>
      <c r="D73" s="351"/>
      <c r="E73" s="351"/>
      <c r="F73" s="351"/>
      <c r="G73" s="351"/>
      <c r="H73" s="212" t="s">
        <v>598</v>
      </c>
      <c r="I73" s="435" t="str">
        <f t="shared" si="350"/>
        <v/>
      </c>
      <c r="J73" s="256">
        <f t="shared" si="344"/>
        <v>0</v>
      </c>
      <c r="K73" s="257">
        <f t="shared" si="345"/>
        <v>0</v>
      </c>
      <c r="L73" s="257">
        <f t="shared" si="346"/>
        <v>0</v>
      </c>
      <c r="M73" s="257">
        <f t="shared" si="347"/>
        <v>0</v>
      </c>
      <c r="N73" s="258">
        <f t="shared" si="348"/>
        <v>0</v>
      </c>
      <c r="O73" s="259">
        <f t="shared" si="349"/>
        <v>0</v>
      </c>
      <c r="P73" s="250" t="str">
        <f t="shared" si="351"/>
        <v/>
      </c>
      <c r="R73" s="1245"/>
      <c r="S73" s="1261"/>
      <c r="T73" s="1261"/>
      <c r="U73" s="1261"/>
      <c r="V73" s="1246"/>
      <c r="W73" s="342"/>
      <c r="Z73" s="342"/>
      <c r="AA73" s="343"/>
      <c r="AB73" s="342"/>
      <c r="AE73" s="342"/>
      <c r="AF73" s="343"/>
      <c r="AG73" s="342"/>
      <c r="AJ73" s="342"/>
      <c r="AK73" s="343"/>
      <c r="AL73" s="342"/>
      <c r="AO73" s="342"/>
      <c r="AP73" s="343"/>
      <c r="AQ73" s="342"/>
      <c r="AR73" s="342"/>
      <c r="AS73" s="342"/>
      <c r="AT73" s="342"/>
      <c r="AU73" s="342"/>
      <c r="AV73" s="342"/>
      <c r="AW73" s="340"/>
      <c r="AX73" s="96"/>
      <c r="BA73" s="342"/>
      <c r="BB73" s="340"/>
      <c r="BC73" s="96"/>
      <c r="LN73" s="200"/>
      <c r="MC73" s="103"/>
    </row>
    <row r="74" spans="1:341" ht="13.5" customHeight="1" x14ac:dyDescent="0.2">
      <c r="A74" s="260"/>
      <c r="B74" s="260"/>
      <c r="C74" s="255"/>
      <c r="D74" s="351"/>
      <c r="E74" s="351"/>
      <c r="F74" s="351"/>
      <c r="G74" s="351"/>
      <c r="H74" s="212" t="s">
        <v>599</v>
      </c>
      <c r="I74" s="435" t="str">
        <f t="shared" si="350"/>
        <v/>
      </c>
      <c r="J74" s="251">
        <f t="shared" si="344"/>
        <v>0</v>
      </c>
      <c r="K74" s="252">
        <f t="shared" si="345"/>
        <v>0</v>
      </c>
      <c r="L74" s="252">
        <f t="shared" si="346"/>
        <v>0</v>
      </c>
      <c r="M74" s="252">
        <f t="shared" si="347"/>
        <v>0</v>
      </c>
      <c r="N74" s="253">
        <f t="shared" si="348"/>
        <v>0</v>
      </c>
      <c r="O74" s="254">
        <f t="shared" si="349"/>
        <v>0</v>
      </c>
      <c r="P74" s="250" t="str">
        <f t="shared" si="351"/>
        <v/>
      </c>
      <c r="R74" s="1245"/>
      <c r="S74" s="1261"/>
      <c r="T74" s="1261"/>
      <c r="U74" s="1261"/>
      <c r="V74" s="1246"/>
      <c r="W74" s="342"/>
      <c r="Z74" s="342"/>
      <c r="AA74" s="343"/>
      <c r="AB74" s="342"/>
      <c r="AE74" s="342"/>
      <c r="AF74" s="343"/>
      <c r="AG74" s="342"/>
      <c r="AJ74" s="342"/>
      <c r="AK74" s="343"/>
      <c r="AL74" s="342"/>
      <c r="AO74" s="342"/>
      <c r="AP74" s="343"/>
      <c r="AQ74" s="342"/>
      <c r="AR74" s="342"/>
      <c r="AS74" s="342"/>
      <c r="AT74" s="342"/>
      <c r="AU74" s="342"/>
      <c r="AV74" s="342"/>
      <c r="AW74" s="340"/>
      <c r="AX74" s="96"/>
      <c r="BA74" s="342"/>
      <c r="BB74" s="340"/>
      <c r="BC74" s="96"/>
      <c r="LN74" s="200"/>
      <c r="MC74" s="103"/>
    </row>
    <row r="75" spans="1:341" ht="13.5" customHeight="1" x14ac:dyDescent="0.2">
      <c r="A75" s="260"/>
      <c r="B75" s="260"/>
      <c r="C75" s="255"/>
      <c r="D75" s="351"/>
      <c r="E75" s="351"/>
      <c r="F75" s="351"/>
      <c r="G75" s="351"/>
      <c r="H75" s="212" t="s">
        <v>600</v>
      </c>
      <c r="I75" s="435" t="str">
        <f t="shared" si="350"/>
        <v/>
      </c>
      <c r="J75" s="251">
        <f t="shared" si="344"/>
        <v>0</v>
      </c>
      <c r="K75" s="252">
        <f t="shared" si="345"/>
        <v>0</v>
      </c>
      <c r="L75" s="252">
        <f t="shared" si="346"/>
        <v>0</v>
      </c>
      <c r="M75" s="252">
        <f t="shared" si="347"/>
        <v>0</v>
      </c>
      <c r="N75" s="253">
        <f t="shared" si="348"/>
        <v>0</v>
      </c>
      <c r="O75" s="254">
        <f t="shared" si="349"/>
        <v>0</v>
      </c>
      <c r="P75" s="250" t="str">
        <f t="shared" si="351"/>
        <v/>
      </c>
      <c r="R75" s="1245"/>
      <c r="S75" s="1261"/>
      <c r="T75" s="1261"/>
      <c r="U75" s="1261"/>
      <c r="V75" s="1246"/>
      <c r="W75" s="342"/>
      <c r="Z75" s="342"/>
      <c r="AA75" s="343"/>
      <c r="AB75" s="342"/>
      <c r="AE75" s="342"/>
      <c r="AF75" s="343"/>
      <c r="AG75" s="342"/>
      <c r="AJ75" s="342"/>
      <c r="AK75" s="343"/>
      <c r="AL75" s="342"/>
      <c r="AO75" s="342"/>
      <c r="AP75" s="343"/>
      <c r="AQ75" s="342"/>
      <c r="AR75" s="342"/>
      <c r="AS75" s="342"/>
      <c r="AT75" s="342"/>
      <c r="AU75" s="342"/>
      <c r="AV75" s="342"/>
      <c r="AW75" s="340"/>
      <c r="AX75" s="96"/>
      <c r="BA75" s="342"/>
      <c r="BB75" s="340"/>
      <c r="BC75" s="96"/>
      <c r="LN75" s="200"/>
      <c r="MC75" s="103"/>
    </row>
    <row r="76" spans="1:341" ht="13.5" customHeight="1" x14ac:dyDescent="0.2">
      <c r="A76" s="260"/>
      <c r="B76" s="260"/>
      <c r="C76" s="255"/>
      <c r="D76" s="351"/>
      <c r="E76" s="351"/>
      <c r="F76" s="351"/>
      <c r="G76" s="351"/>
      <c r="H76" s="212" t="s">
        <v>601</v>
      </c>
      <c r="I76" s="435" t="str">
        <f t="shared" si="350"/>
        <v/>
      </c>
      <c r="J76" s="261">
        <f t="shared" si="344"/>
        <v>0</v>
      </c>
      <c r="K76" s="262">
        <f t="shared" si="345"/>
        <v>0</v>
      </c>
      <c r="L76" s="262">
        <f t="shared" si="346"/>
        <v>0</v>
      </c>
      <c r="M76" s="262">
        <f t="shared" si="347"/>
        <v>0</v>
      </c>
      <c r="N76" s="263">
        <f t="shared" si="348"/>
        <v>0</v>
      </c>
      <c r="O76" s="264">
        <f t="shared" si="349"/>
        <v>0</v>
      </c>
      <c r="P76" s="250" t="str">
        <f t="shared" si="351"/>
        <v/>
      </c>
      <c r="R76" s="1245"/>
      <c r="S76" s="1261"/>
      <c r="T76" s="1261"/>
      <c r="U76" s="1261"/>
      <c r="V76" s="1246"/>
      <c r="W76" s="342"/>
      <c r="Z76" s="342"/>
      <c r="AA76" s="343"/>
      <c r="AB76" s="342"/>
      <c r="AE76" s="342"/>
      <c r="AF76" s="343"/>
      <c r="AG76" s="342"/>
      <c r="AJ76" s="342"/>
      <c r="AK76" s="343"/>
      <c r="AL76" s="342"/>
      <c r="AO76" s="342"/>
      <c r="AP76" s="343"/>
      <c r="AQ76" s="342"/>
      <c r="AR76" s="342"/>
      <c r="AS76" s="342"/>
      <c r="AT76" s="342"/>
      <c r="AU76" s="342"/>
      <c r="AV76" s="342"/>
      <c r="AW76" s="340"/>
      <c r="AX76" s="96"/>
      <c r="BA76" s="342"/>
      <c r="BB76" s="340"/>
      <c r="BC76" s="96"/>
      <c r="LN76" s="200"/>
      <c r="MC76" s="103"/>
    </row>
    <row r="77" spans="1:341" ht="12" customHeight="1" x14ac:dyDescent="0.2">
      <c r="A77" s="260"/>
      <c r="B77" s="260"/>
      <c r="C77" s="348"/>
      <c r="D77" s="349"/>
      <c r="E77" s="349"/>
      <c r="F77" s="349"/>
      <c r="G77" s="349"/>
      <c r="H77" s="349"/>
      <c r="I77" s="349"/>
      <c r="J77" s="349"/>
      <c r="K77" s="349"/>
      <c r="L77" s="349"/>
      <c r="M77" s="349"/>
      <c r="N77" s="349"/>
      <c r="O77" s="350"/>
      <c r="P77" s="103"/>
      <c r="R77" s="1247"/>
      <c r="S77" s="1262"/>
      <c r="T77" s="1262"/>
      <c r="U77" s="1262"/>
      <c r="V77" s="1248"/>
      <c r="W77" s="342"/>
      <c r="Z77" s="342"/>
      <c r="AA77" s="343"/>
      <c r="AB77" s="342"/>
      <c r="AE77" s="342"/>
      <c r="AF77" s="343"/>
      <c r="AG77" s="342"/>
      <c r="AJ77" s="342"/>
      <c r="AK77" s="343"/>
      <c r="AL77" s="342"/>
      <c r="AO77" s="342"/>
      <c r="AP77" s="343"/>
      <c r="AQ77" s="342"/>
      <c r="AR77" s="342"/>
      <c r="AS77" s="342"/>
      <c r="AT77" s="342"/>
      <c r="AU77" s="342"/>
      <c r="AV77" s="342"/>
      <c r="AW77" s="340"/>
      <c r="AX77" s="96"/>
      <c r="BA77" s="342"/>
      <c r="BB77" s="340"/>
      <c r="BC77" s="96"/>
      <c r="LN77" s="200"/>
      <c r="MC77" s="103"/>
    </row>
    <row r="78" spans="1:341" ht="12" customHeight="1" x14ac:dyDescent="0.2">
      <c r="A78" s="265"/>
      <c r="B78" s="265"/>
      <c r="C78" s="94"/>
      <c r="D78" s="94"/>
      <c r="E78" s="94"/>
      <c r="F78" s="94"/>
      <c r="G78" s="99"/>
      <c r="H78" s="206"/>
      <c r="I78" s="99"/>
      <c r="J78" s="235"/>
      <c r="K78" s="235"/>
      <c r="L78" s="235"/>
      <c r="M78" s="235"/>
      <c r="N78" s="235"/>
      <c r="O78" s="235"/>
      <c r="S78" s="236"/>
      <c r="T78" s="237"/>
      <c r="W78" s="342"/>
      <c r="Z78" s="342"/>
      <c r="AA78" s="343"/>
      <c r="AB78" s="342"/>
      <c r="AE78" s="342"/>
      <c r="AF78" s="343"/>
      <c r="AG78" s="342"/>
      <c r="AJ78" s="342"/>
      <c r="AK78" s="343"/>
      <c r="AL78" s="342"/>
      <c r="AO78" s="342"/>
      <c r="AP78" s="343"/>
      <c r="AQ78" s="342"/>
      <c r="AR78" s="342"/>
      <c r="AS78" s="342"/>
      <c r="AT78" s="342"/>
      <c r="AU78" s="342"/>
      <c r="AV78" s="342"/>
      <c r="AW78" s="340"/>
      <c r="AX78" s="96"/>
      <c r="BA78" s="342"/>
      <c r="BB78" s="340"/>
      <c r="BC78" s="96"/>
      <c r="LN78" s="200"/>
      <c r="MC78" s="103"/>
    </row>
    <row r="79" spans="1:341" ht="9" customHeight="1" x14ac:dyDescent="0.2">
      <c r="A79" s="265"/>
      <c r="B79" s="265"/>
      <c r="C79" s="94"/>
      <c r="D79" s="94"/>
      <c r="E79" s="94"/>
      <c r="F79" s="94"/>
      <c r="G79" s="99"/>
      <c r="H79" s="206"/>
      <c r="I79" s="99"/>
      <c r="J79" s="235"/>
      <c r="K79" s="235"/>
      <c r="L79" s="235"/>
      <c r="M79" s="235"/>
      <c r="N79" s="235"/>
      <c r="O79" s="235"/>
      <c r="R79" s="73" t="str">
        <f>C80</f>
        <v>PBRA-Assisted</v>
      </c>
      <c r="S79" s="236"/>
      <c r="T79" s="237"/>
      <c r="W79" s="342"/>
      <c r="Z79" s="342"/>
      <c r="AA79" s="343"/>
      <c r="AB79" s="342"/>
      <c r="AE79" s="342"/>
      <c r="AF79" s="343"/>
      <c r="AG79" s="342"/>
      <c r="AJ79" s="342"/>
      <c r="AK79" s="343"/>
      <c r="AL79" s="342"/>
      <c r="AO79" s="342"/>
      <c r="AP79" s="343"/>
      <c r="AQ79" s="342"/>
      <c r="AR79" s="342"/>
      <c r="AS79" s="342"/>
      <c r="AT79" s="342"/>
      <c r="AU79" s="342"/>
      <c r="AV79" s="342"/>
      <c r="AW79" s="340"/>
      <c r="AX79" s="96"/>
      <c r="BA79" s="342"/>
      <c r="BB79" s="340"/>
      <c r="BC79" s="96"/>
      <c r="LN79" s="200"/>
      <c r="MC79" s="103"/>
    </row>
    <row r="80" spans="1:341" ht="13.5" customHeight="1" x14ac:dyDescent="0.2">
      <c r="A80" s="265"/>
      <c r="B80" s="265"/>
      <c r="C80" s="94" t="s">
        <v>609</v>
      </c>
      <c r="D80" s="94"/>
      <c r="E80" s="108"/>
      <c r="F80" s="94"/>
      <c r="G80" s="99"/>
      <c r="H80" s="206" t="s">
        <v>594</v>
      </c>
      <c r="I80" s="99"/>
      <c r="J80" s="266">
        <f>CM48</f>
        <v>0</v>
      </c>
      <c r="K80" s="267">
        <f>CN48</f>
        <v>0</v>
      </c>
      <c r="L80" s="267">
        <f>CO48</f>
        <v>0</v>
      </c>
      <c r="M80" s="267">
        <f>CP48</f>
        <v>0</v>
      </c>
      <c r="N80" s="268">
        <f>CQ48</f>
        <v>0</v>
      </c>
      <c r="O80" s="210">
        <f t="shared" ref="O80:O87" si="352">SUM(J80:N80)</f>
        <v>0</v>
      </c>
      <c r="R80" s="1243"/>
      <c r="S80" s="1267"/>
      <c r="T80" s="1267"/>
      <c r="U80" s="1267"/>
      <c r="V80" s="1244"/>
      <c r="W80" s="342"/>
      <c r="Z80" s="342"/>
      <c r="AA80" s="343"/>
      <c r="AB80" s="342"/>
      <c r="AE80" s="342"/>
      <c r="AF80" s="343"/>
      <c r="AG80" s="342"/>
      <c r="AJ80" s="342"/>
      <c r="AK80" s="343"/>
      <c r="AL80" s="342"/>
      <c r="AO80" s="342"/>
      <c r="AP80" s="343"/>
      <c r="AQ80" s="344"/>
      <c r="AR80" s="344"/>
      <c r="AS80" s="344"/>
      <c r="AT80" s="344"/>
      <c r="AU80" s="344"/>
      <c r="AV80" s="344"/>
      <c r="AW80" s="343"/>
      <c r="AX80" s="96"/>
      <c r="BA80" s="344"/>
      <c r="BB80" s="343"/>
      <c r="BC80" s="96"/>
      <c r="LN80" s="200"/>
      <c r="MC80" s="103"/>
    </row>
    <row r="81" spans="1:341" ht="13.5" customHeight="1" x14ac:dyDescent="0.2">
      <c r="A81" s="265"/>
      <c r="B81" s="265"/>
      <c r="C81" s="206" t="s">
        <v>610</v>
      </c>
      <c r="D81" s="94"/>
      <c r="E81" s="108"/>
      <c r="F81" s="94"/>
      <c r="G81" s="99"/>
      <c r="H81" s="206" t="s">
        <v>596</v>
      </c>
      <c r="I81" s="99"/>
      <c r="J81" s="213">
        <f>CH48</f>
        <v>0</v>
      </c>
      <c r="K81" s="214">
        <f>CI48</f>
        <v>0</v>
      </c>
      <c r="L81" s="214">
        <f>CJ48</f>
        <v>0</v>
      </c>
      <c r="M81" s="214">
        <f>CK48</f>
        <v>0</v>
      </c>
      <c r="N81" s="215">
        <f>CL48</f>
        <v>0</v>
      </c>
      <c r="O81" s="216">
        <f t="shared" si="352"/>
        <v>0</v>
      </c>
      <c r="R81" s="1245"/>
      <c r="S81" s="1261"/>
      <c r="T81" s="1261"/>
      <c r="U81" s="1261"/>
      <c r="V81" s="1246"/>
      <c r="W81" s="342"/>
      <c r="Z81" s="342"/>
      <c r="AA81" s="343"/>
      <c r="AB81" s="342"/>
      <c r="AE81" s="342"/>
      <c r="AF81" s="343"/>
      <c r="AG81" s="342"/>
      <c r="AJ81" s="342"/>
      <c r="AK81" s="343"/>
      <c r="AL81" s="342"/>
      <c r="AO81" s="342"/>
      <c r="AP81" s="343"/>
      <c r="AQ81" s="344"/>
      <c r="AR81" s="344"/>
      <c r="AS81" s="344"/>
      <c r="AT81" s="344"/>
      <c r="AU81" s="344"/>
      <c r="AV81" s="344"/>
      <c r="AW81" s="343"/>
      <c r="AX81" s="96"/>
      <c r="BA81" s="344"/>
      <c r="BB81" s="343"/>
      <c r="BC81" s="96"/>
      <c r="LN81" s="200"/>
      <c r="MC81" s="103"/>
    </row>
    <row r="82" spans="1:341" ht="13.5" customHeight="1" x14ac:dyDescent="0.2">
      <c r="A82" s="265"/>
      <c r="B82" s="265"/>
      <c r="C82" s="94"/>
      <c r="D82" s="94"/>
      <c r="E82" s="108"/>
      <c r="F82" s="94"/>
      <c r="G82" s="99"/>
      <c r="H82" s="206" t="s">
        <v>597</v>
      </c>
      <c r="I82" s="99"/>
      <c r="J82" s="213">
        <f>CC48</f>
        <v>0</v>
      </c>
      <c r="K82" s="214">
        <f>CD48</f>
        <v>0</v>
      </c>
      <c r="L82" s="214">
        <f>CE48</f>
        <v>0</v>
      </c>
      <c r="M82" s="214">
        <f>CF48</f>
        <v>0</v>
      </c>
      <c r="N82" s="215">
        <f>CG48</f>
        <v>0</v>
      </c>
      <c r="O82" s="216">
        <f t="shared" si="352"/>
        <v>0</v>
      </c>
      <c r="R82" s="1245"/>
      <c r="S82" s="1261"/>
      <c r="T82" s="1261"/>
      <c r="U82" s="1261"/>
      <c r="V82" s="1246"/>
      <c r="W82" s="342"/>
      <c r="Z82" s="342"/>
      <c r="AA82" s="343"/>
      <c r="AB82" s="342"/>
      <c r="AE82" s="342"/>
      <c r="AF82" s="343"/>
      <c r="AG82" s="342"/>
      <c r="AJ82" s="342"/>
      <c r="AK82" s="343"/>
      <c r="AL82" s="342"/>
      <c r="AO82" s="342"/>
      <c r="AP82" s="343"/>
      <c r="AQ82" s="344"/>
      <c r="AR82" s="344"/>
      <c r="AS82" s="344"/>
      <c r="AT82" s="344"/>
      <c r="AU82" s="344"/>
      <c r="AV82" s="344"/>
      <c r="AW82" s="343"/>
      <c r="AX82" s="96"/>
      <c r="BA82" s="344"/>
      <c r="BB82" s="343"/>
      <c r="BC82" s="96"/>
      <c r="LN82" s="200"/>
      <c r="MC82" s="103"/>
    </row>
    <row r="83" spans="1:341" ht="13.5" customHeight="1" x14ac:dyDescent="0.2">
      <c r="A83" s="265"/>
      <c r="B83" s="265"/>
      <c r="C83" s="94"/>
      <c r="D83" s="94"/>
      <c r="E83" s="108"/>
      <c r="F83" s="94"/>
      <c r="G83" s="99"/>
      <c r="H83" s="212" t="s">
        <v>598</v>
      </c>
      <c r="I83" s="217"/>
      <c r="J83" s="218">
        <f>BX48</f>
        <v>0</v>
      </c>
      <c r="K83" s="219">
        <f>BY48</f>
        <v>0</v>
      </c>
      <c r="L83" s="219">
        <f>BZ48</f>
        <v>0</v>
      </c>
      <c r="M83" s="219">
        <f>CA48</f>
        <v>0</v>
      </c>
      <c r="N83" s="220">
        <f>CB48</f>
        <v>0</v>
      </c>
      <c r="O83" s="221">
        <f t="shared" si="352"/>
        <v>0</v>
      </c>
      <c r="R83" s="1245"/>
      <c r="S83" s="1261"/>
      <c r="T83" s="1261"/>
      <c r="U83" s="1261"/>
      <c r="V83" s="1246"/>
      <c r="W83" s="342"/>
      <c r="Z83" s="342"/>
      <c r="AA83" s="343"/>
      <c r="AB83" s="342"/>
      <c r="AE83" s="342"/>
      <c r="AF83" s="343"/>
      <c r="AG83" s="342"/>
      <c r="AJ83" s="342"/>
      <c r="AK83" s="343"/>
      <c r="AL83" s="342"/>
      <c r="AO83" s="342"/>
      <c r="AP83" s="343"/>
      <c r="AQ83" s="344"/>
      <c r="AR83" s="344"/>
      <c r="AS83" s="344"/>
      <c r="AT83" s="344"/>
      <c r="AU83" s="344"/>
      <c r="AV83" s="344"/>
      <c r="AW83" s="343"/>
      <c r="AX83" s="96"/>
      <c r="BA83" s="344"/>
      <c r="BB83" s="343"/>
      <c r="BC83" s="96"/>
      <c r="LN83" s="200"/>
      <c r="MC83" s="103"/>
    </row>
    <row r="84" spans="1:341" ht="13.5" customHeight="1" x14ac:dyDescent="0.2">
      <c r="A84" s="265"/>
      <c r="B84" s="265"/>
      <c r="C84" s="94"/>
      <c r="D84" s="94"/>
      <c r="E84" s="108"/>
      <c r="F84" s="94"/>
      <c r="G84" s="99"/>
      <c r="H84" s="212" t="s">
        <v>599</v>
      </c>
      <c r="I84" s="217"/>
      <c r="J84" s="213">
        <f>BS48</f>
        <v>0</v>
      </c>
      <c r="K84" s="214">
        <f>BT48</f>
        <v>0</v>
      </c>
      <c r="L84" s="214">
        <f>BU48</f>
        <v>0</v>
      </c>
      <c r="M84" s="214">
        <f>BV48</f>
        <v>0</v>
      </c>
      <c r="N84" s="215">
        <f>BW48</f>
        <v>0</v>
      </c>
      <c r="O84" s="216">
        <f t="shared" si="352"/>
        <v>0</v>
      </c>
      <c r="R84" s="1245"/>
      <c r="S84" s="1261"/>
      <c r="T84" s="1261"/>
      <c r="U84" s="1261"/>
      <c r="V84" s="1246"/>
      <c r="W84" s="342"/>
      <c r="Z84" s="342"/>
      <c r="AA84" s="343"/>
      <c r="AB84" s="342"/>
      <c r="AE84" s="342"/>
      <c r="AF84" s="343"/>
      <c r="AG84" s="342"/>
      <c r="AJ84" s="342"/>
      <c r="AK84" s="343"/>
      <c r="AL84" s="342"/>
      <c r="AO84" s="342"/>
      <c r="AP84" s="343"/>
      <c r="AQ84" s="344"/>
      <c r="AR84" s="344"/>
      <c r="AS84" s="344"/>
      <c r="AT84" s="344"/>
      <c r="AU84" s="344"/>
      <c r="AV84" s="344"/>
      <c r="AW84" s="343"/>
      <c r="AX84" s="96"/>
      <c r="BA84" s="344"/>
      <c r="BB84" s="343"/>
      <c r="BC84" s="96"/>
      <c r="LN84" s="200"/>
      <c r="MC84" s="103"/>
    </row>
    <row r="85" spans="1:341" ht="13.5" customHeight="1" x14ac:dyDescent="0.2">
      <c r="A85" s="269"/>
      <c r="B85" s="269"/>
      <c r="C85" s="94"/>
      <c r="D85" s="94"/>
      <c r="E85" s="108"/>
      <c r="F85" s="94"/>
      <c r="G85" s="99"/>
      <c r="H85" s="206" t="s">
        <v>600</v>
      </c>
      <c r="I85" s="99"/>
      <c r="J85" s="213">
        <f>BN48</f>
        <v>0</v>
      </c>
      <c r="K85" s="214">
        <f>BO48</f>
        <v>0</v>
      </c>
      <c r="L85" s="214">
        <f>BP48</f>
        <v>0</v>
      </c>
      <c r="M85" s="214">
        <f>BQ48</f>
        <v>0</v>
      </c>
      <c r="N85" s="215">
        <f>BR48</f>
        <v>0</v>
      </c>
      <c r="O85" s="216">
        <f t="shared" si="352"/>
        <v>0</v>
      </c>
      <c r="R85" s="1245"/>
      <c r="S85" s="1261"/>
      <c r="T85" s="1261"/>
      <c r="U85" s="1261"/>
      <c r="V85" s="1246"/>
      <c r="W85" s="342"/>
      <c r="Z85" s="342"/>
      <c r="AA85" s="343"/>
      <c r="AB85" s="342"/>
      <c r="AE85" s="342"/>
      <c r="AF85" s="343"/>
      <c r="AG85" s="342"/>
      <c r="AJ85" s="342"/>
      <c r="AK85" s="343"/>
      <c r="AL85" s="342"/>
      <c r="AO85" s="342"/>
      <c r="AP85" s="343"/>
      <c r="AQ85" s="344"/>
      <c r="AR85" s="344"/>
      <c r="AS85" s="344"/>
      <c r="AT85" s="344"/>
      <c r="AU85" s="344"/>
      <c r="AV85" s="344"/>
      <c r="AW85" s="343"/>
      <c r="AX85" s="96"/>
      <c r="BA85" s="344"/>
      <c r="BB85" s="343"/>
      <c r="BC85" s="96"/>
      <c r="LN85" s="200"/>
      <c r="MC85" s="103"/>
    </row>
    <row r="86" spans="1:341" ht="13.5" customHeight="1" x14ac:dyDescent="0.2">
      <c r="A86" s="269"/>
      <c r="B86" s="269"/>
      <c r="D86" s="94"/>
      <c r="E86" s="108"/>
      <c r="F86" s="94"/>
      <c r="G86" s="99"/>
      <c r="H86" s="206" t="s">
        <v>601</v>
      </c>
      <c r="I86" s="99"/>
      <c r="J86" s="270">
        <f>BI48</f>
        <v>0</v>
      </c>
      <c r="K86" s="271">
        <f>BJ48</f>
        <v>0</v>
      </c>
      <c r="L86" s="271">
        <f>BK48</f>
        <v>0</v>
      </c>
      <c r="M86" s="271">
        <f>BL48</f>
        <v>0</v>
      </c>
      <c r="N86" s="272">
        <f>BM48</f>
        <v>0</v>
      </c>
      <c r="O86" s="228">
        <f t="shared" si="352"/>
        <v>0</v>
      </c>
      <c r="R86" s="1245"/>
      <c r="S86" s="1261"/>
      <c r="T86" s="1261"/>
      <c r="U86" s="1261"/>
      <c r="V86" s="1246"/>
      <c r="W86" s="343"/>
      <c r="Z86" s="342"/>
      <c r="AA86" s="343"/>
      <c r="AB86" s="343"/>
      <c r="AE86" s="342"/>
      <c r="AF86" s="343"/>
      <c r="AG86" s="343"/>
      <c r="AJ86" s="342"/>
      <c r="AK86" s="343"/>
      <c r="AL86" s="343"/>
      <c r="AO86" s="342"/>
      <c r="AP86" s="343"/>
      <c r="AQ86" s="344"/>
      <c r="AR86" s="344"/>
      <c r="AS86" s="344"/>
      <c r="AT86" s="344"/>
      <c r="AU86" s="344"/>
      <c r="AV86" s="344"/>
      <c r="AW86" s="343"/>
      <c r="AX86" s="96"/>
      <c r="BA86" s="344"/>
      <c r="BB86" s="343"/>
      <c r="BC86" s="96"/>
      <c r="LN86" s="200"/>
      <c r="MC86" s="103"/>
    </row>
    <row r="87" spans="1:341" ht="12" customHeight="1" x14ac:dyDescent="0.2">
      <c r="A87" s="269"/>
      <c r="B87" s="269"/>
      <c r="C87" s="104"/>
      <c r="D87" s="94"/>
      <c r="E87" s="108"/>
      <c r="F87" s="94"/>
      <c r="G87" s="99"/>
      <c r="H87" s="273" t="s">
        <v>166</v>
      </c>
      <c r="I87" s="99"/>
      <c r="J87" s="234">
        <f>SUM(J80:J86)</f>
        <v>0</v>
      </c>
      <c r="K87" s="234">
        <f>SUM(K80:K86)</f>
        <v>0</v>
      </c>
      <c r="L87" s="234">
        <f>SUM(L80:L86)</f>
        <v>0</v>
      </c>
      <c r="M87" s="234">
        <f>SUM(M80:M86)</f>
        <v>0</v>
      </c>
      <c r="N87" s="234">
        <f>SUM(N80:N86)</f>
        <v>0</v>
      </c>
      <c r="O87" s="234">
        <f t="shared" si="352"/>
        <v>0</v>
      </c>
      <c r="R87" s="1247"/>
      <c r="S87" s="1262"/>
      <c r="T87" s="1262"/>
      <c r="U87" s="1262"/>
      <c r="V87" s="1248"/>
      <c r="W87" s="345"/>
      <c r="Z87" s="342"/>
      <c r="AA87" s="343"/>
      <c r="AB87" s="345"/>
      <c r="AE87" s="342"/>
      <c r="AF87" s="343"/>
      <c r="AG87" s="345"/>
      <c r="AJ87" s="342"/>
      <c r="AK87" s="343"/>
      <c r="AL87" s="345"/>
      <c r="AO87" s="342"/>
      <c r="AP87" s="343"/>
      <c r="AQ87" s="344"/>
      <c r="AR87" s="344"/>
      <c r="AS87" s="344"/>
      <c r="AT87" s="344"/>
      <c r="AU87" s="344"/>
      <c r="AV87" s="344"/>
      <c r="AW87" s="343"/>
      <c r="AX87" s="96"/>
      <c r="BA87" s="344"/>
      <c r="BB87" s="343"/>
      <c r="BC87" s="96"/>
      <c r="LN87" s="200"/>
      <c r="MC87" s="103"/>
    </row>
    <row r="88" spans="1:341" ht="9" customHeight="1" x14ac:dyDescent="0.2">
      <c r="A88" s="269"/>
      <c r="B88" s="269"/>
      <c r="C88" s="94"/>
      <c r="D88" s="94"/>
      <c r="E88" s="94"/>
      <c r="F88" s="94"/>
      <c r="G88" s="99"/>
      <c r="H88" s="206"/>
      <c r="I88" s="99"/>
      <c r="J88" s="235"/>
      <c r="K88" s="235"/>
      <c r="L88" s="235"/>
      <c r="M88" s="235"/>
      <c r="N88" s="235"/>
      <c r="O88" s="235"/>
      <c r="R88" s="73" t="str">
        <f>C89</f>
        <v>PHA Operating Subsidy-Assisted</v>
      </c>
      <c r="S88" s="236"/>
      <c r="T88" s="237"/>
      <c r="W88" s="342"/>
      <c r="Z88" s="342"/>
      <c r="AA88" s="343"/>
      <c r="AB88" s="342"/>
      <c r="AE88" s="342"/>
      <c r="AF88" s="343"/>
      <c r="AG88" s="342"/>
      <c r="AJ88" s="342"/>
      <c r="AK88" s="343"/>
      <c r="AL88" s="342"/>
      <c r="AO88" s="342"/>
      <c r="AP88" s="343"/>
      <c r="AQ88" s="342"/>
      <c r="AR88" s="342"/>
      <c r="AS88" s="342"/>
      <c r="AT88" s="342"/>
      <c r="AU88" s="342"/>
      <c r="AV88" s="342"/>
      <c r="AW88" s="340"/>
      <c r="AX88" s="96"/>
      <c r="BA88" s="342"/>
      <c r="BB88" s="340"/>
      <c r="BC88" s="96"/>
      <c r="LN88" s="200"/>
      <c r="MC88" s="103"/>
    </row>
    <row r="89" spans="1:341" ht="13.5" customHeight="1" x14ac:dyDescent="0.2">
      <c r="A89" s="269"/>
      <c r="B89" s="269"/>
      <c r="C89" s="274" t="s">
        <v>611</v>
      </c>
      <c r="D89" s="274"/>
      <c r="E89" s="274"/>
      <c r="F89" s="94"/>
      <c r="G89" s="99"/>
      <c r="H89" s="206" t="s">
        <v>594</v>
      </c>
      <c r="I89" s="99"/>
      <c r="J89" s="266">
        <f>DV48</f>
        <v>0</v>
      </c>
      <c r="K89" s="267">
        <f>DW48</f>
        <v>0</v>
      </c>
      <c r="L89" s="267">
        <f>DX48</f>
        <v>0</v>
      </c>
      <c r="M89" s="267">
        <f>DY48</f>
        <v>0</v>
      </c>
      <c r="N89" s="268">
        <f>DZ48</f>
        <v>0</v>
      </c>
      <c r="O89" s="210">
        <f t="shared" ref="O89:O96" si="353">SUM(J89:N89)</f>
        <v>0</v>
      </c>
      <c r="R89" s="1243"/>
      <c r="S89" s="1267"/>
      <c r="T89" s="1267"/>
      <c r="U89" s="1267"/>
      <c r="V89" s="1244"/>
      <c r="W89" s="96"/>
      <c r="Z89" s="342"/>
      <c r="AA89" s="343"/>
      <c r="AB89" s="96"/>
      <c r="AE89" s="342"/>
      <c r="AF89" s="343"/>
      <c r="AG89" s="96"/>
      <c r="AJ89" s="342"/>
      <c r="AK89" s="343"/>
      <c r="AL89" s="96"/>
      <c r="AO89" s="342"/>
      <c r="AP89" s="343"/>
      <c r="AQ89" s="344"/>
      <c r="AR89" s="344"/>
      <c r="AS89" s="344"/>
      <c r="AT89" s="344"/>
      <c r="AU89" s="344"/>
      <c r="AV89" s="344"/>
      <c r="AW89" s="343"/>
      <c r="AX89" s="96"/>
      <c r="BA89" s="344"/>
      <c r="BB89" s="343"/>
      <c r="BC89" s="96"/>
      <c r="LN89" s="200"/>
      <c r="MC89" s="103"/>
    </row>
    <row r="90" spans="1:341" ht="13.5" customHeight="1" x14ac:dyDescent="0.2">
      <c r="A90" s="269"/>
      <c r="B90" s="269"/>
      <c r="C90" s="206" t="s">
        <v>610</v>
      </c>
      <c r="D90" s="274"/>
      <c r="E90" s="274"/>
      <c r="F90" s="94"/>
      <c r="G90" s="99"/>
      <c r="H90" s="206" t="s">
        <v>596</v>
      </c>
      <c r="I90" s="99"/>
      <c r="J90" s="213">
        <f>DQ48</f>
        <v>0</v>
      </c>
      <c r="K90" s="214">
        <f>DR48</f>
        <v>0</v>
      </c>
      <c r="L90" s="214">
        <f>DS48</f>
        <v>0</v>
      </c>
      <c r="M90" s="214">
        <f>DT48</f>
        <v>0</v>
      </c>
      <c r="N90" s="215">
        <f>DU48</f>
        <v>0</v>
      </c>
      <c r="O90" s="216">
        <f t="shared" si="353"/>
        <v>0</v>
      </c>
      <c r="R90" s="1245"/>
      <c r="S90" s="1261"/>
      <c r="T90" s="1261"/>
      <c r="U90" s="1261"/>
      <c r="V90" s="1246"/>
      <c r="W90" s="96"/>
      <c r="Z90" s="342"/>
      <c r="AA90" s="343"/>
      <c r="AB90" s="96"/>
      <c r="AE90" s="342"/>
      <c r="AF90" s="343"/>
      <c r="AG90" s="96"/>
      <c r="AJ90" s="342"/>
      <c r="AK90" s="343"/>
      <c r="AL90" s="96"/>
      <c r="AO90" s="342"/>
      <c r="AP90" s="343"/>
      <c r="AQ90" s="344"/>
      <c r="AR90" s="344"/>
      <c r="AS90" s="344"/>
      <c r="AT90" s="344"/>
      <c r="AU90" s="344"/>
      <c r="AV90" s="344"/>
      <c r="AW90" s="343"/>
      <c r="AX90" s="96"/>
      <c r="BA90" s="344"/>
      <c r="BB90" s="343"/>
      <c r="BC90" s="96"/>
      <c r="LN90" s="200"/>
      <c r="MC90" s="103"/>
    </row>
    <row r="91" spans="1:341" ht="13.5" customHeight="1" x14ac:dyDescent="0.2">
      <c r="A91" s="269"/>
      <c r="B91" s="269"/>
      <c r="C91" s="274"/>
      <c r="D91" s="274"/>
      <c r="E91" s="274"/>
      <c r="F91" s="94"/>
      <c r="G91" s="99"/>
      <c r="H91" s="206" t="s">
        <v>597</v>
      </c>
      <c r="I91" s="99"/>
      <c r="J91" s="213">
        <f>DL48</f>
        <v>0</v>
      </c>
      <c r="K91" s="214">
        <f>DM48</f>
        <v>0</v>
      </c>
      <c r="L91" s="214">
        <f>DN48</f>
        <v>0</v>
      </c>
      <c r="M91" s="214">
        <f>DO48</f>
        <v>0</v>
      </c>
      <c r="N91" s="215">
        <f>DP48</f>
        <v>0</v>
      </c>
      <c r="O91" s="216">
        <f t="shared" si="353"/>
        <v>0</v>
      </c>
      <c r="R91" s="1245"/>
      <c r="S91" s="1261"/>
      <c r="T91" s="1261"/>
      <c r="U91" s="1261"/>
      <c r="V91" s="1246"/>
      <c r="W91" s="96"/>
      <c r="Z91" s="342"/>
      <c r="AA91" s="343"/>
      <c r="AB91" s="96"/>
      <c r="AE91" s="342"/>
      <c r="AF91" s="343"/>
      <c r="AG91" s="96"/>
      <c r="AJ91" s="342"/>
      <c r="AK91" s="343"/>
      <c r="AL91" s="96"/>
      <c r="AO91" s="342"/>
      <c r="AP91" s="343"/>
      <c r="AQ91" s="344"/>
      <c r="AR91" s="344"/>
      <c r="AS91" s="344"/>
      <c r="AT91" s="344"/>
      <c r="AU91" s="344"/>
      <c r="AV91" s="344"/>
      <c r="AW91" s="343"/>
      <c r="AX91" s="96"/>
      <c r="BA91" s="344"/>
      <c r="BB91" s="343"/>
      <c r="BC91" s="96"/>
      <c r="LN91" s="200"/>
      <c r="MC91" s="103"/>
    </row>
    <row r="92" spans="1:341" ht="13.5" customHeight="1" x14ac:dyDescent="0.2">
      <c r="A92" s="269"/>
      <c r="B92" s="269"/>
      <c r="C92" s="274"/>
      <c r="D92" s="274"/>
      <c r="E92" s="274"/>
      <c r="F92" s="94"/>
      <c r="G92" s="99"/>
      <c r="H92" s="212" t="s">
        <v>598</v>
      </c>
      <c r="I92" s="217"/>
      <c r="J92" s="218">
        <f>DG48</f>
        <v>0</v>
      </c>
      <c r="K92" s="219">
        <f>DH48</f>
        <v>0</v>
      </c>
      <c r="L92" s="219">
        <f>DI48</f>
        <v>0</v>
      </c>
      <c r="M92" s="219">
        <f>DJ48</f>
        <v>0</v>
      </c>
      <c r="N92" s="220">
        <f>DK48</f>
        <v>0</v>
      </c>
      <c r="O92" s="221">
        <f t="shared" si="353"/>
        <v>0</v>
      </c>
      <c r="R92" s="1245"/>
      <c r="S92" s="1261"/>
      <c r="T92" s="1261"/>
      <c r="U92" s="1261"/>
      <c r="V92" s="1246"/>
      <c r="W92" s="96"/>
      <c r="Z92" s="342"/>
      <c r="AA92" s="343"/>
      <c r="AB92" s="96"/>
      <c r="AE92" s="342"/>
      <c r="AF92" s="343"/>
      <c r="AG92" s="96"/>
      <c r="AJ92" s="342"/>
      <c r="AK92" s="343"/>
      <c r="AL92" s="96"/>
      <c r="AO92" s="342"/>
      <c r="AP92" s="343"/>
      <c r="AQ92" s="344"/>
      <c r="AR92" s="344"/>
      <c r="AS92" s="344"/>
      <c r="AT92" s="344"/>
      <c r="AU92" s="344"/>
      <c r="AV92" s="344"/>
      <c r="AW92" s="343"/>
      <c r="AX92" s="96"/>
      <c r="BA92" s="344"/>
      <c r="BB92" s="343"/>
      <c r="BC92" s="96"/>
      <c r="LN92" s="200"/>
      <c r="MC92" s="103"/>
    </row>
    <row r="93" spans="1:341" ht="13.5" customHeight="1" x14ac:dyDescent="0.2">
      <c r="A93" s="269"/>
      <c r="B93" s="269"/>
      <c r="C93" s="274"/>
      <c r="D93" s="274"/>
      <c r="E93" s="274"/>
      <c r="F93" s="94"/>
      <c r="G93" s="99"/>
      <c r="H93" s="212" t="s">
        <v>599</v>
      </c>
      <c r="I93" s="217"/>
      <c r="J93" s="213">
        <f>DB48</f>
        <v>0</v>
      </c>
      <c r="K93" s="214">
        <f>DC48</f>
        <v>0</v>
      </c>
      <c r="L93" s="214">
        <f>DD48</f>
        <v>0</v>
      </c>
      <c r="M93" s="214">
        <f>DE48</f>
        <v>0</v>
      </c>
      <c r="N93" s="215">
        <f>DF48</f>
        <v>0</v>
      </c>
      <c r="O93" s="216">
        <f t="shared" si="353"/>
        <v>0</v>
      </c>
      <c r="R93" s="1245"/>
      <c r="S93" s="1261"/>
      <c r="T93" s="1261"/>
      <c r="U93" s="1261"/>
      <c r="V93" s="1246"/>
      <c r="W93" s="96"/>
      <c r="Z93" s="342"/>
      <c r="AA93" s="343"/>
      <c r="AB93" s="96"/>
      <c r="AE93" s="342"/>
      <c r="AF93" s="343"/>
      <c r="AG93" s="96"/>
      <c r="AJ93" s="342"/>
      <c r="AK93" s="343"/>
      <c r="AL93" s="96"/>
      <c r="AO93" s="342"/>
      <c r="AP93" s="343"/>
      <c r="AQ93" s="344"/>
      <c r="AR93" s="344"/>
      <c r="AS93" s="344"/>
      <c r="AT93" s="344"/>
      <c r="AU93" s="344"/>
      <c r="AV93" s="344"/>
      <c r="AW93" s="343"/>
      <c r="AX93" s="96"/>
      <c r="BA93" s="344"/>
      <c r="BB93" s="343"/>
      <c r="BC93" s="96"/>
      <c r="LN93" s="200"/>
      <c r="MC93" s="103"/>
    </row>
    <row r="94" spans="1:341" ht="13.5" customHeight="1" x14ac:dyDescent="0.2">
      <c r="A94" s="269"/>
      <c r="B94" s="269"/>
      <c r="C94" s="274"/>
      <c r="D94" s="274"/>
      <c r="E94" s="274"/>
      <c r="F94" s="94"/>
      <c r="G94" s="99"/>
      <c r="H94" s="206" t="s">
        <v>600</v>
      </c>
      <c r="I94" s="99"/>
      <c r="J94" s="213">
        <f>CW48</f>
        <v>0</v>
      </c>
      <c r="K94" s="214">
        <f>CX48</f>
        <v>0</v>
      </c>
      <c r="L94" s="214">
        <f>CY48</f>
        <v>0</v>
      </c>
      <c r="M94" s="214">
        <f>CZ48</f>
        <v>0</v>
      </c>
      <c r="N94" s="215">
        <f>DA48</f>
        <v>0</v>
      </c>
      <c r="O94" s="216">
        <f t="shared" si="353"/>
        <v>0</v>
      </c>
      <c r="R94" s="1245"/>
      <c r="S94" s="1261"/>
      <c r="T94" s="1261"/>
      <c r="U94" s="1261"/>
      <c r="V94" s="1246"/>
      <c r="W94" s="96"/>
      <c r="Z94" s="342"/>
      <c r="AA94" s="343"/>
      <c r="AB94" s="96"/>
      <c r="AE94" s="342"/>
      <c r="AF94" s="343"/>
      <c r="AG94" s="96"/>
      <c r="AJ94" s="342"/>
      <c r="AK94" s="343"/>
      <c r="AL94" s="96"/>
      <c r="AO94" s="342"/>
      <c r="AP94" s="343"/>
      <c r="AQ94" s="344"/>
      <c r="AR94" s="344"/>
      <c r="AS94" s="344"/>
      <c r="AT94" s="344"/>
      <c r="AU94" s="344"/>
      <c r="AV94" s="344"/>
      <c r="AW94" s="343"/>
      <c r="AX94" s="96"/>
      <c r="BA94" s="344"/>
      <c r="BB94" s="343"/>
      <c r="BC94" s="96"/>
      <c r="LN94" s="200"/>
      <c r="MC94" s="103"/>
    </row>
    <row r="95" spans="1:341" ht="13.5" customHeight="1" x14ac:dyDescent="0.2">
      <c r="A95" s="269"/>
      <c r="B95" s="269"/>
      <c r="C95" s="274"/>
      <c r="D95" s="274"/>
      <c r="E95" s="274"/>
      <c r="F95" s="94"/>
      <c r="G95" s="99"/>
      <c r="H95" s="206" t="s">
        <v>601</v>
      </c>
      <c r="I95" s="99"/>
      <c r="J95" s="270">
        <f>CR48</f>
        <v>0</v>
      </c>
      <c r="K95" s="271">
        <f>CS48</f>
        <v>0</v>
      </c>
      <c r="L95" s="271">
        <f>CT48</f>
        <v>0</v>
      </c>
      <c r="M95" s="271">
        <f>CU48</f>
        <v>0</v>
      </c>
      <c r="N95" s="272">
        <f>CV48</f>
        <v>0</v>
      </c>
      <c r="O95" s="228">
        <f t="shared" si="353"/>
        <v>0</v>
      </c>
      <c r="R95" s="1245"/>
      <c r="S95" s="1261"/>
      <c r="T95" s="1261"/>
      <c r="U95" s="1261"/>
      <c r="V95" s="1246"/>
      <c r="W95" s="347"/>
      <c r="Z95" s="342"/>
      <c r="AA95" s="343"/>
      <c r="AB95" s="347"/>
      <c r="AE95" s="342"/>
      <c r="AF95" s="343"/>
      <c r="AG95" s="347"/>
      <c r="AJ95" s="342"/>
      <c r="AK95" s="343"/>
      <c r="AL95" s="347"/>
      <c r="AO95" s="342"/>
      <c r="AP95" s="343"/>
      <c r="AQ95" s="344"/>
      <c r="AR95" s="344"/>
      <c r="AS95" s="344"/>
      <c r="AT95" s="344"/>
      <c r="AU95" s="344"/>
      <c r="AV95" s="344"/>
      <c r="AW95" s="343"/>
      <c r="AX95" s="96"/>
      <c r="BA95" s="344"/>
      <c r="BB95" s="343"/>
      <c r="BC95" s="96"/>
      <c r="LN95" s="200"/>
      <c r="MC95" s="103"/>
    </row>
    <row r="96" spans="1:341" ht="12" customHeight="1" x14ac:dyDescent="0.2">
      <c r="A96" s="269"/>
      <c r="B96" s="269"/>
      <c r="C96" s="99"/>
      <c r="D96" s="94"/>
      <c r="E96" s="108"/>
      <c r="F96" s="94"/>
      <c r="G96" s="99"/>
      <c r="H96" s="273" t="s">
        <v>166</v>
      </c>
      <c r="I96" s="99"/>
      <c r="J96" s="234">
        <f>SUM(J89:J95)</f>
        <v>0</v>
      </c>
      <c r="K96" s="234">
        <f>SUM(K89:K95)</f>
        <v>0</v>
      </c>
      <c r="L96" s="234">
        <f>SUM(L89:L95)</f>
        <v>0</v>
      </c>
      <c r="M96" s="234">
        <f>SUM(M89:M95)</f>
        <v>0</v>
      </c>
      <c r="N96" s="234">
        <f>SUM(N89:N95)</f>
        <v>0</v>
      </c>
      <c r="O96" s="234">
        <f t="shared" si="353"/>
        <v>0</v>
      </c>
      <c r="R96" s="1247"/>
      <c r="S96" s="1262"/>
      <c r="T96" s="1262"/>
      <c r="U96" s="1262"/>
      <c r="V96" s="1248"/>
      <c r="W96" s="345"/>
      <c r="Z96" s="342"/>
      <c r="AA96" s="343"/>
      <c r="AB96" s="345"/>
      <c r="AE96" s="342"/>
      <c r="AF96" s="343"/>
      <c r="AG96" s="345"/>
      <c r="AJ96" s="342"/>
      <c r="AK96" s="343"/>
      <c r="AL96" s="345"/>
      <c r="AO96" s="342"/>
      <c r="AP96" s="343"/>
      <c r="AQ96" s="344"/>
      <c r="AR96" s="344"/>
      <c r="AS96" s="344"/>
      <c r="AT96" s="344"/>
      <c r="AU96" s="344"/>
      <c r="AV96" s="344"/>
      <c r="AW96" s="343"/>
      <c r="AX96" s="96"/>
      <c r="BA96" s="344"/>
      <c r="BB96" s="343"/>
      <c r="BC96" s="96"/>
      <c r="LN96" s="200"/>
      <c r="MC96" s="103"/>
    </row>
    <row r="97" spans="1:341" ht="9" customHeight="1" thickBot="1" x14ac:dyDescent="0.25">
      <c r="A97" s="269"/>
      <c r="B97" s="269"/>
      <c r="D97" s="275"/>
      <c r="E97" s="108"/>
      <c r="F97" s="94"/>
      <c r="G97" s="99"/>
      <c r="H97" s="206"/>
      <c r="I97" s="99"/>
      <c r="J97" s="235"/>
      <c r="K97" s="235"/>
      <c r="L97" s="235"/>
      <c r="M97" s="235"/>
      <c r="N97" s="235"/>
      <c r="O97" s="235"/>
      <c r="R97" s="73"/>
      <c r="S97" s="236"/>
      <c r="T97" s="237"/>
      <c r="W97" s="342"/>
      <c r="Z97" s="342"/>
      <c r="AA97" s="343"/>
      <c r="AB97" s="342"/>
      <c r="AE97" s="342"/>
      <c r="AF97" s="343"/>
      <c r="AG97" s="342"/>
      <c r="AJ97" s="342"/>
      <c r="AK97" s="343"/>
      <c r="AL97" s="342"/>
      <c r="AO97" s="342"/>
      <c r="AP97" s="343"/>
      <c r="AQ97" s="342"/>
      <c r="AR97" s="342"/>
      <c r="AS97" s="342"/>
      <c r="AT97" s="342"/>
      <c r="AU97" s="342"/>
      <c r="AV97" s="342"/>
      <c r="AW97" s="340"/>
      <c r="AX97" s="96"/>
      <c r="BA97" s="342"/>
      <c r="BB97" s="340"/>
      <c r="BC97" s="96"/>
      <c r="LN97" s="200"/>
      <c r="MC97" s="103"/>
    </row>
    <row r="98" spans="1:341" ht="14.45" customHeight="1" thickBot="1" x14ac:dyDescent="0.25">
      <c r="A98" s="199" t="s">
        <v>15</v>
      </c>
      <c r="B98" s="199" t="s">
        <v>612</v>
      </c>
      <c r="K98" s="1257" t="str">
        <f>'Submission Form and Checklist'!$K$15</f>
        <v>&lt;&lt; Select LIHTC Election &gt;&gt;</v>
      </c>
      <c r="L98" s="1258"/>
      <c r="M98" s="1258"/>
      <c r="N98" s="1259"/>
      <c r="O98" s="99"/>
      <c r="R98" s="1260" t="str">
        <f>B98</f>
        <v>UNIT SUMMARY (Continued)</v>
      </c>
      <c r="S98" s="1260"/>
      <c r="T98" s="1260"/>
      <c r="U98" s="1260"/>
      <c r="W98" s="340"/>
      <c r="Z98" s="340"/>
      <c r="AA98" s="340"/>
      <c r="AB98" s="340"/>
      <c r="AE98" s="340"/>
      <c r="AF98" s="340"/>
      <c r="AG98" s="340"/>
      <c r="AJ98" s="340"/>
      <c r="AK98" s="340"/>
      <c r="AL98" s="340"/>
      <c r="AO98" s="340"/>
      <c r="AP98" s="340"/>
      <c r="AQ98" s="340"/>
      <c r="AR98" s="340"/>
      <c r="AS98" s="340"/>
      <c r="AT98" s="340"/>
      <c r="AU98" s="340"/>
      <c r="AV98" s="340"/>
      <c r="AW98" s="340"/>
      <c r="AX98" s="96"/>
      <c r="BA98" s="340"/>
      <c r="BB98" s="340"/>
      <c r="BC98" s="96"/>
      <c r="LN98" s="200"/>
      <c r="MC98" s="103"/>
    </row>
    <row r="99" spans="1:341" ht="9" customHeight="1" x14ac:dyDescent="0.2">
      <c r="A99" s="199"/>
      <c r="B99" s="199"/>
      <c r="O99" s="99"/>
      <c r="R99" s="431" t="str">
        <f>C100</f>
        <v>Type of Construction Activity</v>
      </c>
      <c r="S99" s="202"/>
      <c r="T99" s="203"/>
      <c r="W99" s="340"/>
      <c r="Z99" s="340"/>
      <c r="AA99" s="340"/>
      <c r="AB99" s="340"/>
      <c r="AE99" s="340"/>
      <c r="AF99" s="340"/>
      <c r="AG99" s="340"/>
      <c r="AJ99" s="340"/>
      <c r="AK99" s="340"/>
      <c r="AL99" s="340"/>
      <c r="AO99" s="340"/>
      <c r="AP99" s="340"/>
      <c r="AQ99" s="340"/>
      <c r="AR99" s="340"/>
      <c r="AS99" s="340"/>
      <c r="AT99" s="340"/>
      <c r="AU99" s="340"/>
      <c r="AV99" s="340"/>
      <c r="AW99" s="340"/>
      <c r="AX99" s="96"/>
      <c r="BA99" s="340"/>
      <c r="BB99" s="340"/>
      <c r="BC99" s="96"/>
      <c r="LN99" s="200"/>
      <c r="MC99" s="103"/>
    </row>
    <row r="100" spans="1:341" ht="14.25" customHeight="1" x14ac:dyDescent="0.2">
      <c r="A100" s="269"/>
      <c r="B100" s="269"/>
      <c r="C100" s="1273" t="s">
        <v>613</v>
      </c>
      <c r="D100" s="1273"/>
      <c r="E100" s="245" t="s">
        <v>614</v>
      </c>
      <c r="F100" s="94"/>
      <c r="G100" s="99"/>
      <c r="H100" s="206" t="s">
        <v>615</v>
      </c>
      <c r="I100" s="99"/>
      <c r="J100" s="207">
        <f>GD48</f>
        <v>0</v>
      </c>
      <c r="K100" s="208">
        <f>GE48</f>
        <v>0</v>
      </c>
      <c r="L100" s="208">
        <f>GF48</f>
        <v>0</v>
      </c>
      <c r="M100" s="208">
        <f>GG48</f>
        <v>0</v>
      </c>
      <c r="N100" s="209">
        <f>GH48</f>
        <v>0</v>
      </c>
      <c r="O100" s="210">
        <f t="shared" ref="O100:O110" si="354">SUM(J100:N100)</f>
        <v>0</v>
      </c>
      <c r="R100" s="1243"/>
      <c r="S100" s="1267"/>
      <c r="T100" s="1267"/>
      <c r="U100" s="1267"/>
      <c r="V100" s="1244"/>
      <c r="W100" s="342"/>
      <c r="Z100" s="342"/>
      <c r="AA100" s="343"/>
      <c r="AB100" s="342"/>
      <c r="AE100" s="342"/>
      <c r="AF100" s="343"/>
      <c r="AG100" s="342"/>
      <c r="AJ100" s="342"/>
      <c r="AK100" s="343"/>
      <c r="AL100" s="342"/>
      <c r="AO100" s="342"/>
      <c r="AP100" s="343"/>
      <c r="AQ100" s="344"/>
      <c r="AR100" s="344"/>
      <c r="AS100" s="344"/>
      <c r="AT100" s="344"/>
      <c r="AU100" s="344"/>
      <c r="AV100" s="344"/>
      <c r="AW100" s="340"/>
      <c r="BA100" s="344"/>
      <c r="BB100" s="340"/>
      <c r="JV100" s="103"/>
      <c r="KA100" s="103"/>
      <c r="KB100" s="103"/>
      <c r="KC100" s="103"/>
      <c r="KD100" s="103"/>
      <c r="KE100" s="103"/>
      <c r="KF100" s="103"/>
      <c r="KG100" s="103"/>
      <c r="KH100" s="103"/>
      <c r="KI100" s="103"/>
      <c r="KJ100" s="103"/>
      <c r="KK100" s="103"/>
      <c r="KL100" s="103"/>
      <c r="KM100" s="103"/>
      <c r="KN100" s="103"/>
      <c r="KO100" s="103"/>
      <c r="KP100" s="103"/>
      <c r="KQ100" s="103"/>
      <c r="KR100" s="103"/>
      <c r="KS100" s="103"/>
      <c r="KT100" s="103"/>
      <c r="KU100" s="103"/>
      <c r="KV100" s="103"/>
      <c r="KW100" s="103"/>
      <c r="KX100" s="103"/>
      <c r="KY100" s="103"/>
      <c r="KZ100" s="103"/>
      <c r="LA100" s="103"/>
      <c r="LB100" s="103"/>
      <c r="LC100" s="103"/>
      <c r="LD100" s="103"/>
      <c r="LE100" s="103"/>
      <c r="LF100" s="103"/>
      <c r="LN100" s="200"/>
      <c r="MC100" s="103"/>
    </row>
    <row r="101" spans="1:341" ht="14.25" customHeight="1" x14ac:dyDescent="0.2">
      <c r="A101" s="269"/>
      <c r="B101" s="269"/>
      <c r="C101" s="1273"/>
      <c r="D101" s="1273"/>
      <c r="E101" s="108"/>
      <c r="F101" s="94"/>
      <c r="G101" s="99"/>
      <c r="H101" s="206" t="s">
        <v>575</v>
      </c>
      <c r="I101" s="99"/>
      <c r="J101" s="222">
        <f>GI48</f>
        <v>0</v>
      </c>
      <c r="K101" s="223">
        <f>GJ48</f>
        <v>0</v>
      </c>
      <c r="L101" s="223">
        <f>GK48</f>
        <v>0</v>
      </c>
      <c r="M101" s="223">
        <f>GL48</f>
        <v>0</v>
      </c>
      <c r="N101" s="224">
        <f>GM48</f>
        <v>0</v>
      </c>
      <c r="O101" s="228">
        <f t="shared" si="354"/>
        <v>0</v>
      </c>
      <c r="R101" s="1245"/>
      <c r="S101" s="1261"/>
      <c r="T101" s="1261"/>
      <c r="U101" s="1261"/>
      <c r="V101" s="1246"/>
      <c r="W101" s="342"/>
      <c r="Z101" s="342"/>
      <c r="AA101" s="343"/>
      <c r="AB101" s="342"/>
      <c r="AE101" s="342"/>
      <c r="AF101" s="343"/>
      <c r="AG101" s="342"/>
      <c r="AJ101" s="342"/>
      <c r="AK101" s="343"/>
      <c r="AL101" s="342"/>
      <c r="AO101" s="342"/>
      <c r="AP101" s="343"/>
      <c r="AQ101" s="344"/>
      <c r="AR101" s="344"/>
      <c r="AS101" s="344"/>
      <c r="AT101" s="344"/>
      <c r="AU101" s="344"/>
      <c r="AV101" s="344"/>
      <c r="AW101" s="346"/>
      <c r="AX101" s="96"/>
      <c r="BA101" s="344"/>
      <c r="BB101" s="346"/>
      <c r="BC101" s="96"/>
      <c r="LN101" s="200"/>
      <c r="MC101" s="103"/>
    </row>
    <row r="102" spans="1:341" ht="14.25" customHeight="1" x14ac:dyDescent="0.2">
      <c r="A102" s="269"/>
      <c r="B102" s="269"/>
      <c r="C102" s="1273"/>
      <c r="D102" s="1273"/>
      <c r="E102" s="108"/>
      <c r="F102" s="94"/>
      <c r="G102" s="99"/>
      <c r="H102" s="273" t="s">
        <v>616</v>
      </c>
      <c r="I102" s="99"/>
      <c r="J102" s="276">
        <f>SUM(J100:J101)+GN48</f>
        <v>0</v>
      </c>
      <c r="K102" s="276">
        <f>SUM(K100:K101)+GO48</f>
        <v>0</v>
      </c>
      <c r="L102" s="276">
        <f>SUM(L100:L101)+GP48</f>
        <v>0</v>
      </c>
      <c r="M102" s="276">
        <f>SUM(M100:M101)+GQ48</f>
        <v>0</v>
      </c>
      <c r="N102" s="276">
        <f>SUM(N100:N101)+GR48</f>
        <v>0</v>
      </c>
      <c r="O102" s="276">
        <f t="shared" si="354"/>
        <v>0</v>
      </c>
      <c r="R102" s="1245"/>
      <c r="S102" s="1261"/>
      <c r="T102" s="1261"/>
      <c r="U102" s="1261"/>
      <c r="V102" s="1246"/>
      <c r="W102" s="345"/>
      <c r="Z102" s="342"/>
      <c r="AA102" s="347"/>
      <c r="AB102" s="345"/>
      <c r="AE102" s="342"/>
      <c r="AF102" s="347"/>
      <c r="AG102" s="345"/>
      <c r="AJ102" s="342"/>
      <c r="AK102" s="347"/>
      <c r="AL102" s="345"/>
      <c r="AO102" s="342"/>
      <c r="AP102" s="347"/>
      <c r="AQ102" s="344"/>
      <c r="AR102" s="344"/>
      <c r="AS102" s="344"/>
      <c r="AT102" s="344"/>
      <c r="AU102" s="344"/>
      <c r="AV102" s="344"/>
      <c r="AW102" s="343"/>
      <c r="AX102" s="96"/>
      <c r="BA102" s="344"/>
      <c r="BB102" s="343"/>
      <c r="BC102" s="96"/>
      <c r="LN102" s="200"/>
      <c r="MC102" s="103"/>
    </row>
    <row r="103" spans="1:341" ht="14.25" customHeight="1" x14ac:dyDescent="0.2">
      <c r="A103" s="269"/>
      <c r="B103" s="269"/>
      <c r="C103" s="1273"/>
      <c r="D103" s="1273"/>
      <c r="E103" s="245" t="s">
        <v>617</v>
      </c>
      <c r="F103" s="94"/>
      <c r="G103" s="99"/>
      <c r="H103" s="206" t="s">
        <v>615</v>
      </c>
      <c r="I103" s="99"/>
      <c r="J103" s="207">
        <f>GS48</f>
        <v>0</v>
      </c>
      <c r="K103" s="208">
        <f>GT48</f>
        <v>0</v>
      </c>
      <c r="L103" s="208">
        <f>GU48</f>
        <v>0</v>
      </c>
      <c r="M103" s="208">
        <f>GV48</f>
        <v>0</v>
      </c>
      <c r="N103" s="209">
        <f>GW48</f>
        <v>0</v>
      </c>
      <c r="O103" s="210">
        <f t="shared" si="354"/>
        <v>0</v>
      </c>
      <c r="R103" s="1245"/>
      <c r="S103" s="1261"/>
      <c r="T103" s="1261"/>
      <c r="U103" s="1261"/>
      <c r="V103" s="1246"/>
      <c r="W103" s="342"/>
      <c r="Z103" s="342"/>
      <c r="AA103" s="343"/>
      <c r="AB103" s="342"/>
      <c r="AE103" s="342"/>
      <c r="AF103" s="343"/>
      <c r="AG103" s="342"/>
      <c r="AJ103" s="342"/>
      <c r="AK103" s="343"/>
      <c r="AL103" s="342"/>
      <c r="AO103" s="342"/>
      <c r="AP103" s="343"/>
      <c r="AQ103" s="344"/>
      <c r="AR103" s="344"/>
      <c r="AS103" s="344"/>
      <c r="AT103" s="344"/>
      <c r="AU103" s="344"/>
      <c r="AV103" s="344"/>
      <c r="AW103" s="340"/>
      <c r="BA103" s="344"/>
      <c r="BB103" s="340"/>
      <c r="JV103" s="103"/>
      <c r="KA103" s="103"/>
      <c r="KB103" s="103"/>
      <c r="KC103" s="103"/>
      <c r="KD103" s="103"/>
      <c r="KE103" s="103"/>
      <c r="KF103" s="103"/>
      <c r="KG103" s="103"/>
      <c r="KH103" s="103"/>
      <c r="KI103" s="103"/>
      <c r="KJ103" s="103"/>
      <c r="KK103" s="103"/>
      <c r="KL103" s="103"/>
      <c r="KM103" s="103"/>
      <c r="KN103" s="103"/>
      <c r="KO103" s="103"/>
      <c r="KP103" s="103"/>
      <c r="KQ103" s="103"/>
      <c r="KR103" s="103"/>
      <c r="KS103" s="103"/>
      <c r="KT103" s="103"/>
      <c r="KU103" s="103"/>
      <c r="KV103" s="103"/>
      <c r="KW103" s="103"/>
      <c r="KX103" s="103"/>
      <c r="KY103" s="103"/>
      <c r="KZ103" s="103"/>
      <c r="LA103" s="103"/>
      <c r="LB103" s="103"/>
      <c r="LC103" s="103"/>
      <c r="LD103" s="103"/>
      <c r="LE103" s="103"/>
      <c r="LF103" s="103"/>
      <c r="LN103" s="200"/>
      <c r="MC103" s="103"/>
    </row>
    <row r="104" spans="1:341" ht="14.25" customHeight="1" x14ac:dyDescent="0.2">
      <c r="A104" s="269"/>
      <c r="B104" s="269"/>
      <c r="C104" s="1273"/>
      <c r="D104" s="1273"/>
      <c r="E104" s="108"/>
      <c r="F104" s="94"/>
      <c r="G104" s="99"/>
      <c r="H104" s="206" t="s">
        <v>575</v>
      </c>
      <c r="I104" s="99"/>
      <c r="J104" s="222">
        <f>GX48</f>
        <v>0</v>
      </c>
      <c r="K104" s="223">
        <f>GY48</f>
        <v>0</v>
      </c>
      <c r="L104" s="223">
        <f>GZ48</f>
        <v>0</v>
      </c>
      <c r="M104" s="223">
        <f>HA48</f>
        <v>0</v>
      </c>
      <c r="N104" s="224">
        <f>HB48</f>
        <v>0</v>
      </c>
      <c r="O104" s="228">
        <f t="shared" si="354"/>
        <v>0</v>
      </c>
      <c r="R104" s="1245"/>
      <c r="S104" s="1261"/>
      <c r="T104" s="1261"/>
      <c r="U104" s="1261"/>
      <c r="V104" s="1246"/>
      <c r="W104" s="342"/>
      <c r="Z104" s="342"/>
      <c r="AA104" s="343"/>
      <c r="AB104" s="342"/>
      <c r="AE104" s="342"/>
      <c r="AF104" s="343"/>
      <c r="AG104" s="342"/>
      <c r="AJ104" s="342"/>
      <c r="AK104" s="343"/>
      <c r="AL104" s="342"/>
      <c r="AO104" s="342"/>
      <c r="AP104" s="343"/>
      <c r="AQ104" s="344"/>
      <c r="AR104" s="344"/>
      <c r="AS104" s="344"/>
      <c r="AT104" s="344"/>
      <c r="AU104" s="344"/>
      <c r="AV104" s="344"/>
      <c r="AW104" s="346"/>
      <c r="AX104" s="96"/>
      <c r="BA104" s="344"/>
      <c r="BB104" s="346"/>
      <c r="BC104" s="96"/>
      <c r="LN104" s="200"/>
      <c r="MC104" s="103"/>
    </row>
    <row r="105" spans="1:341" ht="14.25" customHeight="1" x14ac:dyDescent="0.2">
      <c r="A105" s="269"/>
      <c r="B105" s="269"/>
      <c r="C105" s="1273"/>
      <c r="D105" s="1273"/>
      <c r="E105" s="108"/>
      <c r="F105" s="94"/>
      <c r="G105" s="99"/>
      <c r="H105" s="273" t="s">
        <v>616</v>
      </c>
      <c r="I105" s="99"/>
      <c r="J105" s="276">
        <f>SUM(J103:J104)+HC48</f>
        <v>0</v>
      </c>
      <c r="K105" s="276">
        <f>SUM(K103:K104)+HD48</f>
        <v>0</v>
      </c>
      <c r="L105" s="276">
        <f>SUM(L103:L104)+HE48</f>
        <v>0</v>
      </c>
      <c r="M105" s="276">
        <f>SUM(M103:M104)+HF48</f>
        <v>0</v>
      </c>
      <c r="N105" s="276">
        <f>SUM(N103:N104)+HG48</f>
        <v>0</v>
      </c>
      <c r="O105" s="276">
        <f t="shared" si="354"/>
        <v>0</v>
      </c>
      <c r="R105" s="1245"/>
      <c r="S105" s="1261"/>
      <c r="T105" s="1261"/>
      <c r="U105" s="1261"/>
      <c r="V105" s="1246"/>
      <c r="W105" s="345"/>
      <c r="Z105" s="342"/>
      <c r="AA105" s="347"/>
      <c r="AB105" s="345"/>
      <c r="AE105" s="342"/>
      <c r="AF105" s="347"/>
      <c r="AG105" s="345"/>
      <c r="AJ105" s="342"/>
      <c r="AK105" s="347"/>
      <c r="AL105" s="345"/>
      <c r="AO105" s="342"/>
      <c r="AP105" s="347"/>
      <c r="AQ105" s="344"/>
      <c r="AR105" s="344"/>
      <c r="AS105" s="344"/>
      <c r="AT105" s="344"/>
      <c r="AU105" s="344"/>
      <c r="AV105" s="344"/>
      <c r="AW105" s="343"/>
      <c r="AX105" s="96"/>
      <c r="BA105" s="344"/>
      <c r="BB105" s="343"/>
      <c r="BC105" s="96"/>
      <c r="LN105" s="200"/>
      <c r="MC105" s="103"/>
    </row>
    <row r="106" spans="1:341" ht="14.25" customHeight="1" x14ac:dyDescent="0.2">
      <c r="A106" s="269"/>
      <c r="B106" s="269"/>
      <c r="C106" s="277"/>
      <c r="D106" s="94"/>
      <c r="E106" s="1271" t="s">
        <v>618</v>
      </c>
      <c r="F106" s="1271"/>
      <c r="G106" s="99"/>
      <c r="H106" s="206" t="s">
        <v>615</v>
      </c>
      <c r="I106" s="99"/>
      <c r="J106" s="207">
        <f>HH48</f>
        <v>0</v>
      </c>
      <c r="K106" s="208">
        <f>HI48</f>
        <v>0</v>
      </c>
      <c r="L106" s="208">
        <f>HJ48</f>
        <v>0</v>
      </c>
      <c r="M106" s="208">
        <f>HK48</f>
        <v>0</v>
      </c>
      <c r="N106" s="209">
        <f>HL48</f>
        <v>0</v>
      </c>
      <c r="O106" s="210">
        <f t="shared" si="354"/>
        <v>0</v>
      </c>
      <c r="R106" s="1245"/>
      <c r="S106" s="1261"/>
      <c r="T106" s="1261"/>
      <c r="U106" s="1261"/>
      <c r="V106" s="1246"/>
      <c r="W106" s="342"/>
      <c r="Z106" s="342"/>
      <c r="AA106" s="343"/>
      <c r="AB106" s="342"/>
      <c r="AE106" s="342"/>
      <c r="AF106" s="343"/>
      <c r="AG106" s="342"/>
      <c r="AJ106" s="342"/>
      <c r="AK106" s="343"/>
      <c r="AL106" s="342"/>
      <c r="AO106" s="342"/>
      <c r="AP106" s="343"/>
      <c r="AQ106" s="344"/>
      <c r="AR106" s="344"/>
      <c r="AS106" s="344"/>
      <c r="AT106" s="344"/>
      <c r="AU106" s="344"/>
      <c r="AV106" s="344"/>
      <c r="AW106" s="340"/>
      <c r="BA106" s="344"/>
      <c r="BB106" s="340"/>
      <c r="JV106" s="103"/>
      <c r="KA106" s="103"/>
      <c r="KB106" s="103"/>
      <c r="KC106" s="103"/>
      <c r="KD106" s="103"/>
      <c r="KE106" s="103"/>
      <c r="KF106" s="103"/>
      <c r="KG106" s="103"/>
      <c r="KH106" s="103"/>
      <c r="KI106" s="103"/>
      <c r="KJ106" s="103"/>
      <c r="KK106" s="103"/>
      <c r="KL106" s="103"/>
      <c r="KM106" s="103"/>
      <c r="KN106" s="103"/>
      <c r="KO106" s="103"/>
      <c r="KP106" s="103"/>
      <c r="KQ106" s="103"/>
      <c r="KR106" s="103"/>
      <c r="KS106" s="103"/>
      <c r="KT106" s="103"/>
      <c r="KU106" s="103"/>
      <c r="KV106" s="103"/>
      <c r="KW106" s="103"/>
      <c r="KX106" s="103"/>
      <c r="KY106" s="103"/>
      <c r="KZ106" s="103"/>
      <c r="LA106" s="103"/>
      <c r="LB106" s="103"/>
      <c r="LC106" s="103"/>
      <c r="LD106" s="103"/>
      <c r="LE106" s="103"/>
      <c r="LF106" s="103"/>
      <c r="LN106" s="200"/>
      <c r="MC106" s="103"/>
    </row>
    <row r="107" spans="1:341" ht="14.25" customHeight="1" x14ac:dyDescent="0.2">
      <c r="A107" s="269"/>
      <c r="B107" s="269"/>
      <c r="C107" s="277"/>
      <c r="D107" s="94"/>
      <c r="E107" s="1271"/>
      <c r="F107" s="1271"/>
      <c r="G107" s="99"/>
      <c r="H107" s="206" t="s">
        <v>575</v>
      </c>
      <c r="I107" s="99"/>
      <c r="J107" s="222">
        <f>HM48</f>
        <v>0</v>
      </c>
      <c r="K107" s="223">
        <f>HN48</f>
        <v>0</v>
      </c>
      <c r="L107" s="223">
        <f>HO48</f>
        <v>0</v>
      </c>
      <c r="M107" s="223">
        <f>HP48</f>
        <v>0</v>
      </c>
      <c r="N107" s="224">
        <f>HQ48</f>
        <v>0</v>
      </c>
      <c r="O107" s="228">
        <f t="shared" si="354"/>
        <v>0</v>
      </c>
      <c r="R107" s="1245"/>
      <c r="S107" s="1261"/>
      <c r="T107" s="1261"/>
      <c r="U107" s="1261"/>
      <c r="V107" s="1246"/>
      <c r="W107" s="342"/>
      <c r="Z107" s="342"/>
      <c r="AA107" s="343"/>
      <c r="AB107" s="342"/>
      <c r="AE107" s="342"/>
      <c r="AF107" s="343"/>
      <c r="AG107" s="342"/>
      <c r="AJ107" s="342"/>
      <c r="AK107" s="343"/>
      <c r="AL107" s="342"/>
      <c r="AO107" s="342"/>
      <c r="AP107" s="343"/>
      <c r="AQ107" s="344"/>
      <c r="AR107" s="344"/>
      <c r="AS107" s="344"/>
      <c r="AT107" s="344"/>
      <c r="AU107" s="344"/>
      <c r="AV107" s="344"/>
      <c r="AW107" s="346"/>
      <c r="AX107" s="96"/>
      <c r="BA107" s="344"/>
      <c r="BB107" s="346"/>
      <c r="BC107" s="96"/>
      <c r="LN107" s="200"/>
      <c r="MC107" s="103"/>
    </row>
    <row r="108" spans="1:341" ht="14.25" customHeight="1" x14ac:dyDescent="0.2">
      <c r="A108" s="269"/>
      <c r="B108" s="269"/>
      <c r="C108" s="277"/>
      <c r="D108" s="94"/>
      <c r="E108" s="108"/>
      <c r="F108" s="94"/>
      <c r="G108" s="99"/>
      <c r="H108" s="273" t="s">
        <v>616</v>
      </c>
      <c r="I108" s="99"/>
      <c r="J108" s="276">
        <f>SUM(J106:J107)+HR48</f>
        <v>0</v>
      </c>
      <c r="K108" s="276">
        <f>SUM(K106:K107)+HS48</f>
        <v>0</v>
      </c>
      <c r="L108" s="276">
        <f>SUM(L106:L107)+HT48</f>
        <v>0</v>
      </c>
      <c r="M108" s="276">
        <f>SUM(M106:M107)+HU48</f>
        <v>0</v>
      </c>
      <c r="N108" s="276">
        <f>SUM(N106:N107)+HV48</f>
        <v>0</v>
      </c>
      <c r="O108" s="276">
        <f t="shared" si="354"/>
        <v>0</v>
      </c>
      <c r="R108" s="1245"/>
      <c r="S108" s="1261"/>
      <c r="T108" s="1261"/>
      <c r="U108" s="1261"/>
      <c r="V108" s="1246"/>
      <c r="W108" s="345"/>
      <c r="Z108" s="342"/>
      <c r="AA108" s="347"/>
      <c r="AB108" s="345"/>
      <c r="AE108" s="342"/>
      <c r="AF108" s="347"/>
      <c r="AG108" s="345"/>
      <c r="AJ108" s="342"/>
      <c r="AK108" s="347"/>
      <c r="AL108" s="345"/>
      <c r="AO108" s="342"/>
      <c r="AP108" s="347"/>
      <c r="AQ108" s="344"/>
      <c r="AR108" s="344"/>
      <c r="AS108" s="344"/>
      <c r="AT108" s="344"/>
      <c r="AU108" s="344"/>
      <c r="AV108" s="344"/>
      <c r="AW108" s="343"/>
      <c r="AX108" s="96"/>
      <c r="BA108" s="344"/>
      <c r="BB108" s="343"/>
      <c r="BC108" s="96"/>
      <c r="LN108" s="200"/>
      <c r="MC108" s="103"/>
    </row>
    <row r="109" spans="1:341" ht="14.25" customHeight="1" x14ac:dyDescent="0.2">
      <c r="A109" s="269"/>
      <c r="B109" s="269"/>
      <c r="C109" s="277"/>
      <c r="D109" s="94"/>
      <c r="E109" s="108" t="s">
        <v>168</v>
      </c>
      <c r="F109" s="94"/>
      <c r="G109" s="278"/>
      <c r="H109" s="99"/>
      <c r="I109" s="99"/>
      <c r="J109" s="279"/>
      <c r="K109" s="279"/>
      <c r="L109" s="279"/>
      <c r="M109" s="279"/>
      <c r="N109" s="279"/>
      <c r="O109" s="280">
        <f t="shared" si="354"/>
        <v>0</v>
      </c>
      <c r="R109" s="1245"/>
      <c r="S109" s="1261"/>
      <c r="T109" s="1261"/>
      <c r="U109" s="1261"/>
      <c r="V109" s="1246"/>
      <c r="W109" s="342"/>
      <c r="Z109" s="342"/>
      <c r="AA109" s="343"/>
      <c r="AB109" s="342"/>
      <c r="AE109" s="342"/>
      <c r="AF109" s="343"/>
      <c r="AG109" s="342"/>
      <c r="AJ109" s="342"/>
      <c r="AK109" s="343"/>
      <c r="AL109" s="342"/>
      <c r="AO109" s="342"/>
      <c r="AP109" s="343"/>
      <c r="AQ109" s="344"/>
      <c r="AR109" s="344"/>
      <c r="AS109" s="344"/>
      <c r="AT109" s="344"/>
      <c r="AU109" s="344"/>
      <c r="AV109" s="344"/>
      <c r="AW109" s="346"/>
      <c r="AX109" s="96"/>
      <c r="BA109" s="344"/>
      <c r="BB109" s="346"/>
      <c r="BC109" s="96"/>
      <c r="LN109" s="200"/>
      <c r="MC109" s="103"/>
    </row>
    <row r="110" spans="1:341" ht="14.25" customHeight="1" x14ac:dyDescent="0.2">
      <c r="A110" s="1272"/>
      <c r="B110" s="1272"/>
      <c r="C110" s="1272"/>
      <c r="D110" s="1272"/>
      <c r="E110" s="281" t="s">
        <v>619</v>
      </c>
      <c r="F110" s="94"/>
      <c r="G110" s="278"/>
      <c r="H110" s="99"/>
      <c r="I110" s="99"/>
      <c r="J110" s="282"/>
      <c r="K110" s="282"/>
      <c r="L110" s="282"/>
      <c r="M110" s="282"/>
      <c r="N110" s="282"/>
      <c r="O110" s="283">
        <f t="shared" si="354"/>
        <v>0</v>
      </c>
      <c r="R110" s="1245"/>
      <c r="S110" s="1261"/>
      <c r="T110" s="1261"/>
      <c r="U110" s="1261"/>
      <c r="V110" s="1246"/>
      <c r="W110" s="342"/>
      <c r="Z110" s="342"/>
      <c r="AA110" s="343"/>
      <c r="AB110" s="342"/>
      <c r="AE110" s="342"/>
      <c r="AF110" s="343"/>
      <c r="AG110" s="342"/>
      <c r="AJ110" s="342"/>
      <c r="AK110" s="343"/>
      <c r="AL110" s="342"/>
      <c r="AO110" s="342"/>
      <c r="AP110" s="343"/>
      <c r="AQ110" s="344"/>
      <c r="AR110" s="344"/>
      <c r="AS110" s="344"/>
      <c r="AT110" s="344"/>
      <c r="AU110" s="344"/>
      <c r="AV110" s="344"/>
      <c r="AW110" s="346"/>
      <c r="AX110" s="96"/>
      <c r="BA110" s="344"/>
      <c r="BB110" s="346"/>
      <c r="BC110" s="96"/>
      <c r="LN110" s="200"/>
      <c r="MC110" s="103"/>
    </row>
    <row r="111" spans="1:341" ht="9" customHeight="1" x14ac:dyDescent="0.2">
      <c r="A111" s="284"/>
      <c r="B111" s="284"/>
      <c r="C111" s="284"/>
      <c r="D111" s="284"/>
      <c r="E111" s="281"/>
      <c r="F111" s="94"/>
      <c r="G111" s="278"/>
      <c r="H111" s="99"/>
      <c r="I111" s="99"/>
      <c r="J111" s="206"/>
      <c r="K111" s="206"/>
      <c r="L111" s="206"/>
      <c r="M111" s="206"/>
      <c r="N111" s="206"/>
      <c r="O111" s="206"/>
      <c r="R111" s="1245"/>
      <c r="S111" s="1261"/>
      <c r="T111" s="1261"/>
      <c r="U111" s="1261"/>
      <c r="V111" s="1246"/>
      <c r="W111" s="342"/>
      <c r="Z111" s="342"/>
      <c r="AA111" s="343"/>
      <c r="AB111" s="342"/>
      <c r="AE111" s="342"/>
      <c r="AF111" s="343"/>
      <c r="AG111" s="342"/>
      <c r="AJ111" s="342"/>
      <c r="AK111" s="343"/>
      <c r="AL111" s="342"/>
      <c r="AO111" s="342"/>
      <c r="AP111" s="343"/>
      <c r="AQ111" s="344"/>
      <c r="AR111" s="344"/>
      <c r="AS111" s="344"/>
      <c r="AT111" s="344"/>
      <c r="AU111" s="344"/>
      <c r="AV111" s="344"/>
      <c r="AW111" s="346"/>
      <c r="AX111" s="96"/>
      <c r="BA111" s="344"/>
      <c r="BB111" s="346"/>
      <c r="BC111" s="96"/>
      <c r="LN111" s="200"/>
      <c r="MC111" s="103"/>
    </row>
    <row r="112" spans="1:341" ht="14.25" customHeight="1" x14ac:dyDescent="0.2">
      <c r="A112" s="284"/>
      <c r="B112" s="284"/>
      <c r="C112" s="284"/>
      <c r="D112" s="284"/>
      <c r="E112" s="108" t="s">
        <v>167</v>
      </c>
      <c r="F112" s="94"/>
      <c r="G112" s="278"/>
      <c r="H112" s="99"/>
      <c r="I112" s="99"/>
      <c r="J112" s="285">
        <f>J116+J118+J120+J122+J124+J126+J128+J130</f>
        <v>0</v>
      </c>
      <c r="K112" s="286">
        <f>K116+K118+K120+K122+K124+K126+K128+K130</f>
        <v>0</v>
      </c>
      <c r="L112" s="286">
        <f>L116+L118+L120+L122+L124+L126+L128+L130</f>
        <v>0</v>
      </c>
      <c r="M112" s="286">
        <f>M116+M118+M120+M122+M124+M126+M128+M130</f>
        <v>0</v>
      </c>
      <c r="N112" s="287">
        <f>N116+N118+N120+N122+N124+N126+N128+N130</f>
        <v>0</v>
      </c>
      <c r="O112" s="288">
        <f>SUM(J112:N112)</f>
        <v>0</v>
      </c>
      <c r="R112" s="1247"/>
      <c r="S112" s="1262"/>
      <c r="T112" s="1262"/>
      <c r="U112" s="1262"/>
      <c r="V112" s="1248"/>
      <c r="W112" s="342"/>
      <c r="Z112" s="342"/>
      <c r="AA112" s="343"/>
      <c r="AB112" s="342"/>
      <c r="AE112" s="342"/>
      <c r="AF112" s="343"/>
      <c r="AG112" s="342"/>
      <c r="AJ112" s="342"/>
      <c r="AK112" s="343"/>
      <c r="AL112" s="342"/>
      <c r="AO112" s="342"/>
      <c r="AP112" s="343"/>
      <c r="AQ112" s="344"/>
      <c r="AR112" s="344"/>
      <c r="AS112" s="344"/>
      <c r="AT112" s="344"/>
      <c r="AU112" s="344"/>
      <c r="AV112" s="344"/>
      <c r="AW112" s="346"/>
      <c r="AX112" s="96"/>
      <c r="BA112" s="344"/>
      <c r="BB112" s="346"/>
      <c r="BC112" s="96"/>
      <c r="LN112" s="200"/>
      <c r="MC112" s="103"/>
    </row>
    <row r="113" spans="3:341" ht="9.75" customHeight="1" x14ac:dyDescent="0.2">
      <c r="D113" s="94"/>
      <c r="E113" s="108"/>
      <c r="F113" s="94"/>
      <c r="G113" s="278"/>
      <c r="H113" s="99"/>
      <c r="I113" s="99"/>
      <c r="J113" s="235"/>
      <c r="K113" s="235"/>
      <c r="L113" s="235"/>
      <c r="M113" s="235"/>
      <c r="N113" s="235"/>
      <c r="O113" s="235"/>
      <c r="R113" s="431" t="str">
        <f>C114</f>
        <v>Building Type: (for Utility Allowance, Monitoring Fees and other purposes)</v>
      </c>
      <c r="S113" s="236"/>
      <c r="T113" s="237"/>
      <c r="W113" s="96"/>
      <c r="Z113" s="96"/>
      <c r="AA113" s="343"/>
      <c r="AB113" s="96"/>
      <c r="AE113" s="96"/>
      <c r="AF113" s="343"/>
      <c r="AG113" s="96"/>
      <c r="AJ113" s="96"/>
      <c r="AK113" s="343"/>
      <c r="AL113" s="96"/>
      <c r="AO113" s="96"/>
      <c r="AP113" s="343"/>
      <c r="AQ113" s="342"/>
      <c r="AR113" s="342"/>
      <c r="AS113" s="342"/>
      <c r="AT113" s="342"/>
      <c r="AU113" s="342"/>
      <c r="AV113" s="342"/>
      <c r="AW113" s="340"/>
      <c r="AX113" s="96"/>
      <c r="BA113" s="342"/>
      <c r="BB113" s="340"/>
      <c r="BC113" s="96"/>
      <c r="LN113" s="200"/>
      <c r="MC113" s="103"/>
    </row>
    <row r="114" spans="3:341" ht="14.25" customHeight="1" x14ac:dyDescent="0.2">
      <c r="C114" s="1274" t="s">
        <v>620</v>
      </c>
      <c r="D114" s="1274"/>
      <c r="E114" s="238" t="s">
        <v>621</v>
      </c>
      <c r="F114" s="289"/>
      <c r="G114" s="290"/>
      <c r="H114" s="291"/>
      <c r="I114" s="292"/>
      <c r="J114" s="293">
        <f t="shared" ref="J114:O114" si="355">SUM(J115:J122)</f>
        <v>0</v>
      </c>
      <c r="K114" s="294">
        <f t="shared" si="355"/>
        <v>0</v>
      </c>
      <c r="L114" s="294">
        <f t="shared" si="355"/>
        <v>0</v>
      </c>
      <c r="M114" s="294">
        <f t="shared" si="355"/>
        <v>0</v>
      </c>
      <c r="N114" s="295">
        <f t="shared" si="355"/>
        <v>0</v>
      </c>
      <c r="O114" s="296">
        <f t="shared" si="355"/>
        <v>0</v>
      </c>
      <c r="R114" s="1243"/>
      <c r="S114" s="1267"/>
      <c r="T114" s="1267"/>
      <c r="U114" s="1267"/>
      <c r="V114" s="1244"/>
      <c r="W114" s="96"/>
      <c r="Z114" s="96"/>
      <c r="AA114" s="343"/>
      <c r="AB114" s="96"/>
      <c r="AE114" s="96"/>
      <c r="AF114" s="343"/>
      <c r="AG114" s="96"/>
      <c r="AJ114" s="96"/>
      <c r="AK114" s="343"/>
      <c r="AL114" s="96"/>
      <c r="AO114" s="96"/>
      <c r="AP114" s="343"/>
      <c r="AQ114" s="344"/>
      <c r="AR114" s="344"/>
      <c r="AS114" s="344"/>
      <c r="AT114" s="344"/>
      <c r="AU114" s="344"/>
      <c r="AV114" s="344"/>
      <c r="AW114" s="340"/>
      <c r="BA114" s="344"/>
      <c r="BB114" s="340"/>
      <c r="JV114" s="103"/>
      <c r="KA114" s="103"/>
      <c r="KB114" s="103"/>
      <c r="KC114" s="103"/>
      <c r="KD114" s="103"/>
      <c r="KE114" s="103"/>
      <c r="KF114" s="103"/>
      <c r="KG114" s="103"/>
      <c r="KH114" s="103"/>
      <c r="KI114" s="103"/>
      <c r="KJ114" s="103"/>
      <c r="KK114" s="103"/>
      <c r="KL114" s="103"/>
      <c r="KM114" s="103"/>
      <c r="KN114" s="103"/>
      <c r="KO114" s="103"/>
      <c r="KP114" s="103"/>
      <c r="KQ114" s="103"/>
      <c r="KR114" s="103"/>
      <c r="KS114" s="103"/>
      <c r="KT114" s="103"/>
      <c r="KU114" s="103"/>
      <c r="KV114" s="103"/>
      <c r="KW114" s="103"/>
      <c r="KX114" s="103"/>
      <c r="KY114" s="103"/>
      <c r="KZ114" s="103"/>
      <c r="LA114" s="103"/>
      <c r="LB114" s="103"/>
      <c r="LC114" s="103"/>
      <c r="LD114" s="103"/>
      <c r="LE114" s="103"/>
      <c r="LF114" s="103"/>
      <c r="LN114" s="200"/>
      <c r="MC114" s="103"/>
    </row>
    <row r="115" spans="3:341" ht="14.25" customHeight="1" x14ac:dyDescent="0.2">
      <c r="C115" s="1275"/>
      <c r="D115" s="1275"/>
      <c r="E115" s="245"/>
      <c r="F115" s="186"/>
      <c r="G115" s="236"/>
      <c r="H115" s="297" t="s">
        <v>622</v>
      </c>
      <c r="I115" s="217"/>
      <c r="J115" s="213">
        <f>JP48</f>
        <v>0</v>
      </c>
      <c r="K115" s="214">
        <f>JQ48</f>
        <v>0</v>
      </c>
      <c r="L115" s="214">
        <f>JR48</f>
        <v>0</v>
      </c>
      <c r="M115" s="214">
        <f>JS48</f>
        <v>0</v>
      </c>
      <c r="N115" s="215">
        <f>JT48</f>
        <v>0</v>
      </c>
      <c r="O115" s="216">
        <f t="shared" ref="O115:O130" si="356">SUM(J115:N115)</f>
        <v>0</v>
      </c>
      <c r="R115" s="1245"/>
      <c r="S115" s="1261"/>
      <c r="T115" s="1261"/>
      <c r="U115" s="1261"/>
      <c r="V115" s="1246"/>
      <c r="W115" s="96"/>
      <c r="Z115" s="96"/>
      <c r="AA115" s="343"/>
      <c r="AB115" s="96"/>
      <c r="AE115" s="96"/>
      <c r="AF115" s="343"/>
      <c r="AG115" s="96"/>
      <c r="AJ115" s="96"/>
      <c r="AK115" s="343"/>
      <c r="AL115" s="96"/>
      <c r="AO115" s="96"/>
      <c r="AP115" s="343"/>
      <c r="AQ115" s="344"/>
      <c r="AR115" s="344"/>
      <c r="AS115" s="344"/>
      <c r="AT115" s="344"/>
      <c r="AU115" s="344"/>
      <c r="AV115" s="344"/>
      <c r="AW115" s="340"/>
      <c r="BA115" s="344"/>
      <c r="BB115" s="340"/>
      <c r="JV115" s="103"/>
      <c r="KA115" s="103"/>
      <c r="KB115" s="103"/>
      <c r="KC115" s="103"/>
      <c r="KD115" s="103"/>
      <c r="KE115" s="103"/>
      <c r="KF115" s="103"/>
      <c r="KG115" s="103"/>
      <c r="KH115" s="103"/>
      <c r="KI115" s="103"/>
      <c r="KJ115" s="103"/>
      <c r="KK115" s="103"/>
      <c r="KL115" s="103"/>
      <c r="KM115" s="103"/>
      <c r="KN115" s="103"/>
      <c r="KO115" s="103"/>
      <c r="KP115" s="103"/>
      <c r="KQ115" s="103"/>
      <c r="KR115" s="103"/>
      <c r="KS115" s="103"/>
      <c r="KT115" s="103"/>
      <c r="KU115" s="103"/>
      <c r="KV115" s="103"/>
      <c r="KW115" s="103"/>
      <c r="KX115" s="103"/>
      <c r="KY115" s="103"/>
      <c r="KZ115" s="103"/>
      <c r="LA115" s="103"/>
      <c r="LB115" s="103"/>
      <c r="LC115" s="103"/>
      <c r="LD115" s="103"/>
      <c r="LE115" s="103"/>
      <c r="LF115" s="103"/>
      <c r="LN115" s="200"/>
      <c r="MC115" s="103"/>
    </row>
    <row r="116" spans="3:341" ht="14.25" customHeight="1" x14ac:dyDescent="0.2">
      <c r="C116" s="1275"/>
      <c r="D116" s="1275"/>
      <c r="E116" s="245"/>
      <c r="F116" s="186"/>
      <c r="G116" s="236"/>
      <c r="H116" s="298" t="s">
        <v>167</v>
      </c>
      <c r="I116" s="217"/>
      <c r="J116" s="218">
        <f>JU48</f>
        <v>0</v>
      </c>
      <c r="K116" s="219">
        <f>JV48</f>
        <v>0</v>
      </c>
      <c r="L116" s="219">
        <f>JW48</f>
        <v>0</v>
      </c>
      <c r="M116" s="219">
        <f>JX48</f>
        <v>0</v>
      </c>
      <c r="N116" s="220">
        <f>JY48</f>
        <v>0</v>
      </c>
      <c r="O116" s="221">
        <f t="shared" si="356"/>
        <v>0</v>
      </c>
      <c r="R116" s="1245"/>
      <c r="S116" s="1261"/>
      <c r="T116" s="1261"/>
      <c r="U116" s="1261"/>
      <c r="V116" s="1246"/>
      <c r="W116" s="96"/>
      <c r="Z116" s="96"/>
      <c r="AA116" s="343"/>
      <c r="AB116" s="96"/>
      <c r="AE116" s="96"/>
      <c r="AF116" s="343"/>
      <c r="AG116" s="96"/>
      <c r="AJ116" s="96"/>
      <c r="AK116" s="343"/>
      <c r="AL116" s="96"/>
      <c r="AO116" s="96"/>
      <c r="AP116" s="343"/>
      <c r="AQ116" s="344"/>
      <c r="AR116" s="344"/>
      <c r="AS116" s="344"/>
      <c r="AT116" s="344"/>
      <c r="AU116" s="344"/>
      <c r="AV116" s="344"/>
      <c r="AW116" s="340"/>
      <c r="BA116" s="344"/>
      <c r="BB116" s="340"/>
      <c r="JV116" s="103"/>
      <c r="KA116" s="103"/>
      <c r="KB116" s="103"/>
      <c r="KC116" s="103"/>
      <c r="KD116" s="103"/>
      <c r="KE116" s="103"/>
      <c r="KF116" s="103"/>
      <c r="KG116" s="103"/>
      <c r="KH116" s="103"/>
      <c r="KI116" s="103"/>
      <c r="KJ116" s="103"/>
      <c r="KK116" s="103"/>
      <c r="KL116" s="103"/>
      <c r="KM116" s="103"/>
      <c r="KN116" s="103"/>
      <c r="KO116" s="103"/>
      <c r="KP116" s="103"/>
      <c r="KQ116" s="103"/>
      <c r="KR116" s="103"/>
      <c r="KS116" s="103"/>
      <c r="KT116" s="103"/>
      <c r="KU116" s="103"/>
      <c r="KV116" s="103"/>
      <c r="KW116" s="103"/>
      <c r="KX116" s="103"/>
      <c r="KY116" s="103"/>
      <c r="KZ116" s="103"/>
      <c r="LA116" s="103"/>
      <c r="LB116" s="103"/>
      <c r="LC116" s="103"/>
      <c r="LD116" s="103"/>
      <c r="LE116" s="103"/>
      <c r="LF116" s="103"/>
      <c r="LN116" s="200"/>
      <c r="MC116" s="103"/>
    </row>
    <row r="117" spans="3:341" ht="14.25" customHeight="1" x14ac:dyDescent="0.2">
      <c r="C117" s="1275"/>
      <c r="D117" s="1275"/>
      <c r="E117" s="245"/>
      <c r="F117" s="186"/>
      <c r="G117" s="236"/>
      <c r="H117" s="297" t="s">
        <v>623</v>
      </c>
      <c r="I117" s="217"/>
      <c r="J117" s="213">
        <f>JZ48</f>
        <v>0</v>
      </c>
      <c r="K117" s="214">
        <f>KA48</f>
        <v>0</v>
      </c>
      <c r="L117" s="214">
        <f>KB48</f>
        <v>0</v>
      </c>
      <c r="M117" s="214">
        <f>KC48</f>
        <v>0</v>
      </c>
      <c r="N117" s="215">
        <f>KD48</f>
        <v>0</v>
      </c>
      <c r="O117" s="299">
        <f t="shared" si="356"/>
        <v>0</v>
      </c>
      <c r="R117" s="1245"/>
      <c r="S117" s="1261"/>
      <c r="T117" s="1261"/>
      <c r="U117" s="1261"/>
      <c r="V117" s="1246"/>
      <c r="W117" s="96"/>
      <c r="Z117" s="96"/>
      <c r="AA117" s="343"/>
      <c r="AB117" s="96"/>
      <c r="AE117" s="96"/>
      <c r="AF117" s="343"/>
      <c r="AG117" s="96"/>
      <c r="AJ117" s="96"/>
      <c r="AK117" s="343"/>
      <c r="AL117" s="96"/>
      <c r="AO117" s="96"/>
      <c r="AP117" s="343"/>
      <c r="AQ117" s="344"/>
      <c r="AR117" s="344"/>
      <c r="AS117" s="344"/>
      <c r="AT117" s="344"/>
      <c r="AU117" s="344"/>
      <c r="AV117" s="344"/>
      <c r="AW117" s="340"/>
      <c r="BA117" s="344"/>
      <c r="BB117" s="340"/>
      <c r="JV117" s="103"/>
      <c r="KA117" s="103"/>
      <c r="KB117" s="103"/>
      <c r="KC117" s="103"/>
      <c r="KD117" s="103"/>
      <c r="KE117" s="103"/>
      <c r="KF117" s="103"/>
      <c r="KG117" s="103"/>
      <c r="KH117" s="103"/>
      <c r="KI117" s="103"/>
      <c r="KJ117" s="103"/>
      <c r="KK117" s="103"/>
      <c r="KL117" s="103"/>
      <c r="KM117" s="103"/>
      <c r="KN117" s="103"/>
      <c r="KO117" s="103"/>
      <c r="KP117" s="103"/>
      <c r="KQ117" s="103"/>
      <c r="KR117" s="103"/>
      <c r="KS117" s="103"/>
      <c r="KT117" s="103"/>
      <c r="KU117" s="103"/>
      <c r="KV117" s="103"/>
      <c r="KW117" s="103"/>
      <c r="KX117" s="103"/>
      <c r="KY117" s="103"/>
      <c r="KZ117" s="103"/>
      <c r="LA117" s="103"/>
      <c r="LB117" s="103"/>
      <c r="LC117" s="103"/>
      <c r="LD117" s="103"/>
      <c r="LE117" s="103"/>
      <c r="LF117" s="103"/>
      <c r="LN117" s="200"/>
      <c r="MC117" s="103"/>
    </row>
    <row r="118" spans="3:341" ht="14.25" customHeight="1" x14ac:dyDescent="0.2">
      <c r="C118" s="1275"/>
      <c r="D118" s="1275"/>
      <c r="E118" s="245"/>
      <c r="F118" s="186"/>
      <c r="G118" s="236"/>
      <c r="H118" s="298" t="s">
        <v>167</v>
      </c>
      <c r="I118" s="217"/>
      <c r="J118" s="218">
        <f>KE48</f>
        <v>0</v>
      </c>
      <c r="K118" s="219">
        <f>KF48</f>
        <v>0</v>
      </c>
      <c r="L118" s="219">
        <f>KG48</f>
        <v>0</v>
      </c>
      <c r="M118" s="219">
        <f>KH48</f>
        <v>0</v>
      </c>
      <c r="N118" s="220">
        <f>KI48</f>
        <v>0</v>
      </c>
      <c r="O118" s="221">
        <f t="shared" si="356"/>
        <v>0</v>
      </c>
      <c r="R118" s="1245"/>
      <c r="S118" s="1261"/>
      <c r="T118" s="1261"/>
      <c r="U118" s="1261"/>
      <c r="V118" s="1246"/>
      <c r="W118" s="96"/>
      <c r="Z118" s="96"/>
      <c r="AA118" s="343"/>
      <c r="AB118" s="96"/>
      <c r="AE118" s="96"/>
      <c r="AF118" s="343"/>
      <c r="AG118" s="96"/>
      <c r="AJ118" s="96"/>
      <c r="AK118" s="343"/>
      <c r="AL118" s="96"/>
      <c r="AO118" s="96"/>
      <c r="AP118" s="343"/>
      <c r="AQ118" s="344"/>
      <c r="AR118" s="344"/>
      <c r="AS118" s="344"/>
      <c r="AT118" s="344"/>
      <c r="AU118" s="344"/>
      <c r="AV118" s="344"/>
      <c r="AW118" s="340"/>
      <c r="BA118" s="344"/>
      <c r="BB118" s="340"/>
      <c r="JV118" s="103"/>
      <c r="KA118" s="103"/>
      <c r="KB118" s="103"/>
      <c r="KC118" s="103"/>
      <c r="KD118" s="103"/>
      <c r="KE118" s="103"/>
      <c r="KF118" s="103"/>
      <c r="KG118" s="103"/>
      <c r="KH118" s="103"/>
      <c r="KI118" s="103"/>
      <c r="KJ118" s="103"/>
      <c r="KK118" s="103"/>
      <c r="KL118" s="103"/>
      <c r="KM118" s="103"/>
      <c r="KN118" s="103"/>
      <c r="KO118" s="103"/>
      <c r="KP118" s="103"/>
      <c r="KQ118" s="103"/>
      <c r="KR118" s="103"/>
      <c r="KS118" s="103"/>
      <c r="KT118" s="103"/>
      <c r="KU118" s="103"/>
      <c r="KV118" s="103"/>
      <c r="KW118" s="103"/>
      <c r="KX118" s="103"/>
      <c r="KY118" s="103"/>
      <c r="KZ118" s="103"/>
      <c r="LA118" s="103"/>
      <c r="LB118" s="103"/>
      <c r="LC118" s="103"/>
      <c r="LD118" s="103"/>
      <c r="LE118" s="103"/>
      <c r="LF118" s="103"/>
      <c r="LN118" s="200"/>
      <c r="MC118" s="103"/>
    </row>
    <row r="119" spans="3:341" ht="14.25" customHeight="1" x14ac:dyDescent="0.2">
      <c r="C119" s="1275"/>
      <c r="D119" s="1275"/>
      <c r="E119" s="245"/>
      <c r="F119" s="186"/>
      <c r="G119" s="236"/>
      <c r="H119" s="297" t="s">
        <v>624</v>
      </c>
      <c r="I119" s="217"/>
      <c r="J119" s="213">
        <f>KJ48</f>
        <v>0</v>
      </c>
      <c r="K119" s="214">
        <f>KK48</f>
        <v>0</v>
      </c>
      <c r="L119" s="214">
        <f>KL48</f>
        <v>0</v>
      </c>
      <c r="M119" s="214">
        <f>KM48</f>
        <v>0</v>
      </c>
      <c r="N119" s="215">
        <f>KN48</f>
        <v>0</v>
      </c>
      <c r="O119" s="299">
        <f t="shared" si="356"/>
        <v>0</v>
      </c>
      <c r="R119" s="1245"/>
      <c r="S119" s="1261"/>
      <c r="T119" s="1261"/>
      <c r="U119" s="1261"/>
      <c r="V119" s="1246"/>
      <c r="W119" s="96"/>
      <c r="Z119" s="96"/>
      <c r="AA119" s="343"/>
      <c r="AB119" s="96"/>
      <c r="AE119" s="96"/>
      <c r="AF119" s="343"/>
      <c r="AG119" s="96"/>
      <c r="AJ119" s="96"/>
      <c r="AK119" s="343"/>
      <c r="AL119" s="96"/>
      <c r="AO119" s="96"/>
      <c r="AP119" s="343"/>
      <c r="AQ119" s="344"/>
      <c r="AR119" s="344"/>
      <c r="AS119" s="344"/>
      <c r="AT119" s="344"/>
      <c r="AU119" s="344"/>
      <c r="AV119" s="344"/>
      <c r="AW119" s="340"/>
      <c r="BA119" s="344"/>
      <c r="BB119" s="340"/>
      <c r="JV119" s="103"/>
      <c r="KA119" s="103"/>
      <c r="KB119" s="103"/>
      <c r="KC119" s="103"/>
      <c r="KD119" s="103"/>
      <c r="KE119" s="103"/>
      <c r="KF119" s="103"/>
      <c r="KG119" s="103"/>
      <c r="KH119" s="103"/>
      <c r="KI119" s="103"/>
      <c r="KJ119" s="103"/>
      <c r="KK119" s="103"/>
      <c r="KL119" s="103"/>
      <c r="KM119" s="103"/>
      <c r="KN119" s="103"/>
      <c r="KO119" s="103"/>
      <c r="KP119" s="103"/>
      <c r="KQ119" s="103"/>
      <c r="KR119" s="103"/>
      <c r="KS119" s="103"/>
      <c r="KT119" s="103"/>
      <c r="KU119" s="103"/>
      <c r="KV119" s="103"/>
      <c r="KW119" s="103"/>
      <c r="KX119" s="103"/>
      <c r="KY119" s="103"/>
      <c r="KZ119" s="103"/>
      <c r="LA119" s="103"/>
      <c r="LB119" s="103"/>
      <c r="LC119" s="103"/>
      <c r="LD119" s="103"/>
      <c r="LE119" s="103"/>
      <c r="LF119" s="103"/>
      <c r="LN119" s="200"/>
      <c r="MC119" s="103"/>
    </row>
    <row r="120" spans="3:341" ht="14.25" customHeight="1" x14ac:dyDescent="0.2">
      <c r="C120" s="1275"/>
      <c r="D120" s="1275"/>
      <c r="E120" s="245"/>
      <c r="F120" s="186"/>
      <c r="G120" s="236"/>
      <c r="H120" s="298" t="s">
        <v>167</v>
      </c>
      <c r="I120" s="217"/>
      <c r="J120" s="218">
        <f>KO48</f>
        <v>0</v>
      </c>
      <c r="K120" s="219">
        <f>KP48</f>
        <v>0</v>
      </c>
      <c r="L120" s="219">
        <f>KQ48</f>
        <v>0</v>
      </c>
      <c r="M120" s="219">
        <f>KR48</f>
        <v>0</v>
      </c>
      <c r="N120" s="220">
        <f>KS48</f>
        <v>0</v>
      </c>
      <c r="O120" s="221">
        <f t="shared" si="356"/>
        <v>0</v>
      </c>
      <c r="R120" s="1245"/>
      <c r="S120" s="1261"/>
      <c r="T120" s="1261"/>
      <c r="U120" s="1261"/>
      <c r="V120" s="1246"/>
      <c r="W120" s="96"/>
      <c r="Z120" s="96"/>
      <c r="AA120" s="343"/>
      <c r="AB120" s="96"/>
      <c r="AE120" s="96"/>
      <c r="AF120" s="343"/>
      <c r="AG120" s="96"/>
      <c r="AJ120" s="96"/>
      <c r="AK120" s="343"/>
      <c r="AL120" s="96"/>
      <c r="AO120" s="96"/>
      <c r="AP120" s="343"/>
      <c r="AQ120" s="344"/>
      <c r="AR120" s="344"/>
      <c r="AS120" s="344"/>
      <c r="AT120" s="344"/>
      <c r="AU120" s="344"/>
      <c r="AV120" s="344"/>
      <c r="AW120" s="340"/>
      <c r="BA120" s="344"/>
      <c r="BB120" s="340"/>
      <c r="JV120" s="103"/>
      <c r="KA120" s="103"/>
      <c r="KB120" s="103"/>
      <c r="KC120" s="103"/>
      <c r="KD120" s="103"/>
      <c r="KE120" s="103"/>
      <c r="KF120" s="103"/>
      <c r="KG120" s="103"/>
      <c r="KH120" s="103"/>
      <c r="KI120" s="103"/>
      <c r="KJ120" s="103"/>
      <c r="KK120" s="103"/>
      <c r="KL120" s="103"/>
      <c r="KM120" s="103"/>
      <c r="KN120" s="103"/>
      <c r="KO120" s="103"/>
      <c r="KP120" s="103"/>
      <c r="KQ120" s="103"/>
      <c r="KR120" s="103"/>
      <c r="KS120" s="103"/>
      <c r="KT120" s="103"/>
      <c r="KU120" s="103"/>
      <c r="KV120" s="103"/>
      <c r="KW120" s="103"/>
      <c r="KX120" s="103"/>
      <c r="KY120" s="103"/>
      <c r="KZ120" s="103"/>
      <c r="LA120" s="103"/>
      <c r="LB120" s="103"/>
      <c r="LC120" s="103"/>
      <c r="LD120" s="103"/>
      <c r="LE120" s="103"/>
      <c r="LF120" s="103"/>
      <c r="LN120" s="200"/>
      <c r="MC120" s="103"/>
    </row>
    <row r="121" spans="3:341" ht="14.25" customHeight="1" x14ac:dyDescent="0.2">
      <c r="C121" s="1275"/>
      <c r="D121" s="1275"/>
      <c r="E121" s="245"/>
      <c r="F121" s="94"/>
      <c r="G121" s="99"/>
      <c r="H121" s="300" t="s">
        <v>625</v>
      </c>
      <c r="I121" s="99"/>
      <c r="J121" s="213">
        <f>KT48</f>
        <v>0</v>
      </c>
      <c r="K121" s="214">
        <f>KU48</f>
        <v>0</v>
      </c>
      <c r="L121" s="214">
        <f>KV48</f>
        <v>0</v>
      </c>
      <c r="M121" s="214">
        <f>KW48</f>
        <v>0</v>
      </c>
      <c r="N121" s="215">
        <f>KX48</f>
        <v>0</v>
      </c>
      <c r="O121" s="299">
        <f t="shared" si="356"/>
        <v>0</v>
      </c>
      <c r="R121" s="1245"/>
      <c r="S121" s="1261"/>
      <c r="T121" s="1261"/>
      <c r="U121" s="1261"/>
      <c r="V121" s="1246"/>
      <c r="W121" s="96"/>
      <c r="Z121" s="96"/>
      <c r="AA121" s="343"/>
      <c r="AB121" s="96"/>
      <c r="AE121" s="96"/>
      <c r="AF121" s="343"/>
      <c r="AG121" s="96"/>
      <c r="AJ121" s="96"/>
      <c r="AK121" s="343"/>
      <c r="AL121" s="96"/>
      <c r="AO121" s="96"/>
      <c r="AP121" s="343"/>
      <c r="AQ121" s="344"/>
      <c r="AR121" s="344"/>
      <c r="AS121" s="344"/>
      <c r="AT121" s="344"/>
      <c r="AU121" s="344"/>
      <c r="AV121" s="344"/>
      <c r="AW121" s="340"/>
      <c r="BA121" s="344"/>
      <c r="BB121" s="340"/>
      <c r="JV121" s="103"/>
      <c r="KA121" s="103"/>
      <c r="KB121" s="103"/>
      <c r="KC121" s="103"/>
      <c r="KD121" s="103"/>
      <c r="KE121" s="103"/>
      <c r="KF121" s="103"/>
      <c r="KG121" s="103"/>
      <c r="KH121" s="103"/>
      <c r="KI121" s="103"/>
      <c r="KJ121" s="103"/>
      <c r="KK121" s="103"/>
      <c r="KL121" s="103"/>
      <c r="KM121" s="103"/>
      <c r="KN121" s="103"/>
      <c r="KO121" s="103"/>
      <c r="KP121" s="103"/>
      <c r="KQ121" s="103"/>
      <c r="KR121" s="103"/>
      <c r="KS121" s="103"/>
      <c r="KT121" s="103"/>
      <c r="KU121" s="103"/>
      <c r="KV121" s="103"/>
      <c r="KW121" s="103"/>
      <c r="KX121" s="103"/>
      <c r="KY121" s="103"/>
      <c r="KZ121" s="103"/>
      <c r="LA121" s="103"/>
      <c r="LB121" s="103"/>
      <c r="LC121" s="103"/>
      <c r="LD121" s="103"/>
      <c r="LE121" s="103"/>
      <c r="LF121" s="103"/>
      <c r="LN121" s="200"/>
      <c r="MC121" s="103"/>
    </row>
    <row r="122" spans="3:341" ht="14.25" customHeight="1" x14ac:dyDescent="0.2">
      <c r="C122" s="1275"/>
      <c r="D122" s="1275"/>
      <c r="E122" s="245"/>
      <c r="F122" s="94"/>
      <c r="G122" s="99"/>
      <c r="H122" s="301" t="s">
        <v>167</v>
      </c>
      <c r="I122" s="99"/>
      <c r="J122" s="213">
        <f>KY48</f>
        <v>0</v>
      </c>
      <c r="K122" s="214">
        <f>KZ48</f>
        <v>0</v>
      </c>
      <c r="L122" s="214">
        <f>LA48</f>
        <v>0</v>
      </c>
      <c r="M122" s="214">
        <f>LB48</f>
        <v>0</v>
      </c>
      <c r="N122" s="215">
        <f>LC48</f>
        <v>0</v>
      </c>
      <c r="O122" s="216">
        <f t="shared" si="356"/>
        <v>0</v>
      </c>
      <c r="R122" s="1245"/>
      <c r="S122" s="1261"/>
      <c r="T122" s="1261"/>
      <c r="U122" s="1261"/>
      <c r="V122" s="1246"/>
      <c r="W122" s="96"/>
      <c r="Z122" s="96"/>
      <c r="AA122" s="343"/>
      <c r="AB122" s="96"/>
      <c r="AE122" s="96"/>
      <c r="AF122" s="343"/>
      <c r="AG122" s="96"/>
      <c r="AJ122" s="96"/>
      <c r="AK122" s="343"/>
      <c r="AL122" s="96"/>
      <c r="AO122" s="96"/>
      <c r="AP122" s="343"/>
      <c r="AQ122" s="344"/>
      <c r="AR122" s="344"/>
      <c r="AS122" s="344"/>
      <c r="AT122" s="344"/>
      <c r="AU122" s="344"/>
      <c r="AV122" s="344"/>
      <c r="AW122" s="340"/>
      <c r="BA122" s="344"/>
      <c r="BB122" s="340"/>
      <c r="JV122" s="103"/>
      <c r="KA122" s="103"/>
      <c r="KB122" s="103"/>
      <c r="KC122" s="103"/>
      <c r="KD122" s="103"/>
      <c r="KE122" s="103"/>
      <c r="KF122" s="103"/>
      <c r="KG122" s="103"/>
      <c r="KH122" s="103"/>
      <c r="KI122" s="103"/>
      <c r="KJ122" s="103"/>
      <c r="KK122" s="103"/>
      <c r="KL122" s="103"/>
      <c r="KM122" s="103"/>
      <c r="KN122" s="103"/>
      <c r="KO122" s="103"/>
      <c r="KP122" s="103"/>
      <c r="KQ122" s="103"/>
      <c r="KR122" s="103"/>
      <c r="KS122" s="103"/>
      <c r="KT122" s="103"/>
      <c r="KU122" s="103"/>
      <c r="KV122" s="103"/>
      <c r="KW122" s="103"/>
      <c r="KX122" s="103"/>
      <c r="KY122" s="103"/>
      <c r="KZ122" s="103"/>
      <c r="LA122" s="103"/>
      <c r="LB122" s="103"/>
      <c r="LC122" s="103"/>
      <c r="LD122" s="103"/>
      <c r="LE122" s="103"/>
      <c r="LF122" s="103"/>
      <c r="LN122" s="200"/>
      <c r="MC122" s="103"/>
    </row>
    <row r="123" spans="3:341" ht="14.25" customHeight="1" x14ac:dyDescent="0.2">
      <c r="E123" s="245" t="s">
        <v>626</v>
      </c>
      <c r="F123" s="94"/>
      <c r="G123" s="99"/>
      <c r="H123" s="300"/>
      <c r="I123" s="99"/>
      <c r="J123" s="207">
        <f>IB48</f>
        <v>0</v>
      </c>
      <c r="K123" s="208">
        <f>IC48</f>
        <v>0</v>
      </c>
      <c r="L123" s="208">
        <f>ID48</f>
        <v>0</v>
      </c>
      <c r="M123" s="208">
        <f>IE48</f>
        <v>0</v>
      </c>
      <c r="N123" s="209">
        <f>IF48</f>
        <v>0</v>
      </c>
      <c r="O123" s="210">
        <f t="shared" si="356"/>
        <v>0</v>
      </c>
      <c r="R123" s="1245"/>
      <c r="S123" s="1261"/>
      <c r="T123" s="1261"/>
      <c r="U123" s="1261"/>
      <c r="V123" s="1246"/>
      <c r="W123" s="96"/>
      <c r="Z123" s="96"/>
      <c r="AA123" s="343"/>
      <c r="AB123" s="96"/>
      <c r="AE123" s="96"/>
      <c r="AF123" s="343"/>
      <c r="AG123" s="96"/>
      <c r="AJ123" s="96"/>
      <c r="AK123" s="343"/>
      <c r="AL123" s="96"/>
      <c r="AO123" s="96"/>
      <c r="AP123" s="343"/>
      <c r="AQ123" s="344"/>
      <c r="AR123" s="344"/>
      <c r="AS123" s="344"/>
      <c r="AT123" s="344"/>
      <c r="AU123" s="344"/>
      <c r="AV123" s="344"/>
      <c r="AW123" s="346"/>
      <c r="AX123" s="96"/>
      <c r="BA123" s="344"/>
      <c r="BB123" s="346"/>
      <c r="BC123" s="96"/>
      <c r="LN123" s="200"/>
      <c r="MC123" s="103"/>
    </row>
    <row r="124" spans="3:341" ht="14.25" customHeight="1" x14ac:dyDescent="0.2">
      <c r="E124" s="245"/>
      <c r="F124" s="94"/>
      <c r="G124" s="99"/>
      <c r="H124" s="301" t="s">
        <v>167</v>
      </c>
      <c r="I124" s="99"/>
      <c r="J124" s="218">
        <f>IG48</f>
        <v>0</v>
      </c>
      <c r="K124" s="219">
        <f>IH48</f>
        <v>0</v>
      </c>
      <c r="L124" s="219">
        <f>II48</f>
        <v>0</v>
      </c>
      <c r="M124" s="219">
        <f>IJ48</f>
        <v>0</v>
      </c>
      <c r="N124" s="220">
        <f>IK48</f>
        <v>0</v>
      </c>
      <c r="O124" s="221">
        <f t="shared" si="356"/>
        <v>0</v>
      </c>
      <c r="R124" s="1245"/>
      <c r="S124" s="1261"/>
      <c r="T124" s="1261"/>
      <c r="U124" s="1261"/>
      <c r="V124" s="1246"/>
      <c r="W124" s="96"/>
      <c r="Z124" s="96"/>
      <c r="AA124" s="343"/>
      <c r="AB124" s="96"/>
      <c r="AE124" s="96"/>
      <c r="AF124" s="343"/>
      <c r="AG124" s="96"/>
      <c r="AJ124" s="96"/>
      <c r="AK124" s="343"/>
      <c r="AL124" s="96"/>
      <c r="AO124" s="96"/>
      <c r="AP124" s="343"/>
      <c r="AQ124" s="344"/>
      <c r="AR124" s="344"/>
      <c r="AS124" s="344"/>
      <c r="AT124" s="344"/>
      <c r="AU124" s="344"/>
      <c r="AV124" s="344"/>
      <c r="AW124" s="346"/>
      <c r="AX124" s="96"/>
      <c r="BA124" s="344"/>
      <c r="BB124" s="346"/>
      <c r="BC124" s="96"/>
      <c r="LN124" s="200"/>
      <c r="MC124" s="103"/>
    </row>
    <row r="125" spans="3:341" ht="14.25" customHeight="1" x14ac:dyDescent="0.2">
      <c r="C125" s="94"/>
      <c r="D125" s="94"/>
      <c r="E125" s="245" t="s">
        <v>627</v>
      </c>
      <c r="F125" s="94"/>
      <c r="G125" s="99"/>
      <c r="H125" s="300"/>
      <c r="I125" s="99"/>
      <c r="J125" s="302">
        <f>JF48</f>
        <v>0</v>
      </c>
      <c r="K125" s="303">
        <f>JG48</f>
        <v>0</v>
      </c>
      <c r="L125" s="303">
        <f>JH48</f>
        <v>0</v>
      </c>
      <c r="M125" s="303">
        <f>JI48</f>
        <v>0</v>
      </c>
      <c r="N125" s="304">
        <f>JJ48</f>
        <v>0</v>
      </c>
      <c r="O125" s="299">
        <f t="shared" si="356"/>
        <v>0</v>
      </c>
      <c r="R125" s="1245"/>
      <c r="S125" s="1261"/>
      <c r="T125" s="1261"/>
      <c r="U125" s="1261"/>
      <c r="V125" s="1246"/>
      <c r="W125" s="96"/>
      <c r="Z125" s="96"/>
      <c r="AA125" s="343"/>
      <c r="AB125" s="96"/>
      <c r="AE125" s="96"/>
      <c r="AF125" s="343"/>
      <c r="AG125" s="96"/>
      <c r="AJ125" s="96"/>
      <c r="AK125" s="343"/>
      <c r="AL125" s="96"/>
      <c r="AO125" s="96"/>
      <c r="AP125" s="343"/>
      <c r="AQ125" s="344"/>
      <c r="AR125" s="344"/>
      <c r="AS125" s="344"/>
      <c r="AT125" s="344"/>
      <c r="AU125" s="344"/>
      <c r="AV125" s="344"/>
      <c r="AW125" s="340"/>
      <c r="BA125" s="344"/>
      <c r="BB125" s="340"/>
      <c r="JV125" s="103"/>
      <c r="KA125" s="103"/>
      <c r="KB125" s="103"/>
      <c r="KC125" s="103"/>
      <c r="KD125" s="103"/>
      <c r="KE125" s="103"/>
      <c r="KF125" s="103"/>
      <c r="KG125" s="103"/>
      <c r="KH125" s="103"/>
      <c r="KI125" s="103"/>
      <c r="KJ125" s="103"/>
      <c r="KK125" s="103"/>
      <c r="KL125" s="103"/>
      <c r="KM125" s="103"/>
      <c r="KN125" s="103"/>
      <c r="KO125" s="103"/>
      <c r="KP125" s="103"/>
      <c r="KQ125" s="103"/>
      <c r="KR125" s="103"/>
      <c r="KS125" s="103"/>
      <c r="KT125" s="103"/>
      <c r="KU125" s="103"/>
      <c r="KV125" s="103"/>
      <c r="KW125" s="103"/>
      <c r="KX125" s="103"/>
      <c r="KY125" s="103"/>
      <c r="KZ125" s="103"/>
      <c r="LA125" s="103"/>
      <c r="LB125" s="103"/>
      <c r="LC125" s="103"/>
      <c r="LD125" s="103"/>
      <c r="LE125" s="103"/>
      <c r="LF125" s="103"/>
      <c r="LN125" s="200"/>
      <c r="MC125" s="103"/>
    </row>
    <row r="126" spans="3:341" ht="14.25" customHeight="1" x14ac:dyDescent="0.2">
      <c r="C126" s="94"/>
      <c r="D126" s="94"/>
      <c r="E126" s="245"/>
      <c r="F126" s="94"/>
      <c r="G126" s="99"/>
      <c r="H126" s="301" t="s">
        <v>167</v>
      </c>
      <c r="I126" s="99"/>
      <c r="J126" s="218">
        <f>JK48</f>
        <v>0</v>
      </c>
      <c r="K126" s="219">
        <f>JL48</f>
        <v>0</v>
      </c>
      <c r="L126" s="219">
        <f>JM48</f>
        <v>0</v>
      </c>
      <c r="M126" s="219">
        <f>JN48</f>
        <v>0</v>
      </c>
      <c r="N126" s="220">
        <f>JO48</f>
        <v>0</v>
      </c>
      <c r="O126" s="221">
        <f t="shared" si="356"/>
        <v>0</v>
      </c>
      <c r="R126" s="1245"/>
      <c r="S126" s="1261"/>
      <c r="T126" s="1261"/>
      <c r="U126" s="1261"/>
      <c r="V126" s="1246"/>
      <c r="W126" s="96"/>
      <c r="Z126" s="96"/>
      <c r="AA126" s="343"/>
      <c r="AB126" s="96"/>
      <c r="AE126" s="96"/>
      <c r="AF126" s="343"/>
      <c r="AG126" s="96"/>
      <c r="AJ126" s="96"/>
      <c r="AK126" s="343"/>
      <c r="AL126" s="96"/>
      <c r="AO126" s="96"/>
      <c r="AP126" s="343"/>
      <c r="AQ126" s="344"/>
      <c r="AR126" s="344"/>
      <c r="AS126" s="344"/>
      <c r="AT126" s="344"/>
      <c r="AU126" s="344"/>
      <c r="AV126" s="344"/>
      <c r="AW126" s="340"/>
      <c r="BA126" s="344"/>
      <c r="BB126" s="340"/>
      <c r="JV126" s="103"/>
      <c r="KA126" s="103"/>
      <c r="KB126" s="103"/>
      <c r="KC126" s="103"/>
      <c r="KD126" s="103"/>
      <c r="KE126" s="103"/>
      <c r="KF126" s="103"/>
      <c r="KG126" s="103"/>
      <c r="KH126" s="103"/>
      <c r="KI126" s="103"/>
      <c r="KJ126" s="103"/>
      <c r="KK126" s="103"/>
      <c r="KL126" s="103"/>
      <c r="KM126" s="103"/>
      <c r="KN126" s="103"/>
      <c r="KO126" s="103"/>
      <c r="KP126" s="103"/>
      <c r="KQ126" s="103"/>
      <c r="KR126" s="103"/>
      <c r="KS126" s="103"/>
      <c r="KT126" s="103"/>
      <c r="KU126" s="103"/>
      <c r="KV126" s="103"/>
      <c r="KW126" s="103"/>
      <c r="KX126" s="103"/>
      <c r="KY126" s="103"/>
      <c r="KZ126" s="103"/>
      <c r="LA126" s="103"/>
      <c r="LB126" s="103"/>
      <c r="LC126" s="103"/>
      <c r="LD126" s="103"/>
      <c r="LE126" s="103"/>
      <c r="LF126" s="103"/>
      <c r="LN126" s="200"/>
      <c r="MC126" s="103"/>
    </row>
    <row r="127" spans="3:341" ht="14.25" customHeight="1" x14ac:dyDescent="0.2">
      <c r="C127" s="94"/>
      <c r="D127" s="94"/>
      <c r="E127" s="108" t="s">
        <v>628</v>
      </c>
      <c r="F127" s="94"/>
      <c r="G127" s="99"/>
      <c r="H127" s="300"/>
      <c r="I127" s="99"/>
      <c r="J127" s="302">
        <f>IV48</f>
        <v>0</v>
      </c>
      <c r="K127" s="303">
        <f>IW48</f>
        <v>0</v>
      </c>
      <c r="L127" s="303">
        <f>IX48</f>
        <v>0</v>
      </c>
      <c r="M127" s="303">
        <f>IY48</f>
        <v>0</v>
      </c>
      <c r="N127" s="304">
        <f>IZ48</f>
        <v>0</v>
      </c>
      <c r="O127" s="299">
        <f t="shared" si="356"/>
        <v>0</v>
      </c>
      <c r="R127" s="1245"/>
      <c r="S127" s="1261"/>
      <c r="T127" s="1261"/>
      <c r="U127" s="1261"/>
      <c r="V127" s="1246"/>
      <c r="W127" s="96"/>
      <c r="Z127" s="96"/>
      <c r="AA127" s="343"/>
      <c r="AB127" s="96"/>
      <c r="AE127" s="96"/>
      <c r="AF127" s="343"/>
      <c r="AG127" s="96"/>
      <c r="AJ127" s="96"/>
      <c r="AK127" s="343"/>
      <c r="AL127" s="96"/>
      <c r="AO127" s="96"/>
      <c r="AP127" s="343"/>
      <c r="AQ127" s="344"/>
      <c r="AR127" s="344"/>
      <c r="AS127" s="344"/>
      <c r="AT127" s="344"/>
      <c r="AU127" s="344"/>
      <c r="AV127" s="344"/>
      <c r="AW127" s="346"/>
      <c r="AX127" s="96"/>
      <c r="BA127" s="344"/>
      <c r="BB127" s="346"/>
      <c r="BC127" s="96"/>
      <c r="LN127" s="200"/>
      <c r="MC127" s="103"/>
    </row>
    <row r="128" spans="3:341" ht="14.25" customHeight="1" x14ac:dyDescent="0.2">
      <c r="C128" s="94"/>
      <c r="D128" s="94"/>
      <c r="E128" s="108"/>
      <c r="F128" s="94"/>
      <c r="G128" s="99"/>
      <c r="H128" s="301" t="s">
        <v>167</v>
      </c>
      <c r="I128" s="99"/>
      <c r="J128" s="213">
        <f>JA48</f>
        <v>0</v>
      </c>
      <c r="K128" s="214">
        <f>JB48</f>
        <v>0</v>
      </c>
      <c r="L128" s="214">
        <f>JC48</f>
        <v>0</v>
      </c>
      <c r="M128" s="214">
        <f>JD48</f>
        <v>0</v>
      </c>
      <c r="N128" s="215">
        <f>JE48</f>
        <v>0</v>
      </c>
      <c r="O128" s="221">
        <f t="shared" si="356"/>
        <v>0</v>
      </c>
      <c r="R128" s="1245"/>
      <c r="S128" s="1261"/>
      <c r="T128" s="1261"/>
      <c r="U128" s="1261"/>
      <c r="V128" s="1246"/>
      <c r="W128" s="96"/>
      <c r="Z128" s="96"/>
      <c r="AA128" s="343"/>
      <c r="AB128" s="96"/>
      <c r="AE128" s="96"/>
      <c r="AF128" s="343"/>
      <c r="AG128" s="96"/>
      <c r="AJ128" s="96"/>
      <c r="AK128" s="343"/>
      <c r="AL128" s="96"/>
      <c r="AO128" s="96"/>
      <c r="AP128" s="343"/>
      <c r="AQ128" s="344"/>
      <c r="AR128" s="344"/>
      <c r="AS128" s="344"/>
      <c r="AT128" s="344"/>
      <c r="AU128" s="344"/>
      <c r="AV128" s="344"/>
      <c r="AW128" s="346"/>
      <c r="AX128" s="96"/>
      <c r="BA128" s="344"/>
      <c r="BB128" s="346"/>
      <c r="BC128" s="96"/>
      <c r="LN128" s="200"/>
      <c r="MC128" s="103"/>
    </row>
    <row r="129" spans="1:341" ht="14.25" customHeight="1" x14ac:dyDescent="0.2">
      <c r="C129" s="94"/>
      <c r="D129" s="94"/>
      <c r="E129" s="100" t="s">
        <v>629</v>
      </c>
      <c r="F129" s="94"/>
      <c r="G129" s="99"/>
      <c r="H129" s="300"/>
      <c r="I129" s="99"/>
      <c r="J129" s="302">
        <f>IL48</f>
        <v>0</v>
      </c>
      <c r="K129" s="303">
        <f>IM48</f>
        <v>0</v>
      </c>
      <c r="L129" s="303">
        <f>IN48</f>
        <v>0</v>
      </c>
      <c r="M129" s="303">
        <f>IO48</f>
        <v>0</v>
      </c>
      <c r="N129" s="304">
        <f>IP48</f>
        <v>0</v>
      </c>
      <c r="O129" s="299">
        <f t="shared" si="356"/>
        <v>0</v>
      </c>
      <c r="R129" s="1245"/>
      <c r="S129" s="1261"/>
      <c r="T129" s="1261"/>
      <c r="U129" s="1261"/>
      <c r="V129" s="1246"/>
      <c r="W129" s="96"/>
      <c r="Z129" s="96"/>
      <c r="AA129" s="343"/>
      <c r="AB129" s="96"/>
      <c r="AE129" s="96"/>
      <c r="AF129" s="343"/>
      <c r="AG129" s="96"/>
      <c r="AJ129" s="96"/>
      <c r="AK129" s="343"/>
      <c r="AL129" s="96"/>
      <c r="AO129" s="96"/>
      <c r="AP129" s="343"/>
      <c r="AQ129" s="344"/>
      <c r="AR129" s="344"/>
      <c r="AS129" s="344"/>
      <c r="AT129" s="344"/>
      <c r="AU129" s="344"/>
      <c r="AV129" s="344"/>
      <c r="AW129" s="340"/>
      <c r="BA129" s="344"/>
      <c r="BB129" s="340"/>
      <c r="JV129" s="103"/>
      <c r="KA129" s="103"/>
      <c r="KB129" s="103"/>
      <c r="KC129" s="103"/>
      <c r="KD129" s="103"/>
      <c r="KE129" s="103"/>
      <c r="KF129" s="103"/>
      <c r="KG129" s="103"/>
      <c r="KH129" s="103"/>
      <c r="KI129" s="103"/>
      <c r="KJ129" s="103"/>
      <c r="KK129" s="103"/>
      <c r="KL129" s="103"/>
      <c r="KM129" s="103"/>
      <c r="KN129" s="103"/>
      <c r="KO129" s="103"/>
      <c r="KP129" s="103"/>
      <c r="KQ129" s="103"/>
      <c r="KR129" s="103"/>
      <c r="KS129" s="103"/>
      <c r="KT129" s="103"/>
      <c r="KU129" s="103"/>
      <c r="KV129" s="103"/>
      <c r="KW129" s="103"/>
      <c r="KX129" s="103"/>
      <c r="KY129" s="103"/>
      <c r="KZ129" s="103"/>
      <c r="LA129" s="103"/>
      <c r="LB129" s="103"/>
      <c r="LC129" s="103"/>
      <c r="LD129" s="103"/>
      <c r="LE129" s="103"/>
      <c r="LF129" s="103"/>
      <c r="LN129" s="200"/>
      <c r="MC129" s="103"/>
    </row>
    <row r="130" spans="1:341" ht="14.25" customHeight="1" x14ac:dyDescent="0.2">
      <c r="C130" s="94"/>
      <c r="D130" s="94"/>
      <c r="E130" s="100"/>
      <c r="F130" s="94"/>
      <c r="G130" s="99"/>
      <c r="H130" s="301" t="s">
        <v>167</v>
      </c>
      <c r="I130" s="99"/>
      <c r="J130" s="222">
        <f>IQ48</f>
        <v>0</v>
      </c>
      <c r="K130" s="223">
        <f>IR48</f>
        <v>0</v>
      </c>
      <c r="L130" s="223">
        <f>IS48</f>
        <v>0</v>
      </c>
      <c r="M130" s="223">
        <f>IT48</f>
        <v>0</v>
      </c>
      <c r="N130" s="224">
        <f>IU48</f>
        <v>0</v>
      </c>
      <c r="O130" s="228">
        <f t="shared" si="356"/>
        <v>0</v>
      </c>
      <c r="R130" s="1247"/>
      <c r="S130" s="1262"/>
      <c r="T130" s="1262"/>
      <c r="U130" s="1262"/>
      <c r="V130" s="1248"/>
      <c r="W130" s="96"/>
      <c r="Z130" s="96"/>
      <c r="AA130" s="343"/>
      <c r="AB130" s="96"/>
      <c r="AE130" s="96"/>
      <c r="AF130" s="343"/>
      <c r="AG130" s="96"/>
      <c r="AJ130" s="96"/>
      <c r="AK130" s="343"/>
      <c r="AL130" s="96"/>
      <c r="AO130" s="96"/>
      <c r="AP130" s="343"/>
      <c r="AQ130" s="344"/>
      <c r="AR130" s="344"/>
      <c r="AS130" s="344"/>
      <c r="AT130" s="344"/>
      <c r="AU130" s="344"/>
      <c r="AV130" s="344"/>
      <c r="AW130" s="340"/>
      <c r="BA130" s="344"/>
      <c r="BB130" s="340"/>
      <c r="JV130" s="103"/>
      <c r="KA130" s="103"/>
      <c r="KB130" s="103"/>
      <c r="KC130" s="103"/>
      <c r="KD130" s="103"/>
      <c r="KE130" s="103"/>
      <c r="KF130" s="103"/>
      <c r="KG130" s="103"/>
      <c r="KH130" s="103"/>
      <c r="KI130" s="103"/>
      <c r="KJ130" s="103"/>
      <c r="KK130" s="103"/>
      <c r="KL130" s="103"/>
      <c r="KM130" s="103"/>
      <c r="KN130" s="103"/>
      <c r="KO130" s="103"/>
      <c r="KP130" s="103"/>
      <c r="KQ130" s="103"/>
      <c r="KR130" s="103"/>
      <c r="KS130" s="103"/>
      <c r="KT130" s="103"/>
      <c r="KU130" s="103"/>
      <c r="KV130" s="103"/>
      <c r="KW130" s="103"/>
      <c r="KX130" s="103"/>
      <c r="KY130" s="103"/>
      <c r="KZ130" s="103"/>
      <c r="LA130" s="103"/>
      <c r="LB130" s="103"/>
      <c r="LC130" s="103"/>
      <c r="LD130" s="103"/>
      <c r="LE130" s="103"/>
      <c r="LF130" s="103"/>
      <c r="LN130" s="200"/>
      <c r="MC130" s="103"/>
    </row>
    <row r="131" spans="1:341" ht="10.5" customHeight="1" x14ac:dyDescent="0.2">
      <c r="C131" s="94"/>
      <c r="G131" s="99"/>
      <c r="H131" s="305"/>
      <c r="I131" s="99"/>
      <c r="J131" s="306"/>
      <c r="K131" s="306"/>
      <c r="L131" s="306"/>
      <c r="M131" s="306"/>
      <c r="N131" s="306"/>
      <c r="O131" s="306"/>
      <c r="R131" s="431" t="str">
        <f>C132</f>
        <v>Building Type:
(for Cost Limit purposes only - see Application Instructions for further detail)</v>
      </c>
    </row>
    <row r="132" spans="1:341" ht="14.25" customHeight="1" x14ac:dyDescent="0.2">
      <c r="C132" s="1274" t="s">
        <v>630</v>
      </c>
      <c r="D132" s="1274"/>
      <c r="E132" s="238" t="s">
        <v>631</v>
      </c>
      <c r="F132" s="290"/>
      <c r="G132" s="291"/>
      <c r="H132" s="307"/>
      <c r="I132" s="292"/>
      <c r="J132" s="207">
        <f t="shared" ref="J132:N133" si="357">J123+J127+J129</f>
        <v>0</v>
      </c>
      <c r="K132" s="208">
        <f t="shared" si="357"/>
        <v>0</v>
      </c>
      <c r="L132" s="208">
        <f t="shared" si="357"/>
        <v>0</v>
      </c>
      <c r="M132" s="208">
        <f t="shared" si="357"/>
        <v>0</v>
      </c>
      <c r="N132" s="209">
        <f t="shared" si="357"/>
        <v>0</v>
      </c>
      <c r="O132" s="210">
        <f t="shared" ref="O132:O139" si="358">SUM(J132:N132)</f>
        <v>0</v>
      </c>
      <c r="R132" s="1243"/>
      <c r="S132" s="1267"/>
      <c r="T132" s="1267"/>
      <c r="U132" s="1267"/>
      <c r="V132" s="1244"/>
      <c r="W132" s="96"/>
      <c r="Z132" s="96"/>
      <c r="AA132" s="343"/>
      <c r="AB132" s="96"/>
      <c r="AE132" s="96"/>
      <c r="AF132" s="343"/>
      <c r="AG132" s="96"/>
      <c r="AJ132" s="96"/>
      <c r="AK132" s="343"/>
      <c r="AL132" s="96"/>
      <c r="AO132" s="96"/>
      <c r="AP132" s="343"/>
      <c r="AQ132" s="344"/>
      <c r="AR132" s="344"/>
      <c r="AS132" s="344"/>
      <c r="AT132" s="344"/>
      <c r="AU132" s="344"/>
      <c r="AV132" s="344"/>
      <c r="AW132" s="340"/>
      <c r="BA132" s="344"/>
      <c r="BB132" s="340"/>
      <c r="JV132" s="103"/>
      <c r="KA132" s="103"/>
      <c r="KB132" s="103"/>
      <c r="KC132" s="103"/>
      <c r="KD132" s="103"/>
      <c r="KE132" s="103"/>
      <c r="KF132" s="103"/>
      <c r="KG132" s="103"/>
      <c r="KH132" s="103"/>
      <c r="KI132" s="103"/>
      <c r="KJ132" s="103"/>
      <c r="KK132" s="103"/>
      <c r="KL132" s="103"/>
      <c r="KM132" s="103"/>
      <c r="KN132" s="103"/>
      <c r="KO132" s="103"/>
      <c r="KP132" s="103"/>
      <c r="KQ132" s="103"/>
      <c r="KR132" s="103"/>
      <c r="KS132" s="103"/>
      <c r="KT132" s="103"/>
      <c r="KU132" s="103"/>
      <c r="KV132" s="103"/>
      <c r="KW132" s="103"/>
      <c r="KX132" s="103"/>
      <c r="KY132" s="103"/>
      <c r="KZ132" s="103"/>
      <c r="LA132" s="103"/>
      <c r="LB132" s="103"/>
      <c r="LC132" s="103"/>
      <c r="LD132" s="103"/>
      <c r="LE132" s="103"/>
      <c r="LF132" s="103"/>
      <c r="LN132" s="200"/>
      <c r="MC132" s="103"/>
    </row>
    <row r="133" spans="1:341" ht="14.25" customHeight="1" x14ac:dyDescent="0.2">
      <c r="C133" s="1275"/>
      <c r="D133" s="1275"/>
      <c r="E133" s="245"/>
      <c r="F133" s="233"/>
      <c r="G133" s="236"/>
      <c r="H133" s="298" t="s">
        <v>167</v>
      </c>
      <c r="I133" s="217"/>
      <c r="J133" s="218">
        <f t="shared" si="357"/>
        <v>0</v>
      </c>
      <c r="K133" s="219">
        <f t="shared" si="357"/>
        <v>0</v>
      </c>
      <c r="L133" s="219">
        <f t="shared" si="357"/>
        <v>0</v>
      </c>
      <c r="M133" s="219">
        <f t="shared" si="357"/>
        <v>0</v>
      </c>
      <c r="N133" s="220">
        <f t="shared" si="357"/>
        <v>0</v>
      </c>
      <c r="O133" s="221">
        <f t="shared" si="358"/>
        <v>0</v>
      </c>
      <c r="R133" s="1245"/>
      <c r="S133" s="1261"/>
      <c r="T133" s="1261"/>
      <c r="U133" s="1261"/>
      <c r="V133" s="1246"/>
      <c r="W133" s="96"/>
      <c r="Z133" s="96"/>
      <c r="AA133" s="343"/>
      <c r="AB133" s="96"/>
      <c r="AE133" s="96"/>
      <c r="AF133" s="343"/>
      <c r="AG133" s="96"/>
      <c r="AJ133" s="96"/>
      <c r="AK133" s="343"/>
      <c r="AL133" s="96"/>
      <c r="AO133" s="96"/>
      <c r="AP133" s="343"/>
      <c r="AQ133" s="344"/>
      <c r="AR133" s="344"/>
      <c r="AS133" s="344"/>
      <c r="AT133" s="344"/>
      <c r="AU133" s="344"/>
      <c r="AV133" s="344"/>
      <c r="AW133" s="340"/>
      <c r="BA133" s="344"/>
      <c r="BB133" s="340"/>
      <c r="JV133" s="103"/>
      <c r="KA133" s="103"/>
      <c r="KB133" s="103"/>
      <c r="KC133" s="103"/>
      <c r="KD133" s="103"/>
      <c r="KE133" s="103"/>
      <c r="KF133" s="103"/>
      <c r="KG133" s="103"/>
      <c r="KH133" s="103"/>
      <c r="KI133" s="103"/>
      <c r="KJ133" s="103"/>
      <c r="KK133" s="103"/>
      <c r="KL133" s="103"/>
      <c r="KM133" s="103"/>
      <c r="KN133" s="103"/>
      <c r="KO133" s="103"/>
      <c r="KP133" s="103"/>
      <c r="KQ133" s="103"/>
      <c r="KR133" s="103"/>
      <c r="KS133" s="103"/>
      <c r="KT133" s="103"/>
      <c r="KU133" s="103"/>
      <c r="KV133" s="103"/>
      <c r="KW133" s="103"/>
      <c r="KX133" s="103"/>
      <c r="KY133" s="103"/>
      <c r="KZ133" s="103"/>
      <c r="LA133" s="103"/>
      <c r="LB133" s="103"/>
      <c r="LC133" s="103"/>
      <c r="LD133" s="103"/>
      <c r="LE133" s="103"/>
      <c r="LF133" s="103"/>
      <c r="LN133" s="200"/>
      <c r="MC133" s="103"/>
    </row>
    <row r="134" spans="1:341" ht="14.25" customHeight="1" x14ac:dyDescent="0.2">
      <c r="C134" s="1275"/>
      <c r="D134" s="1275"/>
      <c r="E134" s="245" t="s">
        <v>632</v>
      </c>
      <c r="F134" s="233"/>
      <c r="G134" s="236"/>
      <c r="H134" s="233"/>
      <c r="I134" s="217"/>
      <c r="J134" s="302">
        <f>J115+J125</f>
        <v>0</v>
      </c>
      <c r="K134" s="303">
        <f t="shared" ref="K134:N135" si="359">K115+K125</f>
        <v>0</v>
      </c>
      <c r="L134" s="303">
        <f t="shared" si="359"/>
        <v>0</v>
      </c>
      <c r="M134" s="303">
        <f t="shared" si="359"/>
        <v>0</v>
      </c>
      <c r="N134" s="304">
        <f t="shared" si="359"/>
        <v>0</v>
      </c>
      <c r="O134" s="299">
        <f t="shared" si="358"/>
        <v>0</v>
      </c>
      <c r="R134" s="1245"/>
      <c r="S134" s="1261"/>
      <c r="T134" s="1261"/>
      <c r="U134" s="1261"/>
      <c r="V134" s="1246"/>
      <c r="W134" s="96"/>
      <c r="Z134" s="96"/>
      <c r="AA134" s="343"/>
      <c r="AB134" s="96"/>
      <c r="AE134" s="96"/>
      <c r="AF134" s="343"/>
      <c r="AG134" s="96"/>
      <c r="AJ134" s="96"/>
      <c r="AK134" s="343"/>
      <c r="AL134" s="96"/>
      <c r="AO134" s="96"/>
      <c r="AP134" s="343"/>
      <c r="AQ134" s="344"/>
      <c r="AR134" s="344"/>
      <c r="AS134" s="344"/>
      <c r="AT134" s="344"/>
      <c r="AU134" s="344"/>
      <c r="AV134" s="344"/>
      <c r="AW134" s="340"/>
      <c r="BA134" s="344"/>
      <c r="BB134" s="340"/>
      <c r="JV134" s="103"/>
      <c r="KA134" s="103"/>
      <c r="KB134" s="103"/>
      <c r="KC134" s="103"/>
      <c r="KD134" s="103"/>
      <c r="KE134" s="103"/>
      <c r="KF134" s="103"/>
      <c r="KG134" s="103"/>
      <c r="KH134" s="103"/>
      <c r="KI134" s="103"/>
      <c r="KJ134" s="103"/>
      <c r="KK134" s="103"/>
      <c r="KL134" s="103"/>
      <c r="KM134" s="103"/>
      <c r="KN134" s="103"/>
      <c r="KO134" s="103"/>
      <c r="KP134" s="103"/>
      <c r="KQ134" s="103"/>
      <c r="KR134" s="103"/>
      <c r="KS134" s="103"/>
      <c r="KT134" s="103"/>
      <c r="KU134" s="103"/>
      <c r="KV134" s="103"/>
      <c r="KW134" s="103"/>
      <c r="KX134" s="103"/>
      <c r="KY134" s="103"/>
      <c r="KZ134" s="103"/>
      <c r="LA134" s="103"/>
      <c r="LB134" s="103"/>
      <c r="LC134" s="103"/>
      <c r="LD134" s="103"/>
      <c r="LE134" s="103"/>
      <c r="LF134" s="103"/>
      <c r="LN134" s="200"/>
      <c r="MC134" s="103"/>
    </row>
    <row r="135" spans="1:341" ht="14.25" customHeight="1" x14ac:dyDescent="0.2">
      <c r="C135" s="1275"/>
      <c r="D135" s="1275"/>
      <c r="E135" s="245"/>
      <c r="F135" s="233"/>
      <c r="G135" s="236"/>
      <c r="H135" s="298" t="s">
        <v>167</v>
      </c>
      <c r="I135" s="217"/>
      <c r="J135" s="218">
        <f>J116+J126</f>
        <v>0</v>
      </c>
      <c r="K135" s="219">
        <f t="shared" si="359"/>
        <v>0</v>
      </c>
      <c r="L135" s="219">
        <f t="shared" si="359"/>
        <v>0</v>
      </c>
      <c r="M135" s="219">
        <f t="shared" si="359"/>
        <v>0</v>
      </c>
      <c r="N135" s="220">
        <f t="shared" si="359"/>
        <v>0</v>
      </c>
      <c r="O135" s="221">
        <f t="shared" si="358"/>
        <v>0</v>
      </c>
      <c r="R135" s="1245"/>
      <c r="S135" s="1261"/>
      <c r="T135" s="1261"/>
      <c r="U135" s="1261"/>
      <c r="V135" s="1246"/>
      <c r="W135" s="96"/>
      <c r="Z135" s="96"/>
      <c r="AA135" s="343"/>
      <c r="AB135" s="96"/>
      <c r="AE135" s="96"/>
      <c r="AF135" s="343"/>
      <c r="AG135" s="96"/>
      <c r="AJ135" s="96"/>
      <c r="AK135" s="343"/>
      <c r="AL135" s="96"/>
      <c r="AO135" s="96"/>
      <c r="AP135" s="343"/>
      <c r="AQ135" s="344"/>
      <c r="AR135" s="344"/>
      <c r="AS135" s="344"/>
      <c r="AT135" s="344"/>
      <c r="AU135" s="344"/>
      <c r="AV135" s="344"/>
      <c r="AW135" s="340"/>
      <c r="BA135" s="344"/>
      <c r="BB135" s="340"/>
      <c r="JV135" s="103"/>
      <c r="KA135" s="103"/>
      <c r="KB135" s="103"/>
      <c r="KC135" s="103"/>
      <c r="KD135" s="103"/>
      <c r="KE135" s="103"/>
      <c r="KF135" s="103"/>
      <c r="KG135" s="103"/>
      <c r="KH135" s="103"/>
      <c r="KI135" s="103"/>
      <c r="KJ135" s="103"/>
      <c r="KK135" s="103"/>
      <c r="KL135" s="103"/>
      <c r="KM135" s="103"/>
      <c r="KN135" s="103"/>
      <c r="KO135" s="103"/>
      <c r="KP135" s="103"/>
      <c r="KQ135" s="103"/>
      <c r="KR135" s="103"/>
      <c r="KS135" s="103"/>
      <c r="KT135" s="103"/>
      <c r="KU135" s="103"/>
      <c r="KV135" s="103"/>
      <c r="KW135" s="103"/>
      <c r="KX135" s="103"/>
      <c r="KY135" s="103"/>
      <c r="KZ135" s="103"/>
      <c r="LA135" s="103"/>
      <c r="LB135" s="103"/>
      <c r="LC135" s="103"/>
      <c r="LD135" s="103"/>
      <c r="LE135" s="103"/>
      <c r="LF135" s="103"/>
      <c r="LN135" s="200"/>
      <c r="MC135" s="103"/>
    </row>
    <row r="136" spans="1:341" ht="14.25" customHeight="1" x14ac:dyDescent="0.2">
      <c r="C136" s="1275"/>
      <c r="D136" s="1275"/>
      <c r="E136" s="245" t="s">
        <v>633</v>
      </c>
      <c r="F136" s="233"/>
      <c r="G136" s="236"/>
      <c r="H136" s="297"/>
      <c r="I136" s="217"/>
      <c r="J136" s="302">
        <f>J119</f>
        <v>0</v>
      </c>
      <c r="K136" s="303">
        <f t="shared" ref="K136:N137" si="360">K119</f>
        <v>0</v>
      </c>
      <c r="L136" s="303">
        <f t="shared" si="360"/>
        <v>0</v>
      </c>
      <c r="M136" s="303">
        <f t="shared" si="360"/>
        <v>0</v>
      </c>
      <c r="N136" s="304">
        <f t="shared" si="360"/>
        <v>0</v>
      </c>
      <c r="O136" s="299">
        <f t="shared" si="358"/>
        <v>0</v>
      </c>
      <c r="R136" s="1245"/>
      <c r="S136" s="1261"/>
      <c r="T136" s="1261"/>
      <c r="U136" s="1261"/>
      <c r="V136" s="1246"/>
      <c r="W136" s="96"/>
      <c r="Z136" s="96"/>
      <c r="AA136" s="343"/>
      <c r="AB136" s="96"/>
      <c r="AE136" s="96"/>
      <c r="AF136" s="343"/>
      <c r="AG136" s="96"/>
      <c r="AJ136" s="96"/>
      <c r="AK136" s="343"/>
      <c r="AL136" s="96"/>
      <c r="AO136" s="96"/>
      <c r="AP136" s="343"/>
      <c r="AQ136" s="344"/>
      <c r="AR136" s="344"/>
      <c r="AS136" s="344"/>
      <c r="AT136" s="344"/>
      <c r="AU136" s="344"/>
      <c r="AV136" s="344"/>
      <c r="AW136" s="340"/>
      <c r="BA136" s="344"/>
      <c r="BB136" s="340"/>
      <c r="JV136" s="103"/>
      <c r="KA136" s="103"/>
      <c r="KB136" s="103"/>
      <c r="KC136" s="103"/>
      <c r="KD136" s="103"/>
      <c r="KE136" s="103"/>
      <c r="KF136" s="103"/>
      <c r="KG136" s="103"/>
      <c r="KH136" s="103"/>
      <c r="KI136" s="103"/>
      <c r="KJ136" s="103"/>
      <c r="KK136" s="103"/>
      <c r="KL136" s="103"/>
      <c r="KM136" s="103"/>
      <c r="KN136" s="103"/>
      <c r="KO136" s="103"/>
      <c r="KP136" s="103"/>
      <c r="KQ136" s="103"/>
      <c r="KR136" s="103"/>
      <c r="KS136" s="103"/>
      <c r="KT136" s="103"/>
      <c r="KU136" s="103"/>
      <c r="KV136" s="103"/>
      <c r="KW136" s="103"/>
      <c r="KX136" s="103"/>
      <c r="KY136" s="103"/>
      <c r="KZ136" s="103"/>
      <c r="LA136" s="103"/>
      <c r="LB136" s="103"/>
      <c r="LC136" s="103"/>
      <c r="LD136" s="103"/>
      <c r="LE136" s="103"/>
      <c r="LF136" s="103"/>
      <c r="LN136" s="200"/>
      <c r="MC136" s="103"/>
    </row>
    <row r="137" spans="1:341" ht="14.25" customHeight="1" x14ac:dyDescent="0.2">
      <c r="C137" s="1275"/>
      <c r="D137" s="1275"/>
      <c r="E137" s="245"/>
      <c r="F137" s="233"/>
      <c r="G137" s="236"/>
      <c r="H137" s="298" t="s">
        <v>167</v>
      </c>
      <c r="I137" s="217"/>
      <c r="J137" s="218">
        <f>J120</f>
        <v>0</v>
      </c>
      <c r="K137" s="219">
        <f t="shared" si="360"/>
        <v>0</v>
      </c>
      <c r="L137" s="219">
        <f t="shared" si="360"/>
        <v>0</v>
      </c>
      <c r="M137" s="219">
        <f t="shared" si="360"/>
        <v>0</v>
      </c>
      <c r="N137" s="220">
        <f t="shared" si="360"/>
        <v>0</v>
      </c>
      <c r="O137" s="221">
        <f t="shared" si="358"/>
        <v>0</v>
      </c>
      <c r="R137" s="1245"/>
      <c r="S137" s="1261"/>
      <c r="T137" s="1261"/>
      <c r="U137" s="1261"/>
      <c r="V137" s="1246"/>
      <c r="W137" s="96"/>
      <c r="Z137" s="96"/>
      <c r="AA137" s="343"/>
      <c r="AB137" s="96"/>
      <c r="AE137" s="96"/>
      <c r="AF137" s="343"/>
      <c r="AG137" s="96"/>
      <c r="AJ137" s="96"/>
      <c r="AK137" s="343"/>
      <c r="AL137" s="96"/>
      <c r="AO137" s="96"/>
      <c r="AP137" s="343"/>
      <c r="AQ137" s="344"/>
      <c r="AR137" s="344"/>
      <c r="AS137" s="344"/>
      <c r="AT137" s="344"/>
      <c r="AU137" s="344"/>
      <c r="AV137" s="344"/>
      <c r="AW137" s="340"/>
      <c r="BA137" s="344"/>
      <c r="BB137" s="340"/>
      <c r="JV137" s="103"/>
      <c r="KA137" s="103"/>
      <c r="KB137" s="103"/>
      <c r="KC137" s="103"/>
      <c r="KD137" s="103"/>
      <c r="KE137" s="103"/>
      <c r="KF137" s="103"/>
      <c r="KG137" s="103"/>
      <c r="KH137" s="103"/>
      <c r="KI137" s="103"/>
      <c r="KJ137" s="103"/>
      <c r="KK137" s="103"/>
      <c r="KL137" s="103"/>
      <c r="KM137" s="103"/>
      <c r="KN137" s="103"/>
      <c r="KO137" s="103"/>
      <c r="KP137" s="103"/>
      <c r="KQ137" s="103"/>
      <c r="KR137" s="103"/>
      <c r="KS137" s="103"/>
      <c r="KT137" s="103"/>
      <c r="KU137" s="103"/>
      <c r="KV137" s="103"/>
      <c r="KW137" s="103"/>
      <c r="KX137" s="103"/>
      <c r="KY137" s="103"/>
      <c r="KZ137" s="103"/>
      <c r="LA137" s="103"/>
      <c r="LB137" s="103"/>
      <c r="LC137" s="103"/>
      <c r="LD137" s="103"/>
      <c r="LE137" s="103"/>
      <c r="LF137" s="103"/>
      <c r="LN137" s="200"/>
      <c r="MC137" s="103"/>
    </row>
    <row r="138" spans="1:341" ht="14.25" customHeight="1" x14ac:dyDescent="0.2">
      <c r="C138" s="1275"/>
      <c r="D138" s="1275"/>
      <c r="E138" s="245" t="s">
        <v>634</v>
      </c>
      <c r="F138" s="233"/>
      <c r="G138" s="236"/>
      <c r="H138" s="297"/>
      <c r="I138" s="217"/>
      <c r="J138" s="302">
        <f>J117+J121</f>
        <v>0</v>
      </c>
      <c r="K138" s="303">
        <f t="shared" ref="K138:N139" si="361">K117+K121</f>
        <v>0</v>
      </c>
      <c r="L138" s="303">
        <f t="shared" si="361"/>
        <v>0</v>
      </c>
      <c r="M138" s="303">
        <f t="shared" si="361"/>
        <v>0</v>
      </c>
      <c r="N138" s="304">
        <f t="shared" si="361"/>
        <v>0</v>
      </c>
      <c r="O138" s="299">
        <f t="shared" si="358"/>
        <v>0</v>
      </c>
      <c r="R138" s="1245"/>
      <c r="S138" s="1261"/>
      <c r="T138" s="1261"/>
      <c r="U138" s="1261"/>
      <c r="V138" s="1246"/>
      <c r="W138" s="96"/>
      <c r="Z138" s="96"/>
      <c r="AA138" s="343"/>
      <c r="AB138" s="96"/>
      <c r="AE138" s="96"/>
      <c r="AF138" s="343"/>
      <c r="AG138" s="96"/>
      <c r="AJ138" s="96"/>
      <c r="AK138" s="343"/>
      <c r="AL138" s="96"/>
      <c r="AO138" s="96"/>
      <c r="AP138" s="343"/>
      <c r="AQ138" s="344"/>
      <c r="AR138" s="344"/>
      <c r="AS138" s="344"/>
      <c r="AT138" s="344"/>
      <c r="AU138" s="344"/>
      <c r="AV138" s="344"/>
      <c r="AW138" s="340"/>
      <c r="BA138" s="344"/>
      <c r="BB138" s="340"/>
      <c r="JV138" s="103"/>
      <c r="KA138" s="103"/>
      <c r="KB138" s="103"/>
      <c r="KC138" s="103"/>
      <c r="KD138" s="103"/>
      <c r="KE138" s="103"/>
      <c r="KF138" s="103"/>
      <c r="KG138" s="103"/>
      <c r="KH138" s="103"/>
      <c r="KI138" s="103"/>
      <c r="KJ138" s="103"/>
      <c r="KK138" s="103"/>
      <c r="KL138" s="103"/>
      <c r="KM138" s="103"/>
      <c r="KN138" s="103"/>
      <c r="KO138" s="103"/>
      <c r="KP138" s="103"/>
      <c r="KQ138" s="103"/>
      <c r="KR138" s="103"/>
      <c r="KS138" s="103"/>
      <c r="KT138" s="103"/>
      <c r="KU138" s="103"/>
      <c r="KV138" s="103"/>
      <c r="KW138" s="103"/>
      <c r="KX138" s="103"/>
      <c r="KY138" s="103"/>
      <c r="KZ138" s="103"/>
      <c r="LA138" s="103"/>
      <c r="LB138" s="103"/>
      <c r="LC138" s="103"/>
      <c r="LD138" s="103"/>
      <c r="LE138" s="103"/>
      <c r="LF138" s="103"/>
      <c r="LN138" s="200"/>
      <c r="MC138" s="103"/>
    </row>
    <row r="139" spans="1:341" ht="14.25" customHeight="1" x14ac:dyDescent="0.25">
      <c r="C139" s="94"/>
      <c r="D139" s="94"/>
      <c r="E139" s="308"/>
      <c r="F139" s="278"/>
      <c r="G139" s="99"/>
      <c r="H139" s="301" t="s">
        <v>167</v>
      </c>
      <c r="I139" s="99"/>
      <c r="J139" s="222">
        <f>J118+J122</f>
        <v>0</v>
      </c>
      <c r="K139" s="223">
        <f t="shared" si="361"/>
        <v>0</v>
      </c>
      <c r="L139" s="223">
        <f t="shared" si="361"/>
        <v>0</v>
      </c>
      <c r="M139" s="223">
        <f t="shared" si="361"/>
        <v>0</v>
      </c>
      <c r="N139" s="224">
        <f t="shared" si="361"/>
        <v>0</v>
      </c>
      <c r="O139" s="228">
        <f t="shared" si="358"/>
        <v>0</v>
      </c>
      <c r="R139" s="1247"/>
      <c r="S139" s="1262"/>
      <c r="T139" s="1262"/>
      <c r="U139" s="1262"/>
      <c r="V139" s="1248"/>
      <c r="W139" s="96"/>
      <c r="Z139" s="96"/>
      <c r="AA139" s="343"/>
      <c r="AB139" s="96"/>
      <c r="AE139" s="96"/>
      <c r="AF139" s="343"/>
      <c r="AG139" s="96"/>
      <c r="AJ139" s="96"/>
      <c r="AK139" s="343"/>
      <c r="AL139" s="96"/>
      <c r="AO139" s="96"/>
      <c r="AP139" s="343"/>
      <c r="AQ139" s="344"/>
      <c r="AR139" s="344"/>
      <c r="AS139" s="344"/>
      <c r="AT139" s="344"/>
      <c r="AU139" s="344"/>
      <c r="AV139" s="344"/>
      <c r="AW139" s="340"/>
      <c r="BA139" s="344"/>
      <c r="BB139" s="340"/>
      <c r="JV139" s="103"/>
      <c r="KA139" s="103"/>
      <c r="KB139" s="103"/>
      <c r="KC139" s="103"/>
      <c r="KD139" s="103"/>
      <c r="KE139" s="103"/>
      <c r="KF139" s="103"/>
      <c r="KG139" s="103"/>
      <c r="KH139" s="103"/>
      <c r="KI139" s="103"/>
      <c r="KJ139" s="103"/>
      <c r="KK139" s="103"/>
      <c r="KL139" s="103"/>
      <c r="KM139" s="103"/>
      <c r="KN139" s="103"/>
      <c r="KO139" s="103"/>
      <c r="KP139" s="103"/>
      <c r="KQ139" s="103"/>
      <c r="KR139" s="103"/>
      <c r="KS139" s="103"/>
      <c r="KT139" s="103"/>
      <c r="KU139" s="103"/>
      <c r="KV139" s="103"/>
      <c r="KW139" s="103"/>
      <c r="KX139" s="103"/>
      <c r="KY139" s="103"/>
      <c r="KZ139" s="103"/>
      <c r="LA139" s="103"/>
      <c r="LB139" s="103"/>
      <c r="LC139" s="103"/>
      <c r="LD139" s="103"/>
      <c r="LE139" s="103"/>
      <c r="LF139" s="103"/>
      <c r="LN139" s="200"/>
      <c r="MC139" s="103"/>
    </row>
    <row r="140" spans="1:341" ht="9" customHeight="1" thickBot="1" x14ac:dyDescent="0.25">
      <c r="A140" s="269"/>
      <c r="B140" s="269"/>
      <c r="D140" s="275"/>
      <c r="E140" s="108"/>
      <c r="F140" s="94"/>
      <c r="G140" s="99"/>
      <c r="H140" s="206"/>
      <c r="I140" s="99"/>
      <c r="J140" s="235"/>
      <c r="K140" s="235"/>
      <c r="L140" s="235"/>
      <c r="M140" s="235"/>
      <c r="N140" s="235"/>
      <c r="O140" s="235"/>
      <c r="R140" s="73"/>
      <c r="S140" s="236"/>
      <c r="T140" s="237"/>
      <c r="W140" s="342"/>
      <c r="Z140" s="342"/>
      <c r="AA140" s="343"/>
      <c r="AB140" s="342"/>
      <c r="AE140" s="342"/>
      <c r="AF140" s="343"/>
      <c r="AG140" s="342"/>
      <c r="AJ140" s="342"/>
      <c r="AK140" s="343"/>
      <c r="AL140" s="342"/>
      <c r="AO140" s="342"/>
      <c r="AP140" s="343"/>
      <c r="AQ140" s="342"/>
      <c r="AR140" s="342"/>
      <c r="AS140" s="342"/>
      <c r="AT140" s="342"/>
      <c r="AU140" s="342"/>
      <c r="AV140" s="342"/>
      <c r="AW140" s="340"/>
      <c r="AX140" s="96"/>
      <c r="BA140" s="342"/>
      <c r="BB140" s="340"/>
      <c r="BC140" s="96"/>
      <c r="LN140" s="200"/>
      <c r="MC140" s="103"/>
    </row>
    <row r="141" spans="1:341" ht="14.45" customHeight="1" thickBot="1" x14ac:dyDescent="0.25">
      <c r="A141" s="199" t="s">
        <v>15</v>
      </c>
      <c r="B141" s="199" t="s">
        <v>612</v>
      </c>
      <c r="K141" s="1257" t="str">
        <f>'Submission Form and Checklist'!$K$15</f>
        <v>&lt;&lt; Select LIHTC Election &gt;&gt;</v>
      </c>
      <c r="L141" s="1258"/>
      <c r="M141" s="1258"/>
      <c r="N141" s="1259"/>
      <c r="O141" s="99"/>
      <c r="P141" s="1276" t="s">
        <v>635</v>
      </c>
      <c r="R141" s="1260" t="str">
        <f>B141</f>
        <v>UNIT SUMMARY (Continued)</v>
      </c>
      <c r="S141" s="1260"/>
      <c r="T141" s="1260"/>
      <c r="U141" s="1260"/>
      <c r="W141" s="340"/>
      <c r="Z141" s="340"/>
      <c r="AA141" s="340"/>
      <c r="AB141" s="340"/>
      <c r="AE141" s="340"/>
      <c r="AF141" s="340"/>
      <c r="AG141" s="340"/>
      <c r="AJ141" s="340"/>
      <c r="AK141" s="340"/>
      <c r="AL141" s="340"/>
      <c r="AO141" s="340"/>
      <c r="AP141" s="340"/>
      <c r="AQ141" s="340"/>
      <c r="AR141" s="340"/>
      <c r="AS141" s="340"/>
      <c r="AT141" s="340"/>
      <c r="AU141" s="340"/>
      <c r="AV141" s="340"/>
      <c r="AW141" s="340"/>
      <c r="AX141" s="96"/>
      <c r="BA141" s="340"/>
      <c r="BB141" s="340"/>
      <c r="BC141" s="96"/>
      <c r="LN141" s="200"/>
      <c r="MC141" s="103"/>
    </row>
    <row r="142" spans="1:341" ht="9" customHeight="1" x14ac:dyDescent="0.2">
      <c r="A142" s="199"/>
      <c r="B142" s="199"/>
      <c r="O142" s="99"/>
      <c r="P142" s="1276"/>
      <c r="R142" s="202"/>
      <c r="S142" s="202"/>
      <c r="T142" s="309"/>
      <c r="W142" s="340"/>
      <c r="Z142" s="340"/>
      <c r="AA142" s="340"/>
      <c r="AB142" s="340"/>
      <c r="AE142" s="340"/>
      <c r="AF142" s="340"/>
      <c r="AG142" s="340"/>
      <c r="AJ142" s="340"/>
      <c r="AK142" s="340"/>
      <c r="AL142" s="340"/>
      <c r="AO142" s="340"/>
      <c r="AP142" s="340"/>
      <c r="AQ142" s="340"/>
      <c r="AR142" s="340"/>
      <c r="AS142" s="340"/>
      <c r="AT142" s="340"/>
      <c r="AU142" s="340"/>
      <c r="AV142" s="340"/>
      <c r="AW142" s="340"/>
      <c r="AX142" s="96"/>
      <c r="BA142" s="340"/>
      <c r="BB142" s="340"/>
      <c r="BC142" s="96"/>
      <c r="LN142" s="200"/>
      <c r="MC142" s="103"/>
    </row>
    <row r="143" spans="1:341" ht="12" customHeight="1" x14ac:dyDescent="0.2">
      <c r="A143" s="199"/>
      <c r="B143" s="199" t="s">
        <v>636</v>
      </c>
      <c r="C143" s="94"/>
      <c r="D143" s="94"/>
      <c r="E143" s="94"/>
      <c r="F143" s="94"/>
      <c r="G143" s="99"/>
      <c r="H143" s="300"/>
      <c r="I143" s="99"/>
      <c r="J143" s="310"/>
      <c r="K143" s="310"/>
      <c r="L143" s="310"/>
      <c r="M143" s="310"/>
      <c r="N143" s="310"/>
      <c r="O143" s="310"/>
      <c r="P143" s="1276"/>
      <c r="R143" s="1277" t="str">
        <f>B143</f>
        <v>Unit Square Footage:</v>
      </c>
      <c r="S143" s="1277"/>
      <c r="T143" s="1277"/>
      <c r="W143" s="342"/>
      <c r="Z143" s="342"/>
      <c r="AA143" s="343"/>
      <c r="AB143" s="342"/>
      <c r="AE143" s="342"/>
      <c r="AF143" s="343"/>
      <c r="AG143" s="342"/>
      <c r="AJ143" s="342"/>
      <c r="AK143" s="343"/>
      <c r="AL143" s="342"/>
      <c r="AO143" s="342"/>
      <c r="AP143" s="343"/>
      <c r="AQ143" s="342"/>
      <c r="AR143" s="342"/>
      <c r="AS143" s="342"/>
      <c r="AT143" s="342"/>
      <c r="AU143" s="342"/>
      <c r="AV143" s="342"/>
      <c r="AW143" s="340"/>
      <c r="AX143" s="96"/>
      <c r="BA143" s="342"/>
      <c r="BB143" s="340"/>
      <c r="BC143" s="96"/>
      <c r="LN143" s="200"/>
      <c r="MC143" s="103"/>
    </row>
    <row r="144" spans="1:341" ht="13.5" customHeight="1" x14ac:dyDescent="0.2">
      <c r="C144" s="186" t="s">
        <v>171</v>
      </c>
      <c r="D144" s="94"/>
      <c r="E144" s="94"/>
      <c r="F144" s="94"/>
      <c r="G144" s="99"/>
      <c r="H144" s="226" t="s">
        <v>594</v>
      </c>
      <c r="I144" s="99"/>
      <c r="J144" s="266">
        <f>EF48</f>
        <v>0</v>
      </c>
      <c r="K144" s="267">
        <f>EG48</f>
        <v>0</v>
      </c>
      <c r="L144" s="267">
        <f>EH48</f>
        <v>0</v>
      </c>
      <c r="M144" s="267">
        <f>EI48</f>
        <v>0</v>
      </c>
      <c r="N144" s="268">
        <f>EJ48</f>
        <v>0</v>
      </c>
      <c r="O144" s="311">
        <f t="shared" ref="O144:O150" si="362">SUM(J144:N144)</f>
        <v>0</v>
      </c>
      <c r="P144" s="430" t="str">
        <f>IF(OR($O$56=0,$O$56=""),"",O144/$O$56)</f>
        <v/>
      </c>
      <c r="R144" s="1243"/>
      <c r="S144" s="1267"/>
      <c r="T144" s="1267"/>
      <c r="U144" s="1267"/>
      <c r="V144" s="1244"/>
      <c r="W144" s="342"/>
      <c r="Z144" s="342"/>
      <c r="AA144" s="343"/>
      <c r="AB144" s="342"/>
      <c r="AE144" s="342"/>
      <c r="AF144" s="343"/>
      <c r="AG144" s="342"/>
      <c r="AJ144" s="342"/>
      <c r="AK144" s="343"/>
      <c r="AL144" s="342"/>
      <c r="AO144" s="342"/>
      <c r="AP144" s="343"/>
      <c r="AQ144" s="344"/>
      <c r="AR144" s="344"/>
      <c r="AS144" s="344"/>
      <c r="AT144" s="344"/>
      <c r="AU144" s="344"/>
      <c r="AV144" s="344"/>
      <c r="AW144" s="340"/>
      <c r="AX144" s="96"/>
      <c r="BA144" s="344"/>
      <c r="BB144" s="340"/>
      <c r="BC144" s="96"/>
      <c r="LN144" s="200"/>
      <c r="MC144" s="103"/>
    </row>
    <row r="145" spans="1:376" ht="13.5" customHeight="1" x14ac:dyDescent="0.2">
      <c r="C145" s="186"/>
      <c r="D145" s="94"/>
      <c r="E145" s="94"/>
      <c r="F145" s="94"/>
      <c r="G145" s="99"/>
      <c r="H145" s="300" t="s">
        <v>596</v>
      </c>
      <c r="I145" s="99"/>
      <c r="J145" s="313">
        <f>EK48</f>
        <v>0</v>
      </c>
      <c r="K145" s="314">
        <f>EL48</f>
        <v>0</v>
      </c>
      <c r="L145" s="314">
        <f>EM48</f>
        <v>0</v>
      </c>
      <c r="M145" s="314">
        <f>EN48</f>
        <v>0</v>
      </c>
      <c r="N145" s="315">
        <f>EO48</f>
        <v>0</v>
      </c>
      <c r="O145" s="316">
        <f t="shared" si="362"/>
        <v>0</v>
      </c>
      <c r="P145" s="430" t="str">
        <f>IF(OR($O$57=0,$O$57=""),"",O145/$O$57)</f>
        <v/>
      </c>
      <c r="R145" s="1245"/>
      <c r="S145" s="1261"/>
      <c r="T145" s="1261"/>
      <c r="U145" s="1261"/>
      <c r="V145" s="1246"/>
      <c r="W145" s="342"/>
      <c r="Z145" s="342"/>
      <c r="AA145" s="343"/>
      <c r="AB145" s="342"/>
      <c r="AE145" s="342"/>
      <c r="AF145" s="343"/>
      <c r="AG145" s="342"/>
      <c r="AJ145" s="342"/>
      <c r="AK145" s="343"/>
      <c r="AL145" s="342"/>
      <c r="AO145" s="342"/>
      <c r="AP145" s="343"/>
      <c r="AQ145" s="344"/>
      <c r="AR145" s="344"/>
      <c r="AS145" s="344"/>
      <c r="AT145" s="344"/>
      <c r="AU145" s="344"/>
      <c r="AV145" s="344"/>
      <c r="AW145" s="340"/>
      <c r="AX145" s="96"/>
      <c r="BA145" s="344"/>
      <c r="BB145" s="340"/>
      <c r="BC145" s="96"/>
      <c r="LN145" s="200"/>
      <c r="MC145" s="103"/>
    </row>
    <row r="146" spans="1:376" ht="13.5" customHeight="1" x14ac:dyDescent="0.2">
      <c r="C146" s="186"/>
      <c r="D146" s="94"/>
      <c r="E146" s="94"/>
      <c r="F146" s="94"/>
      <c r="G146" s="99"/>
      <c r="H146" s="300" t="s">
        <v>597</v>
      </c>
      <c r="I146" s="99"/>
      <c r="J146" s="313">
        <f>EP48</f>
        <v>0</v>
      </c>
      <c r="K146" s="314">
        <f>EQ48</f>
        <v>0</v>
      </c>
      <c r="L146" s="314">
        <f>ER48</f>
        <v>0</v>
      </c>
      <c r="M146" s="314">
        <f>ES48</f>
        <v>0</v>
      </c>
      <c r="N146" s="315">
        <f>ET48</f>
        <v>0</v>
      </c>
      <c r="O146" s="316">
        <f t="shared" si="362"/>
        <v>0</v>
      </c>
      <c r="P146" s="430" t="str">
        <f t="shared" ref="P146:P154" si="363">IF(OR(O58=0,O58=""),"",O146/O58)</f>
        <v/>
      </c>
      <c r="R146" s="1245"/>
      <c r="S146" s="1261"/>
      <c r="T146" s="1261"/>
      <c r="U146" s="1261"/>
      <c r="V146" s="1246"/>
      <c r="W146" s="342"/>
      <c r="Z146" s="342"/>
      <c r="AA146" s="343"/>
      <c r="AB146" s="342"/>
      <c r="AE146" s="342"/>
      <c r="AF146" s="343"/>
      <c r="AG146" s="342"/>
      <c r="AJ146" s="342"/>
      <c r="AK146" s="343"/>
      <c r="AL146" s="342"/>
      <c r="AO146" s="342"/>
      <c r="AP146" s="343"/>
      <c r="AQ146" s="344"/>
      <c r="AR146" s="344"/>
      <c r="AS146" s="344"/>
      <c r="AT146" s="344"/>
      <c r="AU146" s="344"/>
      <c r="AV146" s="344"/>
      <c r="AW146" s="340"/>
      <c r="AX146" s="96"/>
      <c r="BA146" s="344"/>
      <c r="BB146" s="340"/>
      <c r="BC146" s="96"/>
      <c r="LN146" s="200"/>
      <c r="MC146" s="103"/>
    </row>
    <row r="147" spans="1:376" ht="13.5" customHeight="1" x14ac:dyDescent="0.2">
      <c r="C147" s="186"/>
      <c r="D147" s="94"/>
      <c r="E147" s="94"/>
      <c r="F147" s="94"/>
      <c r="G147" s="99"/>
      <c r="H147" s="297" t="s">
        <v>598</v>
      </c>
      <c r="I147" s="217"/>
      <c r="J147" s="317">
        <f>EU48</f>
        <v>0</v>
      </c>
      <c r="K147" s="318">
        <f>EV48</f>
        <v>0</v>
      </c>
      <c r="L147" s="318">
        <f>EW48</f>
        <v>0</v>
      </c>
      <c r="M147" s="318">
        <f>EX48</f>
        <v>0</v>
      </c>
      <c r="N147" s="319">
        <f>EY48</f>
        <v>0</v>
      </c>
      <c r="O147" s="320">
        <f t="shared" si="362"/>
        <v>0</v>
      </c>
      <c r="P147" s="430" t="str">
        <f t="shared" si="363"/>
        <v/>
      </c>
      <c r="R147" s="1245"/>
      <c r="S147" s="1261"/>
      <c r="T147" s="1261"/>
      <c r="U147" s="1261"/>
      <c r="V147" s="1246"/>
      <c r="W147" s="342"/>
      <c r="Z147" s="342"/>
      <c r="AA147" s="343"/>
      <c r="AB147" s="342"/>
      <c r="AE147" s="342"/>
      <c r="AF147" s="343"/>
      <c r="AG147" s="342"/>
      <c r="AJ147" s="342"/>
      <c r="AK147" s="343"/>
      <c r="AL147" s="342"/>
      <c r="AO147" s="342"/>
      <c r="AP147" s="343"/>
      <c r="AQ147" s="344"/>
      <c r="AR147" s="344"/>
      <c r="AS147" s="344"/>
      <c r="AT147" s="344"/>
      <c r="AU147" s="344"/>
      <c r="AV147" s="344"/>
      <c r="AW147" s="340"/>
      <c r="AX147" s="96"/>
      <c r="BA147" s="344"/>
      <c r="BB147" s="340"/>
      <c r="BC147" s="96"/>
      <c r="LN147" s="200"/>
      <c r="MC147" s="103"/>
    </row>
    <row r="148" spans="1:376" ht="13.5" customHeight="1" x14ac:dyDescent="0.2">
      <c r="C148" s="186"/>
      <c r="D148" s="94"/>
      <c r="E148" s="94"/>
      <c r="F148" s="94"/>
      <c r="G148" s="99"/>
      <c r="H148" s="297" t="s">
        <v>599</v>
      </c>
      <c r="I148" s="217"/>
      <c r="J148" s="313">
        <f>EZ48</f>
        <v>0</v>
      </c>
      <c r="K148" s="314">
        <f>FA48</f>
        <v>0</v>
      </c>
      <c r="L148" s="314">
        <f>FB48</f>
        <v>0</v>
      </c>
      <c r="M148" s="314">
        <f>FC48</f>
        <v>0</v>
      </c>
      <c r="N148" s="315">
        <f>FD48</f>
        <v>0</v>
      </c>
      <c r="O148" s="316">
        <f t="shared" si="362"/>
        <v>0</v>
      </c>
      <c r="P148" s="430" t="str">
        <f t="shared" si="363"/>
        <v/>
      </c>
      <c r="R148" s="1245"/>
      <c r="S148" s="1261"/>
      <c r="T148" s="1261"/>
      <c r="U148" s="1261"/>
      <c r="V148" s="1246"/>
      <c r="W148" s="342"/>
      <c r="Z148" s="342"/>
      <c r="AA148" s="343"/>
      <c r="AB148" s="342"/>
      <c r="AE148" s="342"/>
      <c r="AF148" s="343"/>
      <c r="AG148" s="342"/>
      <c r="AJ148" s="342"/>
      <c r="AK148" s="343"/>
      <c r="AL148" s="342"/>
      <c r="AO148" s="342"/>
      <c r="AP148" s="343"/>
      <c r="AQ148" s="344"/>
      <c r="AR148" s="344"/>
      <c r="AS148" s="344"/>
      <c r="AT148" s="344"/>
      <c r="AU148" s="344"/>
      <c r="AV148" s="344"/>
      <c r="AW148" s="340"/>
      <c r="AX148" s="96"/>
      <c r="BA148" s="344"/>
      <c r="BB148" s="340"/>
      <c r="BC148" s="96"/>
      <c r="LN148" s="200"/>
      <c r="MC148" s="103"/>
    </row>
    <row r="149" spans="1:376" ht="13.5" customHeight="1" x14ac:dyDescent="0.2">
      <c r="C149" s="186"/>
      <c r="D149" s="94"/>
      <c r="E149" s="94"/>
      <c r="F149" s="94"/>
      <c r="G149" s="99"/>
      <c r="H149" s="300" t="s">
        <v>600</v>
      </c>
      <c r="I149" s="99"/>
      <c r="J149" s="313">
        <f>FE48</f>
        <v>0</v>
      </c>
      <c r="K149" s="314">
        <f>FF48</f>
        <v>0</v>
      </c>
      <c r="L149" s="314">
        <f>FG48</f>
        <v>0</v>
      </c>
      <c r="M149" s="314">
        <f>FH48</f>
        <v>0</v>
      </c>
      <c r="N149" s="315">
        <f>FI48</f>
        <v>0</v>
      </c>
      <c r="O149" s="316">
        <f t="shared" si="362"/>
        <v>0</v>
      </c>
      <c r="P149" s="430" t="str">
        <f t="shared" si="363"/>
        <v/>
      </c>
      <c r="R149" s="1245"/>
      <c r="S149" s="1261"/>
      <c r="T149" s="1261"/>
      <c r="U149" s="1261"/>
      <c r="V149" s="1246"/>
      <c r="W149" s="342"/>
      <c r="Z149" s="342"/>
      <c r="AA149" s="343"/>
      <c r="AB149" s="342"/>
      <c r="AE149" s="342"/>
      <c r="AF149" s="343"/>
      <c r="AG149" s="342"/>
      <c r="AJ149" s="342"/>
      <c r="AK149" s="343"/>
      <c r="AL149" s="342"/>
      <c r="AO149" s="342"/>
      <c r="AP149" s="343"/>
      <c r="AQ149" s="344"/>
      <c r="AR149" s="344"/>
      <c r="AS149" s="344"/>
      <c r="AT149" s="344"/>
      <c r="AU149" s="344"/>
      <c r="AV149" s="344"/>
      <c r="AW149" s="340"/>
      <c r="AX149" s="96"/>
      <c r="BA149" s="344"/>
      <c r="BB149" s="340"/>
      <c r="BC149" s="96"/>
      <c r="LN149" s="200"/>
      <c r="MC149" s="103"/>
    </row>
    <row r="150" spans="1:376" ht="13.5" customHeight="1" x14ac:dyDescent="0.2">
      <c r="C150" s="104"/>
      <c r="D150" s="94"/>
      <c r="E150" s="94"/>
      <c r="F150" s="94"/>
      <c r="G150" s="99"/>
      <c r="H150" s="226" t="s">
        <v>601</v>
      </c>
      <c r="I150" s="99"/>
      <c r="J150" s="270">
        <f>FJ48</f>
        <v>0</v>
      </c>
      <c r="K150" s="271">
        <f>FK48</f>
        <v>0</v>
      </c>
      <c r="L150" s="271">
        <f>FL48</f>
        <v>0</v>
      </c>
      <c r="M150" s="271">
        <f>FM48</f>
        <v>0</v>
      </c>
      <c r="N150" s="272">
        <f>FN48</f>
        <v>0</v>
      </c>
      <c r="O150" s="321">
        <f t="shared" si="362"/>
        <v>0</v>
      </c>
      <c r="P150" s="430" t="str">
        <f t="shared" si="363"/>
        <v/>
      </c>
      <c r="R150" s="1245"/>
      <c r="S150" s="1261"/>
      <c r="T150" s="1261"/>
      <c r="U150" s="1261"/>
      <c r="V150" s="1246"/>
      <c r="W150" s="345"/>
      <c r="Z150" s="342"/>
      <c r="AA150" s="343"/>
      <c r="AB150" s="345"/>
      <c r="AE150" s="342"/>
      <c r="AF150" s="343"/>
      <c r="AG150" s="345"/>
      <c r="AJ150" s="342"/>
      <c r="AK150" s="343"/>
      <c r="AL150" s="345"/>
      <c r="AO150" s="342"/>
      <c r="AP150" s="343"/>
      <c r="AQ150" s="344"/>
      <c r="AR150" s="344"/>
      <c r="AS150" s="344"/>
      <c r="AT150" s="344"/>
      <c r="AU150" s="344"/>
      <c r="AV150" s="344"/>
      <c r="AW150" s="342"/>
      <c r="AX150" s="96"/>
      <c r="BA150" s="344"/>
      <c r="BB150" s="342"/>
      <c r="BC150" s="96"/>
      <c r="LN150" s="200"/>
      <c r="MC150" s="103"/>
    </row>
    <row r="151" spans="1:376" ht="13.5" customHeight="1" x14ac:dyDescent="0.2">
      <c r="C151" s="104"/>
      <c r="D151" s="94"/>
      <c r="E151" s="94"/>
      <c r="F151" s="94"/>
      <c r="G151" s="99"/>
      <c r="H151" s="300" t="s">
        <v>637</v>
      </c>
      <c r="I151" s="99"/>
      <c r="J151" s="322">
        <f>SUM(J144:J150)</f>
        <v>0</v>
      </c>
      <c r="K151" s="322">
        <f>SUM(K144:K150)</f>
        <v>0</v>
      </c>
      <c r="L151" s="322">
        <f>SUM(L144:L150)</f>
        <v>0</v>
      </c>
      <c r="M151" s="322">
        <f>SUM(M144:M150)</f>
        <v>0</v>
      </c>
      <c r="N151" s="322">
        <f>SUM(N144:N150)</f>
        <v>0</v>
      </c>
      <c r="O151" s="322">
        <f>SUM(J151:N151)</f>
        <v>0</v>
      </c>
      <c r="R151" s="1245"/>
      <c r="S151" s="1261"/>
      <c r="T151" s="1261"/>
      <c r="U151" s="1261"/>
      <c r="V151" s="1246"/>
      <c r="W151" s="345"/>
      <c r="Z151" s="342"/>
      <c r="AA151" s="343"/>
      <c r="AB151" s="345"/>
      <c r="AE151" s="342"/>
      <c r="AF151" s="343"/>
      <c r="AG151" s="345"/>
      <c r="AJ151" s="342"/>
      <c r="AK151" s="343"/>
      <c r="AL151" s="345"/>
      <c r="AO151" s="342"/>
      <c r="AP151" s="343"/>
      <c r="AQ151" s="344"/>
      <c r="AR151" s="344"/>
      <c r="AS151" s="344"/>
      <c r="AT151" s="344"/>
      <c r="AU151" s="344"/>
      <c r="AV151" s="344"/>
      <c r="AW151" s="342"/>
      <c r="AX151" s="96"/>
      <c r="BA151" s="344"/>
      <c r="BB151" s="342"/>
      <c r="BC151" s="96"/>
      <c r="LN151" s="200"/>
      <c r="MC151" s="103"/>
    </row>
    <row r="152" spans="1:376" ht="13.5" customHeight="1" x14ac:dyDescent="0.2">
      <c r="C152" s="94" t="s">
        <v>575</v>
      </c>
      <c r="D152" s="94"/>
      <c r="E152" s="94"/>
      <c r="F152" s="94"/>
      <c r="G152" s="94"/>
      <c r="H152" s="99"/>
      <c r="I152" s="99"/>
      <c r="J152" s="323">
        <f>FO48</f>
        <v>0</v>
      </c>
      <c r="K152" s="324">
        <f>FP48</f>
        <v>0</v>
      </c>
      <c r="L152" s="324">
        <f>FQ48</f>
        <v>0</v>
      </c>
      <c r="M152" s="324">
        <f>FR48</f>
        <v>0</v>
      </c>
      <c r="N152" s="325">
        <f>FS48</f>
        <v>0</v>
      </c>
      <c r="O152" s="321">
        <f>SUM(J152:N152)</f>
        <v>0</v>
      </c>
      <c r="P152" s="312" t="str">
        <f t="shared" si="363"/>
        <v/>
      </c>
      <c r="R152" s="1245"/>
      <c r="S152" s="1261"/>
      <c r="T152" s="1261"/>
      <c r="U152" s="1261"/>
      <c r="V152" s="1246"/>
      <c r="W152" s="96"/>
      <c r="Z152" s="342"/>
      <c r="AA152" s="342"/>
      <c r="AB152" s="96"/>
      <c r="AE152" s="342"/>
      <c r="AF152" s="342"/>
      <c r="AG152" s="96"/>
      <c r="AJ152" s="342"/>
      <c r="AK152" s="342"/>
      <c r="AL152" s="96"/>
      <c r="AO152" s="342"/>
      <c r="AP152" s="342"/>
      <c r="AQ152" s="344"/>
      <c r="AR152" s="344"/>
      <c r="AS152" s="344"/>
      <c r="AT152" s="344"/>
      <c r="AU152" s="344"/>
      <c r="AV152" s="344"/>
      <c r="AW152" s="340"/>
      <c r="AX152" s="96"/>
      <c r="BA152" s="344"/>
      <c r="BB152" s="340"/>
      <c r="BC152" s="96"/>
      <c r="LN152" s="200"/>
      <c r="MC152" s="103"/>
    </row>
    <row r="153" spans="1:376" ht="13.5" customHeight="1" x14ac:dyDescent="0.2">
      <c r="C153" s="186" t="s">
        <v>603</v>
      </c>
      <c r="D153" s="94"/>
      <c r="E153" s="94"/>
      <c r="F153" s="94"/>
      <c r="G153" s="94"/>
      <c r="H153" s="99"/>
      <c r="I153" s="99"/>
      <c r="J153" s="322">
        <f>SUM(J151:J152)</f>
        <v>0</v>
      </c>
      <c r="K153" s="322">
        <f>SUM(K151:K152)</f>
        <v>0</v>
      </c>
      <c r="L153" s="322">
        <f>SUM(L151:L152)</f>
        <v>0</v>
      </c>
      <c r="M153" s="322">
        <f>SUM(M151:M152)</f>
        <v>0</v>
      </c>
      <c r="N153" s="322">
        <f>SUM(N151:N152)</f>
        <v>0</v>
      </c>
      <c r="O153" s="322">
        <f>SUM(J153:N153)</f>
        <v>0</v>
      </c>
      <c r="R153" s="1245"/>
      <c r="S153" s="1261"/>
      <c r="T153" s="1261"/>
      <c r="U153" s="1261"/>
      <c r="V153" s="1246"/>
      <c r="W153" s="342"/>
      <c r="Z153" s="342"/>
      <c r="AA153" s="342"/>
      <c r="AB153" s="342"/>
      <c r="AE153" s="342"/>
      <c r="AF153" s="342"/>
      <c r="AG153" s="342"/>
      <c r="AJ153" s="342"/>
      <c r="AK153" s="342"/>
      <c r="AL153" s="342"/>
      <c r="AO153" s="342"/>
      <c r="AP153" s="342"/>
      <c r="AQ153" s="344"/>
      <c r="AR153" s="344"/>
      <c r="AS153" s="344"/>
      <c r="AT153" s="344"/>
      <c r="AU153" s="344"/>
      <c r="AV153" s="344"/>
      <c r="AW153" s="340"/>
      <c r="AX153" s="96"/>
      <c r="BA153" s="344"/>
      <c r="BB153" s="340"/>
      <c r="BC153" s="96"/>
      <c r="LN153" s="200"/>
      <c r="MC153" s="103"/>
    </row>
    <row r="154" spans="1:376" ht="13.5" customHeight="1" x14ac:dyDescent="0.2">
      <c r="C154" s="186" t="s">
        <v>175</v>
      </c>
      <c r="D154" s="94"/>
      <c r="E154" s="94"/>
      <c r="F154" s="94"/>
      <c r="G154" s="94"/>
      <c r="H154" s="99"/>
      <c r="I154" s="99"/>
      <c r="J154" s="323">
        <f>FY48</f>
        <v>0</v>
      </c>
      <c r="K154" s="324">
        <f>FZ48</f>
        <v>0</v>
      </c>
      <c r="L154" s="324">
        <f>GA48</f>
        <v>0</v>
      </c>
      <c r="M154" s="324">
        <f>GB48</f>
        <v>0</v>
      </c>
      <c r="N154" s="325">
        <f>GC48</f>
        <v>0</v>
      </c>
      <c r="O154" s="321">
        <f>SUM(J154:N154)</f>
        <v>0</v>
      </c>
      <c r="P154" s="312" t="str">
        <f t="shared" si="363"/>
        <v/>
      </c>
      <c r="R154" s="1245"/>
      <c r="S154" s="1261"/>
      <c r="T154" s="1261"/>
      <c r="U154" s="1261"/>
      <c r="V154" s="1246"/>
      <c r="W154" s="342"/>
      <c r="Z154" s="342"/>
      <c r="AA154" s="342"/>
      <c r="AB154" s="342"/>
      <c r="AE154" s="342"/>
      <c r="AF154" s="342"/>
      <c r="AG154" s="342"/>
      <c r="AJ154" s="342"/>
      <c r="AK154" s="342"/>
      <c r="AL154" s="342"/>
      <c r="AO154" s="342"/>
      <c r="AP154" s="342"/>
      <c r="AQ154" s="344"/>
      <c r="AR154" s="344"/>
      <c r="AS154" s="344"/>
      <c r="AT154" s="344"/>
      <c r="AU154" s="344"/>
      <c r="AV154" s="344"/>
      <c r="AW154" s="340"/>
      <c r="AX154" s="96"/>
      <c r="BA154" s="344"/>
      <c r="BB154" s="340"/>
      <c r="BC154" s="96"/>
      <c r="LN154" s="200"/>
      <c r="MC154" s="103"/>
    </row>
    <row r="155" spans="1:376" ht="13.5" customHeight="1" x14ac:dyDescent="0.2">
      <c r="C155" s="186" t="s">
        <v>166</v>
      </c>
      <c r="D155" s="94"/>
      <c r="E155" s="94"/>
      <c r="F155" s="94"/>
      <c r="G155" s="94"/>
      <c r="H155" s="99"/>
      <c r="I155" s="99"/>
      <c r="J155" s="326">
        <f>SUM(J153:J154)</f>
        <v>0</v>
      </c>
      <c r="K155" s="326">
        <f>SUM(K153:K154)</f>
        <v>0</v>
      </c>
      <c r="L155" s="326">
        <f>SUM(L153:L154)</f>
        <v>0</v>
      </c>
      <c r="M155" s="326">
        <f>SUM(M153:M154)</f>
        <v>0</v>
      </c>
      <c r="N155" s="326">
        <f>SUM(N153:N154)</f>
        <v>0</v>
      </c>
      <c r="O155" s="326">
        <f>SUM(J155:N155)</f>
        <v>0</v>
      </c>
      <c r="R155" s="1247"/>
      <c r="S155" s="1262"/>
      <c r="T155" s="1262"/>
      <c r="U155" s="1262"/>
      <c r="V155" s="1248"/>
      <c r="W155" s="342"/>
      <c r="Z155" s="342"/>
      <c r="AA155" s="342"/>
      <c r="AB155" s="342"/>
      <c r="AE155" s="342"/>
      <c r="AF155" s="342"/>
      <c r="AG155" s="342"/>
      <c r="AJ155" s="342"/>
      <c r="AK155" s="342"/>
      <c r="AL155" s="342"/>
      <c r="AO155" s="342"/>
      <c r="AP155" s="342"/>
      <c r="AQ155" s="344"/>
      <c r="AR155" s="344"/>
      <c r="AS155" s="344"/>
      <c r="AT155" s="344"/>
      <c r="AU155" s="344"/>
      <c r="AV155" s="344"/>
      <c r="AW155" s="340"/>
      <c r="AX155" s="96"/>
      <c r="BA155" s="344"/>
      <c r="BB155" s="340"/>
      <c r="BC155" s="96"/>
      <c r="LN155" s="200"/>
      <c r="MC155" s="103"/>
    </row>
    <row r="156" spans="1:376" ht="13.9" customHeight="1" x14ac:dyDescent="0.2"/>
    <row r="157" spans="1:376" s="93" customFormat="1" ht="13.9" customHeight="1" x14ac:dyDescent="0.2">
      <c r="A157" s="94"/>
      <c r="B157" s="94"/>
      <c r="C157" s="94" t="s">
        <v>638</v>
      </c>
      <c r="D157" s="94"/>
      <c r="E157" s="94"/>
      <c r="F157" s="94"/>
      <c r="G157" s="94"/>
      <c r="H157" s="94"/>
      <c r="I157" s="94"/>
      <c r="J157" s="429" t="str">
        <f>IF(OR(J$67="",J$67=0),"",J155/J$67)</f>
        <v/>
      </c>
      <c r="K157" s="429" t="str">
        <f>IF(OR(K$67="",K$67=0),"",K155/K$67)</f>
        <v/>
      </c>
      <c r="L157" s="429" t="str">
        <f>IF(OR(L$67="",L$67=0),"",L155/L$67)</f>
        <v/>
      </c>
      <c r="M157" s="429" t="str">
        <f>IF(OR(M$67="",M$67=0),"",M155/M$67)</f>
        <v/>
      </c>
      <c r="N157" s="429" t="str">
        <f>IF(OR(N$67="",N$67=0),"",N155/N$67)</f>
        <v/>
      </c>
      <c r="O157" s="327"/>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96"/>
      <c r="CH157" s="96"/>
      <c r="CI157" s="96"/>
      <c r="CJ157" s="96"/>
      <c r="CK157" s="96"/>
      <c r="CL157" s="96"/>
      <c r="CM157" s="96"/>
      <c r="CN157" s="96"/>
      <c r="CO157" s="96"/>
      <c r="CP157" s="96"/>
      <c r="CQ157" s="96"/>
      <c r="CR157" s="96"/>
      <c r="CS157" s="96"/>
      <c r="CT157" s="96"/>
      <c r="CU157" s="96"/>
      <c r="CV157" s="96"/>
      <c r="CW157" s="96"/>
      <c r="CX157" s="96"/>
      <c r="CY157" s="96"/>
      <c r="CZ157" s="96"/>
      <c r="DA157" s="96"/>
      <c r="DB157" s="96"/>
      <c r="DC157" s="96"/>
      <c r="DD157" s="96"/>
      <c r="DE157" s="96"/>
      <c r="DF157" s="96"/>
      <c r="DG157" s="96"/>
      <c r="DH157" s="96"/>
      <c r="DI157" s="96"/>
      <c r="DJ157" s="96"/>
      <c r="DK157" s="96"/>
      <c r="DL157" s="96"/>
      <c r="DM157" s="96"/>
      <c r="DN157" s="96"/>
      <c r="DO157" s="96"/>
      <c r="DP157" s="96"/>
      <c r="DQ157" s="96"/>
      <c r="DR157" s="96"/>
      <c r="DS157" s="96"/>
      <c r="DT157" s="96"/>
      <c r="DU157" s="96"/>
      <c r="DV157" s="96"/>
      <c r="DW157" s="96"/>
      <c r="DX157" s="96"/>
      <c r="DY157" s="96"/>
      <c r="DZ157" s="96"/>
      <c r="EA157" s="96"/>
      <c r="EB157" s="96"/>
      <c r="EC157" s="96"/>
      <c r="ED157" s="96"/>
      <c r="EE157" s="96"/>
      <c r="EF157" s="96"/>
      <c r="EG157" s="96"/>
      <c r="EH157" s="96"/>
      <c r="EI157" s="96"/>
      <c r="EJ157" s="96"/>
      <c r="EK157" s="96"/>
      <c r="EL157" s="96"/>
      <c r="EM157" s="96"/>
      <c r="EN157" s="96"/>
      <c r="EO157" s="96"/>
      <c r="EP157" s="96"/>
      <c r="EQ157" s="96"/>
      <c r="ER157" s="96"/>
      <c r="ES157" s="96"/>
      <c r="ET157" s="96"/>
      <c r="EU157" s="96"/>
      <c r="EV157" s="96"/>
      <c r="EW157" s="96"/>
      <c r="EX157" s="96"/>
      <c r="EY157" s="96"/>
      <c r="EZ157" s="96"/>
      <c r="FA157" s="96"/>
      <c r="FB157" s="96"/>
      <c r="FC157" s="96"/>
      <c r="FD157" s="96"/>
      <c r="FE157" s="96"/>
      <c r="FF157" s="96"/>
      <c r="FG157" s="96"/>
      <c r="FH157" s="96"/>
      <c r="FI157" s="96"/>
      <c r="FJ157" s="96"/>
      <c r="FK157" s="96"/>
      <c r="FL157" s="96"/>
      <c r="FM157" s="96"/>
      <c r="FN157" s="96"/>
      <c r="FO157" s="96"/>
      <c r="FP157" s="96"/>
      <c r="FQ157" s="96"/>
      <c r="FR157" s="96"/>
      <c r="FS157" s="96"/>
      <c r="FT157" s="96"/>
      <c r="FU157" s="96"/>
      <c r="FV157" s="96"/>
      <c r="FW157" s="96"/>
      <c r="FX157" s="96"/>
      <c r="FY157" s="96"/>
      <c r="FZ157" s="96"/>
      <c r="GA157" s="96"/>
      <c r="GB157" s="96"/>
      <c r="GC157" s="96"/>
      <c r="GD157" s="96"/>
      <c r="GE157" s="96"/>
      <c r="GF157" s="96"/>
      <c r="GG157" s="96"/>
      <c r="GH157" s="96"/>
      <c r="GI157" s="96"/>
      <c r="GJ157" s="96"/>
      <c r="GK157" s="96"/>
      <c r="GL157" s="96"/>
      <c r="GM157" s="96"/>
      <c r="GN157" s="96"/>
      <c r="GO157" s="96"/>
      <c r="GP157" s="96"/>
      <c r="GQ157" s="96"/>
      <c r="GR157" s="96"/>
      <c r="GS157" s="96"/>
      <c r="GT157" s="96"/>
      <c r="GU157" s="96"/>
      <c r="GV157" s="96"/>
      <c r="GW157" s="96"/>
      <c r="GX157" s="96"/>
      <c r="GY157" s="96"/>
      <c r="GZ157" s="96"/>
      <c r="HA157" s="96"/>
      <c r="HB157" s="96"/>
      <c r="HC157" s="96"/>
      <c r="HD157" s="96"/>
      <c r="HE157" s="96"/>
      <c r="HF157" s="96"/>
      <c r="HG157" s="96"/>
      <c r="HH157" s="96"/>
      <c r="HI157" s="96"/>
      <c r="HJ157" s="96"/>
      <c r="HK157" s="96"/>
      <c r="HL157" s="96"/>
      <c r="HM157" s="96"/>
      <c r="HN157" s="96"/>
      <c r="HO157" s="96"/>
      <c r="HP157" s="96"/>
      <c r="HQ157" s="96"/>
      <c r="HR157" s="96"/>
      <c r="HS157" s="96"/>
      <c r="HT157" s="96"/>
      <c r="HU157" s="96"/>
      <c r="HV157" s="96"/>
      <c r="HW157" s="96"/>
      <c r="HX157" s="96"/>
      <c r="HY157" s="96"/>
      <c r="HZ157" s="96"/>
      <c r="IA157" s="96"/>
      <c r="IB157" s="96"/>
      <c r="IC157" s="96"/>
      <c r="ID157" s="96"/>
      <c r="IE157" s="96"/>
      <c r="IF157" s="96"/>
      <c r="IG157" s="96"/>
      <c r="IH157" s="96"/>
      <c r="II157" s="96"/>
      <c r="IJ157" s="96"/>
      <c r="IK157" s="96"/>
      <c r="IL157" s="96"/>
      <c r="IM157" s="96"/>
      <c r="IN157" s="96"/>
      <c r="IO157" s="96"/>
      <c r="IP157" s="96"/>
      <c r="IQ157" s="96"/>
      <c r="IR157" s="96"/>
      <c r="IS157" s="96"/>
      <c r="IT157" s="96"/>
      <c r="IU157" s="96"/>
      <c r="IV157" s="96"/>
      <c r="IW157" s="96"/>
      <c r="IX157" s="96"/>
      <c r="IY157" s="96"/>
      <c r="IZ157" s="96"/>
      <c r="JA157" s="96"/>
      <c r="JB157" s="96"/>
      <c r="JC157" s="96"/>
      <c r="JD157" s="96"/>
      <c r="JE157" s="96"/>
      <c r="JF157" s="96"/>
      <c r="JG157" s="96"/>
      <c r="JH157" s="96"/>
      <c r="JI157" s="96"/>
      <c r="JJ157" s="96"/>
      <c r="JK157" s="96"/>
      <c r="JL157" s="96"/>
      <c r="JM157" s="96"/>
      <c r="JN157" s="96"/>
      <c r="JO157" s="96"/>
      <c r="JP157" s="96"/>
      <c r="JQ157" s="96"/>
      <c r="JR157" s="96"/>
      <c r="JS157" s="96"/>
      <c r="JT157" s="96"/>
      <c r="JU157" s="96"/>
      <c r="JV157" s="95"/>
      <c r="JW157" s="96"/>
      <c r="JX157" s="96"/>
      <c r="JY157" s="96"/>
      <c r="JZ157" s="96"/>
      <c r="KA157" s="95"/>
      <c r="KB157" s="95"/>
      <c r="KC157" s="95"/>
      <c r="KD157" s="95"/>
      <c r="KE157" s="95"/>
      <c r="KF157" s="95"/>
      <c r="KG157" s="95"/>
      <c r="KH157" s="95"/>
      <c r="KI157" s="95"/>
      <c r="KJ157" s="95"/>
      <c r="KK157" s="95"/>
      <c r="KL157" s="95"/>
      <c r="KM157" s="95"/>
      <c r="KN157" s="95"/>
      <c r="KO157" s="95"/>
      <c r="KP157" s="95"/>
      <c r="KQ157" s="95"/>
      <c r="KR157" s="95"/>
      <c r="KS157" s="95"/>
      <c r="KT157" s="95"/>
      <c r="KU157" s="95"/>
      <c r="KV157" s="95"/>
      <c r="KW157" s="95"/>
      <c r="KX157" s="95"/>
      <c r="KY157" s="95"/>
      <c r="KZ157" s="95"/>
      <c r="LA157" s="95"/>
      <c r="LB157" s="95"/>
      <c r="LC157" s="95"/>
      <c r="LD157" s="95"/>
      <c r="LE157" s="95"/>
      <c r="LF157" s="95"/>
      <c r="LG157" s="96"/>
      <c r="LH157" s="96"/>
      <c r="LI157" s="96"/>
      <c r="LJ157" s="96"/>
      <c r="LK157" s="96"/>
      <c r="LL157" s="96"/>
      <c r="LM157" s="97"/>
      <c r="LN157" s="96"/>
      <c r="LO157" s="96"/>
      <c r="LP157" s="96"/>
      <c r="LQ157" s="96"/>
      <c r="LR157" s="96"/>
      <c r="LS157" s="96"/>
      <c r="LT157" s="96"/>
      <c r="LU157" s="96"/>
      <c r="LV157" s="96"/>
      <c r="LW157" s="96"/>
      <c r="LX157" s="96"/>
      <c r="LY157" s="96"/>
      <c r="LZ157" s="96"/>
      <c r="MA157" s="96"/>
      <c r="MB157" s="96"/>
      <c r="MC157" s="97"/>
      <c r="MD157" s="97"/>
      <c r="ME157" s="96"/>
      <c r="MF157" s="96"/>
      <c r="MG157" s="96"/>
      <c r="MH157" s="96"/>
      <c r="MI157" s="96"/>
      <c r="MJ157" s="96"/>
      <c r="MK157" s="96"/>
      <c r="ML157" s="96"/>
      <c r="MM157" s="96"/>
      <c r="MN157" s="96"/>
      <c r="MO157" s="96"/>
      <c r="MP157" s="96"/>
      <c r="MQ157" s="96"/>
      <c r="MR157" s="96"/>
      <c r="MS157" s="96"/>
      <c r="MT157" s="94"/>
      <c r="MU157" s="94"/>
      <c r="MV157" s="96"/>
      <c r="MW157" s="96"/>
      <c r="MX157" s="96"/>
      <c r="MY157" s="96"/>
      <c r="MZ157" s="96"/>
      <c r="NA157" s="96"/>
      <c r="NB157" s="96"/>
      <c r="NC157" s="96"/>
      <c r="ND157" s="96"/>
      <c r="NE157" s="96"/>
      <c r="NF157" s="96"/>
      <c r="NG157" s="96"/>
      <c r="NH157" s="96"/>
      <c r="NI157" s="96"/>
      <c r="NJ157" s="96"/>
      <c r="NK157" s="96"/>
      <c r="NL157" s="96"/>
    </row>
    <row r="158" spans="1:376" s="93" customFormat="1" ht="13.9" customHeight="1" x14ac:dyDescent="0.2">
      <c r="A158" s="94"/>
      <c r="B158" s="94"/>
      <c r="C158" s="94"/>
      <c r="D158" s="94"/>
      <c r="E158" s="94"/>
      <c r="F158" s="94"/>
      <c r="G158" s="94"/>
      <c r="H158" s="94"/>
      <c r="I158" s="94"/>
      <c r="J158" s="94"/>
      <c r="K158" s="94"/>
      <c r="L158" s="94"/>
      <c r="M158" s="94"/>
      <c r="N158" s="94"/>
      <c r="O158" s="94"/>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96"/>
      <c r="CJ158" s="96"/>
      <c r="CK158" s="96"/>
      <c r="CL158" s="96"/>
      <c r="CM158" s="96"/>
      <c r="CN158" s="96"/>
      <c r="CO158" s="96"/>
      <c r="CP158" s="96"/>
      <c r="CQ158" s="96"/>
      <c r="CR158" s="96"/>
      <c r="CS158" s="96"/>
      <c r="CT158" s="96"/>
      <c r="CU158" s="96"/>
      <c r="CV158" s="96"/>
      <c r="CW158" s="96"/>
      <c r="CX158" s="96"/>
      <c r="CY158" s="96"/>
      <c r="CZ158" s="96"/>
      <c r="DA158" s="96"/>
      <c r="DB158" s="96"/>
      <c r="DC158" s="96"/>
      <c r="DD158" s="96"/>
      <c r="DE158" s="96"/>
      <c r="DF158" s="96"/>
      <c r="DG158" s="96"/>
      <c r="DH158" s="96"/>
      <c r="DI158" s="96"/>
      <c r="DJ158" s="96"/>
      <c r="DK158" s="96"/>
      <c r="DL158" s="96"/>
      <c r="DM158" s="96"/>
      <c r="DN158" s="96"/>
      <c r="DO158" s="96"/>
      <c r="DP158" s="96"/>
      <c r="DQ158" s="96"/>
      <c r="DR158" s="96"/>
      <c r="DS158" s="96"/>
      <c r="DT158" s="96"/>
      <c r="DU158" s="96"/>
      <c r="DV158" s="96"/>
      <c r="DW158" s="96"/>
      <c r="DX158" s="96"/>
      <c r="DY158" s="96"/>
      <c r="DZ158" s="96"/>
      <c r="EA158" s="96"/>
      <c r="EB158" s="96"/>
      <c r="EC158" s="96"/>
      <c r="ED158" s="96"/>
      <c r="EE158" s="96"/>
      <c r="EF158" s="96"/>
      <c r="EG158" s="96"/>
      <c r="EH158" s="96"/>
      <c r="EI158" s="96"/>
      <c r="EJ158" s="96"/>
      <c r="EK158" s="96"/>
      <c r="EL158" s="96"/>
      <c r="EM158" s="96"/>
      <c r="EN158" s="96"/>
      <c r="EO158" s="96"/>
      <c r="EP158" s="96"/>
      <c r="EQ158" s="96"/>
      <c r="ER158" s="96"/>
      <c r="ES158" s="96"/>
      <c r="ET158" s="96"/>
      <c r="EU158" s="96"/>
      <c r="EV158" s="96"/>
      <c r="EW158" s="96"/>
      <c r="EX158" s="96"/>
      <c r="EY158" s="96"/>
      <c r="EZ158" s="96"/>
      <c r="FA158" s="96"/>
      <c r="FB158" s="96"/>
      <c r="FC158" s="96"/>
      <c r="FD158" s="96"/>
      <c r="FE158" s="96"/>
      <c r="FF158" s="96"/>
      <c r="FG158" s="96"/>
      <c r="FH158" s="96"/>
      <c r="FI158" s="96"/>
      <c r="FJ158" s="96"/>
      <c r="FK158" s="96"/>
      <c r="FL158" s="96"/>
      <c r="FM158" s="96"/>
      <c r="FN158" s="96"/>
      <c r="FO158" s="96"/>
      <c r="FP158" s="96"/>
      <c r="FQ158" s="96"/>
      <c r="FR158" s="96"/>
      <c r="FS158" s="96"/>
      <c r="FT158" s="96"/>
      <c r="FU158" s="96"/>
      <c r="FV158" s="96"/>
      <c r="FW158" s="96"/>
      <c r="FX158" s="96"/>
      <c r="FY158" s="96"/>
      <c r="FZ158" s="96"/>
      <c r="GA158" s="96"/>
      <c r="GB158" s="96"/>
      <c r="GC158" s="96"/>
      <c r="GD158" s="96"/>
      <c r="GE158" s="96"/>
      <c r="GF158" s="96"/>
      <c r="GG158" s="96"/>
      <c r="GH158" s="96"/>
      <c r="GI158" s="96"/>
      <c r="GJ158" s="96"/>
      <c r="GK158" s="96"/>
      <c r="GL158" s="96"/>
      <c r="GM158" s="96"/>
      <c r="GN158" s="96"/>
      <c r="GO158" s="96"/>
      <c r="GP158" s="96"/>
      <c r="GQ158" s="96"/>
      <c r="GR158" s="96"/>
      <c r="GS158" s="96"/>
      <c r="GT158" s="96"/>
      <c r="GU158" s="96"/>
      <c r="GV158" s="96"/>
      <c r="GW158" s="96"/>
      <c r="GX158" s="96"/>
      <c r="GY158" s="96"/>
      <c r="GZ158" s="96"/>
      <c r="HA158" s="96"/>
      <c r="HB158" s="96"/>
      <c r="HC158" s="96"/>
      <c r="HD158" s="96"/>
      <c r="HE158" s="96"/>
      <c r="HF158" s="96"/>
      <c r="HG158" s="96"/>
      <c r="HH158" s="96"/>
      <c r="HI158" s="96"/>
      <c r="HJ158" s="96"/>
      <c r="HK158" s="96"/>
      <c r="HL158" s="96"/>
      <c r="HM158" s="96"/>
      <c r="HN158" s="96"/>
      <c r="HO158" s="96"/>
      <c r="HP158" s="96"/>
      <c r="HQ158" s="96"/>
      <c r="HR158" s="96"/>
      <c r="HS158" s="96"/>
      <c r="HT158" s="96"/>
      <c r="HU158" s="96"/>
      <c r="HV158" s="96"/>
      <c r="HW158" s="96"/>
      <c r="HX158" s="96"/>
      <c r="HY158" s="96"/>
      <c r="HZ158" s="96"/>
      <c r="IA158" s="96"/>
      <c r="IB158" s="96"/>
      <c r="IC158" s="96"/>
      <c r="ID158" s="96"/>
      <c r="IE158" s="96"/>
      <c r="IF158" s="96"/>
      <c r="IG158" s="96"/>
      <c r="IH158" s="96"/>
      <c r="II158" s="96"/>
      <c r="IJ158" s="96"/>
      <c r="IK158" s="96"/>
      <c r="IL158" s="96"/>
      <c r="IM158" s="96"/>
      <c r="IN158" s="96"/>
      <c r="IO158" s="96"/>
      <c r="IP158" s="96"/>
      <c r="IQ158" s="96"/>
      <c r="IR158" s="96"/>
      <c r="IS158" s="96"/>
      <c r="IT158" s="96"/>
      <c r="IU158" s="96"/>
      <c r="IV158" s="96"/>
      <c r="IW158" s="96"/>
      <c r="IX158" s="96"/>
      <c r="IY158" s="96"/>
      <c r="IZ158" s="96"/>
      <c r="JA158" s="96"/>
      <c r="JB158" s="96"/>
      <c r="JC158" s="96"/>
      <c r="JD158" s="96"/>
      <c r="JE158" s="96"/>
      <c r="JF158" s="96"/>
      <c r="JG158" s="96"/>
      <c r="JH158" s="96"/>
      <c r="JI158" s="96"/>
      <c r="JJ158" s="96"/>
      <c r="JK158" s="96"/>
      <c r="JL158" s="96"/>
      <c r="JM158" s="96"/>
      <c r="JN158" s="96"/>
      <c r="JO158" s="96"/>
      <c r="JP158" s="96"/>
      <c r="JQ158" s="96"/>
      <c r="JR158" s="96"/>
      <c r="JS158" s="96"/>
      <c r="JT158" s="96"/>
      <c r="JU158" s="96"/>
      <c r="JV158" s="95"/>
      <c r="JW158" s="96"/>
      <c r="JX158" s="96"/>
      <c r="JY158" s="96"/>
      <c r="JZ158" s="96"/>
      <c r="KA158" s="95"/>
      <c r="KB158" s="95"/>
      <c r="KC158" s="95"/>
      <c r="KD158" s="95"/>
      <c r="KE158" s="95"/>
      <c r="KF158" s="95"/>
      <c r="KG158" s="95"/>
      <c r="KH158" s="95"/>
      <c r="KI158" s="95"/>
      <c r="KJ158" s="95"/>
      <c r="KK158" s="95"/>
      <c r="KL158" s="95"/>
      <c r="KM158" s="95"/>
      <c r="KN158" s="95"/>
      <c r="KO158" s="95"/>
      <c r="KP158" s="95"/>
      <c r="KQ158" s="95"/>
      <c r="KR158" s="95"/>
      <c r="KS158" s="95"/>
      <c r="KT158" s="95"/>
      <c r="KU158" s="95"/>
      <c r="KV158" s="95"/>
      <c r="KW158" s="95"/>
      <c r="KX158" s="95"/>
      <c r="KY158" s="95"/>
      <c r="KZ158" s="95"/>
      <c r="LA158" s="95"/>
      <c r="LB158" s="95"/>
      <c r="LC158" s="95"/>
      <c r="LD158" s="95"/>
      <c r="LE158" s="95"/>
      <c r="LF158" s="95"/>
      <c r="LG158" s="96"/>
      <c r="LH158" s="96"/>
      <c r="LI158" s="96"/>
      <c r="LJ158" s="96"/>
      <c r="LK158" s="96"/>
      <c r="LL158" s="96"/>
      <c r="LM158" s="97"/>
      <c r="LN158" s="96"/>
      <c r="LO158" s="96"/>
      <c r="LP158" s="96"/>
      <c r="LQ158" s="96"/>
      <c r="LR158" s="96"/>
      <c r="LS158" s="96"/>
      <c r="LT158" s="96"/>
      <c r="LU158" s="96"/>
      <c r="LV158" s="96"/>
      <c r="LW158" s="96"/>
      <c r="LX158" s="96"/>
      <c r="LY158" s="96"/>
      <c r="LZ158" s="96"/>
      <c r="MA158" s="96"/>
      <c r="MB158" s="96"/>
      <c r="MC158" s="97"/>
      <c r="MD158" s="97"/>
      <c r="ME158" s="96"/>
      <c r="MF158" s="96"/>
      <c r="MG158" s="96"/>
      <c r="MH158" s="96"/>
      <c r="MI158" s="96"/>
      <c r="MJ158" s="96"/>
      <c r="MK158" s="96"/>
      <c r="ML158" s="96"/>
      <c r="MM158" s="96"/>
      <c r="MN158" s="96"/>
      <c r="MO158" s="96"/>
      <c r="MP158" s="96"/>
      <c r="MQ158" s="96"/>
      <c r="MR158" s="96"/>
      <c r="MS158" s="96"/>
      <c r="MT158" s="94"/>
      <c r="MU158" s="94"/>
      <c r="MV158" s="96"/>
      <c r="MW158" s="96"/>
      <c r="MX158" s="96"/>
      <c r="MY158" s="96"/>
      <c r="MZ158" s="96"/>
      <c r="NA158" s="96"/>
      <c r="NB158" s="96"/>
      <c r="NC158" s="96"/>
      <c r="ND158" s="96"/>
      <c r="NE158" s="96"/>
      <c r="NF158" s="96"/>
      <c r="NG158" s="96"/>
      <c r="NH158" s="96"/>
      <c r="NI158" s="96"/>
      <c r="NJ158" s="96"/>
      <c r="NK158" s="96"/>
      <c r="NL158" s="96"/>
    </row>
    <row r="159" spans="1:376" s="93" customFormat="1" ht="14.25" customHeight="1" x14ac:dyDescent="0.2">
      <c r="A159" s="94"/>
      <c r="B159" s="225"/>
      <c r="C159" s="329"/>
      <c r="D159" s="94"/>
      <c r="E159" s="94"/>
      <c r="F159" s="331"/>
      <c r="G159" s="331"/>
      <c r="H159" s="94"/>
      <c r="I159" s="94"/>
      <c r="J159" s="331"/>
      <c r="K159" s="94"/>
      <c r="L159" s="94"/>
      <c r="M159" s="94"/>
      <c r="N159" s="225"/>
      <c r="O159" s="94"/>
      <c r="P159" s="330"/>
      <c r="Q159" s="330"/>
      <c r="W159" s="103"/>
      <c r="X159" s="96"/>
      <c r="Y159" s="96"/>
      <c r="Z159" s="96"/>
      <c r="AA159" s="96"/>
      <c r="AB159" s="103"/>
      <c r="AC159" s="96"/>
      <c r="AD159" s="96"/>
      <c r="AE159" s="96"/>
      <c r="AF159" s="96"/>
      <c r="AG159" s="103"/>
      <c r="AH159" s="96"/>
      <c r="AI159" s="96"/>
      <c r="AJ159" s="96"/>
      <c r="AK159" s="96"/>
      <c r="AL159" s="103"/>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c r="CS159" s="96"/>
      <c r="CT159" s="96"/>
      <c r="CU159" s="96"/>
      <c r="CV159" s="96"/>
      <c r="CW159" s="96"/>
      <c r="CX159" s="96"/>
      <c r="CY159" s="96"/>
      <c r="CZ159" s="96"/>
      <c r="DA159" s="96"/>
      <c r="DB159" s="96"/>
      <c r="DC159" s="96"/>
      <c r="DD159" s="96"/>
      <c r="DE159" s="96"/>
      <c r="DF159" s="96"/>
      <c r="DG159" s="96"/>
      <c r="DH159" s="96"/>
      <c r="DI159" s="96"/>
      <c r="DJ159" s="96"/>
      <c r="DK159" s="96"/>
      <c r="DL159" s="96"/>
      <c r="DM159" s="96"/>
      <c r="DN159" s="96"/>
      <c r="DO159" s="96"/>
      <c r="DP159" s="96"/>
      <c r="DQ159" s="96"/>
      <c r="DR159" s="96"/>
      <c r="DS159" s="96"/>
      <c r="DT159" s="96"/>
      <c r="DU159" s="96"/>
      <c r="DV159" s="96"/>
      <c r="DW159" s="96"/>
      <c r="DX159" s="96"/>
      <c r="DY159" s="96"/>
      <c r="DZ159" s="96"/>
      <c r="EA159" s="96"/>
      <c r="EB159" s="96"/>
      <c r="EC159" s="96"/>
      <c r="ED159" s="96"/>
      <c r="EE159" s="96"/>
      <c r="EF159" s="96"/>
      <c r="EG159" s="96"/>
      <c r="EH159" s="96"/>
      <c r="EI159" s="96"/>
      <c r="EJ159" s="96"/>
      <c r="EK159" s="96"/>
      <c r="EL159" s="96"/>
      <c r="EM159" s="96"/>
      <c r="EN159" s="96"/>
      <c r="EO159" s="96"/>
      <c r="EP159" s="96"/>
      <c r="EQ159" s="96"/>
      <c r="ER159" s="96"/>
      <c r="ES159" s="96"/>
      <c r="ET159" s="96"/>
      <c r="EU159" s="96"/>
      <c r="EV159" s="96"/>
      <c r="EW159" s="96"/>
      <c r="EX159" s="96"/>
      <c r="EY159" s="96"/>
      <c r="EZ159" s="96"/>
      <c r="FA159" s="96"/>
      <c r="FB159" s="96"/>
      <c r="FC159" s="96"/>
      <c r="FD159" s="96"/>
      <c r="FE159" s="96"/>
      <c r="FF159" s="96"/>
      <c r="FG159" s="96"/>
      <c r="FH159" s="96"/>
      <c r="FI159" s="96"/>
      <c r="FJ159" s="96"/>
      <c r="FK159" s="96"/>
      <c r="FL159" s="96"/>
      <c r="FM159" s="96"/>
      <c r="FN159" s="96"/>
      <c r="FO159" s="96"/>
      <c r="FP159" s="96"/>
      <c r="FQ159" s="96"/>
      <c r="FR159" s="96"/>
      <c r="FS159" s="96"/>
      <c r="FT159" s="96"/>
      <c r="FU159" s="96"/>
      <c r="FV159" s="96"/>
      <c r="FW159" s="96"/>
      <c r="FX159" s="96"/>
      <c r="FY159" s="96"/>
      <c r="FZ159" s="96"/>
      <c r="GA159" s="96"/>
      <c r="GB159" s="96"/>
      <c r="GC159" s="96"/>
      <c r="GD159" s="96"/>
      <c r="GE159" s="96"/>
      <c r="GF159" s="96"/>
      <c r="GG159" s="96"/>
      <c r="GH159" s="96"/>
      <c r="GI159" s="96"/>
      <c r="GJ159" s="96"/>
      <c r="GK159" s="96"/>
      <c r="GL159" s="96"/>
      <c r="GM159" s="96"/>
      <c r="GN159" s="96"/>
      <c r="GO159" s="96"/>
      <c r="GP159" s="96"/>
      <c r="GQ159" s="96"/>
      <c r="GR159" s="96"/>
      <c r="GS159" s="96"/>
      <c r="GT159" s="96"/>
      <c r="GU159" s="96"/>
      <c r="GV159" s="96"/>
      <c r="GW159" s="96"/>
      <c r="GX159" s="96"/>
      <c r="GY159" s="96"/>
      <c r="GZ159" s="96"/>
      <c r="HA159" s="96"/>
      <c r="HB159" s="96"/>
      <c r="HC159" s="96"/>
      <c r="HD159" s="96"/>
      <c r="HE159" s="96"/>
      <c r="HF159" s="96"/>
      <c r="HG159" s="96"/>
      <c r="HH159" s="96"/>
      <c r="HI159" s="96"/>
      <c r="HJ159" s="96"/>
      <c r="HK159" s="96"/>
      <c r="HL159" s="96"/>
      <c r="HM159" s="96"/>
      <c r="HN159" s="96"/>
      <c r="HO159" s="96"/>
      <c r="HP159" s="96"/>
      <c r="HQ159" s="96"/>
      <c r="HR159" s="96"/>
      <c r="HS159" s="96"/>
      <c r="HT159" s="96"/>
      <c r="HU159" s="96"/>
      <c r="HV159" s="96"/>
      <c r="HW159" s="96"/>
      <c r="HX159" s="96"/>
      <c r="HY159" s="96"/>
      <c r="HZ159" s="96"/>
      <c r="IA159" s="96"/>
      <c r="IB159" s="96"/>
      <c r="IC159" s="96"/>
      <c r="ID159" s="96"/>
      <c r="IE159" s="96"/>
      <c r="IF159" s="96"/>
      <c r="IG159" s="96"/>
      <c r="IH159" s="96"/>
      <c r="II159" s="96"/>
      <c r="IJ159" s="96"/>
      <c r="IK159" s="96"/>
      <c r="IL159" s="96"/>
      <c r="IM159" s="96"/>
      <c r="IN159" s="96"/>
      <c r="IO159" s="96"/>
      <c r="IP159" s="96"/>
      <c r="IQ159" s="96"/>
      <c r="IR159" s="96"/>
      <c r="IS159" s="96"/>
      <c r="IT159" s="96"/>
      <c r="IU159" s="96"/>
      <c r="IV159" s="96"/>
      <c r="IW159" s="96"/>
      <c r="IX159" s="96"/>
      <c r="IY159" s="96"/>
      <c r="IZ159" s="96"/>
      <c r="JA159" s="96"/>
      <c r="JB159" s="96"/>
      <c r="JC159" s="96"/>
      <c r="JD159" s="96"/>
      <c r="JE159" s="96"/>
      <c r="JF159" s="96"/>
      <c r="JG159" s="96"/>
      <c r="JH159" s="96"/>
      <c r="JI159" s="96"/>
      <c r="JJ159" s="96"/>
      <c r="JK159" s="96"/>
      <c r="JL159" s="96"/>
      <c r="JM159" s="96"/>
      <c r="JN159" s="96"/>
      <c r="JO159" s="96"/>
      <c r="JP159" s="96"/>
      <c r="JQ159" s="96"/>
      <c r="JR159" s="96"/>
      <c r="JS159" s="96"/>
      <c r="JT159" s="96"/>
      <c r="JU159" s="96"/>
      <c r="JV159" s="95"/>
      <c r="JW159" s="96"/>
      <c r="JX159" s="96"/>
      <c r="JY159" s="96"/>
      <c r="JZ159" s="96"/>
      <c r="KA159" s="95"/>
      <c r="KB159" s="95"/>
      <c r="KC159" s="95"/>
      <c r="KD159" s="95"/>
      <c r="KE159" s="95"/>
      <c r="KF159" s="95"/>
      <c r="KG159" s="95"/>
      <c r="KH159" s="95"/>
      <c r="KI159" s="95"/>
      <c r="KJ159" s="95"/>
      <c r="KK159" s="95"/>
      <c r="KL159" s="95"/>
      <c r="KM159" s="95"/>
      <c r="KN159" s="95"/>
      <c r="KO159" s="95"/>
      <c r="KP159" s="95"/>
      <c r="KQ159" s="95"/>
      <c r="KR159" s="95"/>
      <c r="KS159" s="95"/>
      <c r="KT159" s="95"/>
      <c r="KU159" s="95"/>
      <c r="KV159" s="95"/>
      <c r="KW159" s="95"/>
      <c r="KX159" s="95"/>
      <c r="KY159" s="95"/>
      <c r="KZ159" s="95"/>
      <c r="LA159" s="95"/>
      <c r="LB159" s="95"/>
      <c r="LC159" s="95"/>
      <c r="LD159" s="95"/>
      <c r="LE159" s="95"/>
      <c r="LF159" s="95"/>
      <c r="LG159" s="96"/>
      <c r="LH159" s="96"/>
      <c r="LI159" s="96"/>
      <c r="LJ159" s="96"/>
      <c r="LK159" s="96"/>
      <c r="LL159" s="96"/>
      <c r="LM159" s="97"/>
      <c r="LN159" s="96"/>
      <c r="LO159" s="96"/>
      <c r="LP159" s="96"/>
      <c r="LQ159" s="96"/>
      <c r="LR159" s="96"/>
      <c r="LS159" s="96"/>
      <c r="LT159" s="96"/>
      <c r="LU159" s="96"/>
      <c r="LV159" s="96"/>
      <c r="LW159" s="96"/>
      <c r="LX159" s="96"/>
      <c r="LY159" s="96"/>
      <c r="LZ159" s="96"/>
      <c r="MA159" s="96"/>
      <c r="MB159" s="96"/>
      <c r="MC159" s="97"/>
      <c r="MD159" s="97"/>
      <c r="ME159" s="96"/>
      <c r="MF159" s="96"/>
      <c r="MG159" s="96"/>
      <c r="MH159" s="96"/>
      <c r="MI159" s="96"/>
      <c r="MJ159" s="96"/>
      <c r="MK159" s="96"/>
      <c r="ML159" s="96"/>
      <c r="MM159" s="96"/>
      <c r="MN159" s="96"/>
      <c r="MO159" s="96"/>
      <c r="MP159" s="96"/>
      <c r="MQ159" s="96"/>
      <c r="MR159" s="96"/>
      <c r="MS159" s="96"/>
      <c r="MT159" s="94"/>
      <c r="MU159" s="94"/>
      <c r="MV159" s="96"/>
      <c r="MW159" s="96"/>
      <c r="MX159" s="96"/>
      <c r="MY159" s="96"/>
      <c r="MZ159" s="96"/>
      <c r="NA159" s="96"/>
      <c r="NB159" s="96"/>
      <c r="NC159" s="96"/>
      <c r="ND159" s="96"/>
      <c r="NE159" s="96"/>
      <c r="NF159" s="96"/>
      <c r="NG159" s="96"/>
      <c r="NH159" s="96"/>
      <c r="NI159" s="96"/>
      <c r="NJ159" s="96"/>
      <c r="NK159" s="96"/>
      <c r="NL159" s="96"/>
    </row>
    <row r="160" spans="1:376" ht="12" customHeight="1" x14ac:dyDescent="0.2">
      <c r="A160" s="199" t="s">
        <v>639</v>
      </c>
      <c r="B160" s="199" t="s">
        <v>640</v>
      </c>
      <c r="M160" s="199" t="s">
        <v>641</v>
      </c>
      <c r="N160" s="199"/>
    </row>
    <row r="161" spans="1:376" ht="292.5" customHeight="1" x14ac:dyDescent="0.2">
      <c r="A161" s="1278"/>
      <c r="B161" s="1278"/>
      <c r="C161" s="1278"/>
      <c r="D161" s="1278"/>
      <c r="E161" s="1278"/>
      <c r="F161" s="1278"/>
      <c r="G161" s="1278"/>
      <c r="H161" s="1278"/>
      <c r="I161" s="1278"/>
      <c r="J161" s="1278"/>
      <c r="K161" s="1278"/>
      <c r="L161" s="1278"/>
      <c r="M161" s="1279"/>
      <c r="N161" s="1279"/>
      <c r="O161" s="1279"/>
      <c r="P161" s="1279"/>
      <c r="Q161" s="1280" t="s">
        <v>642</v>
      </c>
      <c r="R161" s="1223"/>
      <c r="S161" s="1223"/>
      <c r="T161" s="1223"/>
    </row>
    <row r="162" spans="1:376" ht="11.25" customHeight="1" x14ac:dyDescent="0.2"/>
    <row r="163" spans="1:376" ht="12" customHeight="1" x14ac:dyDescent="0.2"/>
    <row r="164" spans="1:376" ht="12" customHeight="1" x14ac:dyDescent="0.2"/>
    <row r="165" spans="1:376" ht="13.9" customHeight="1" x14ac:dyDescent="0.2"/>
    <row r="166" spans="1:376" s="93" customFormat="1" ht="13.9" customHeight="1" x14ac:dyDescent="0.2">
      <c r="A166" s="94"/>
      <c r="B166" s="94"/>
      <c r="C166" s="94"/>
      <c r="D166" s="94"/>
      <c r="E166" s="94"/>
      <c r="F166" s="94"/>
      <c r="G166" s="94"/>
      <c r="H166" s="94"/>
      <c r="I166" s="94"/>
      <c r="J166" s="94"/>
      <c r="K166" s="94"/>
      <c r="L166" s="94"/>
      <c r="M166" s="94"/>
      <c r="N166" s="94"/>
      <c r="O166" s="94"/>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96"/>
      <c r="AW166" s="96"/>
      <c r="AX166" s="96"/>
      <c r="AY166" s="96"/>
      <c r="AZ166" s="96"/>
      <c r="BA166" s="96"/>
      <c r="BB166" s="96"/>
      <c r="BC166" s="96"/>
      <c r="BD166" s="96"/>
      <c r="BE166" s="96"/>
      <c r="BF166" s="96"/>
      <c r="BG166" s="96"/>
      <c r="BH166" s="96"/>
      <c r="BI166" s="96"/>
      <c r="BJ166" s="96"/>
      <c r="BK166" s="96"/>
      <c r="BL166" s="96"/>
      <c r="BM166" s="96"/>
      <c r="BN166" s="96"/>
      <c r="BO166" s="96"/>
      <c r="BP166" s="96"/>
      <c r="BQ166" s="96"/>
      <c r="BR166" s="96"/>
      <c r="BS166" s="96"/>
      <c r="BT166" s="96"/>
      <c r="BU166" s="96"/>
      <c r="BV166" s="96"/>
      <c r="BW166" s="96"/>
      <c r="BX166" s="96"/>
      <c r="BY166" s="96"/>
      <c r="BZ166" s="96"/>
      <c r="CA166" s="96"/>
      <c r="CB166" s="96"/>
      <c r="CC166" s="96"/>
      <c r="CD166" s="96"/>
      <c r="CE166" s="96"/>
      <c r="CF166" s="96"/>
      <c r="CG166" s="96"/>
      <c r="CH166" s="96"/>
      <c r="CI166" s="96"/>
      <c r="CJ166" s="96"/>
      <c r="CK166" s="96"/>
      <c r="CL166" s="96"/>
      <c r="CM166" s="96"/>
      <c r="CN166" s="96"/>
      <c r="CO166" s="96"/>
      <c r="CP166" s="96"/>
      <c r="CQ166" s="96"/>
      <c r="CR166" s="96"/>
      <c r="CS166" s="96"/>
      <c r="CT166" s="96"/>
      <c r="CU166" s="96"/>
      <c r="CV166" s="96"/>
      <c r="CW166" s="96"/>
      <c r="CX166" s="96"/>
      <c r="CY166" s="96"/>
      <c r="CZ166" s="96"/>
      <c r="DA166" s="96"/>
      <c r="DB166" s="96"/>
      <c r="DC166" s="96"/>
      <c r="DD166" s="96"/>
      <c r="DE166" s="96"/>
      <c r="DF166" s="96"/>
      <c r="DG166" s="96"/>
      <c r="DH166" s="96"/>
      <c r="DI166" s="96"/>
      <c r="DJ166" s="96"/>
      <c r="DK166" s="96"/>
      <c r="DL166" s="96"/>
      <c r="DM166" s="96"/>
      <c r="DN166" s="96"/>
      <c r="DO166" s="96"/>
      <c r="DP166" s="96"/>
      <c r="DQ166" s="96"/>
      <c r="DR166" s="96"/>
      <c r="DS166" s="96"/>
      <c r="DT166" s="96"/>
      <c r="DU166" s="96"/>
      <c r="DV166" s="96"/>
      <c r="DW166" s="96"/>
      <c r="DX166" s="96"/>
      <c r="DY166" s="96"/>
      <c r="DZ166" s="96"/>
      <c r="EA166" s="96"/>
      <c r="EB166" s="96"/>
      <c r="EC166" s="96"/>
      <c r="ED166" s="96"/>
      <c r="EE166" s="96"/>
      <c r="EF166" s="96"/>
      <c r="EG166" s="96"/>
      <c r="EH166" s="96"/>
      <c r="EI166" s="96"/>
      <c r="EJ166" s="96"/>
      <c r="EK166" s="96"/>
      <c r="EL166" s="96"/>
      <c r="EM166" s="96"/>
      <c r="EN166" s="96"/>
      <c r="EO166" s="96"/>
      <c r="EP166" s="96"/>
      <c r="EQ166" s="96"/>
      <c r="ER166" s="96"/>
      <c r="ES166" s="96"/>
      <c r="ET166" s="96"/>
      <c r="EU166" s="96"/>
      <c r="EV166" s="96"/>
      <c r="EW166" s="96"/>
      <c r="EX166" s="96"/>
      <c r="EY166" s="96"/>
      <c r="EZ166" s="96"/>
      <c r="FA166" s="96"/>
      <c r="FB166" s="96"/>
      <c r="FC166" s="96"/>
      <c r="FD166" s="96"/>
      <c r="FE166" s="96"/>
      <c r="FF166" s="96"/>
      <c r="FG166" s="96"/>
      <c r="FH166" s="96"/>
      <c r="FI166" s="96"/>
      <c r="FJ166" s="96"/>
      <c r="FK166" s="96"/>
      <c r="FL166" s="96"/>
      <c r="FM166" s="96"/>
      <c r="FN166" s="96"/>
      <c r="FO166" s="96"/>
      <c r="FP166" s="96"/>
      <c r="FQ166" s="96"/>
      <c r="FR166" s="96"/>
      <c r="FS166" s="96"/>
      <c r="FT166" s="96"/>
      <c r="FU166" s="96"/>
      <c r="FV166" s="96"/>
      <c r="FW166" s="96"/>
      <c r="FX166" s="96"/>
      <c r="FY166" s="96"/>
      <c r="FZ166" s="96"/>
      <c r="GA166" s="96"/>
      <c r="GB166" s="96"/>
      <c r="GC166" s="96"/>
      <c r="GD166" s="96"/>
      <c r="GE166" s="96"/>
      <c r="GF166" s="96"/>
      <c r="GG166" s="96"/>
      <c r="GH166" s="96"/>
      <c r="GI166" s="96"/>
      <c r="GJ166" s="96"/>
      <c r="GK166" s="96"/>
      <c r="GL166" s="96"/>
      <c r="GM166" s="96"/>
      <c r="GN166" s="96"/>
      <c r="GO166" s="96"/>
      <c r="GP166" s="96"/>
      <c r="GQ166" s="96"/>
      <c r="GR166" s="96"/>
      <c r="GS166" s="96"/>
      <c r="GT166" s="96"/>
      <c r="GU166" s="96"/>
      <c r="GV166" s="96"/>
      <c r="GW166" s="96"/>
      <c r="GX166" s="96"/>
      <c r="GY166" s="96"/>
      <c r="GZ166" s="96"/>
      <c r="HA166" s="96"/>
      <c r="HB166" s="96"/>
      <c r="HC166" s="96"/>
      <c r="HD166" s="96"/>
      <c r="HE166" s="96"/>
      <c r="HF166" s="96"/>
      <c r="HG166" s="96"/>
      <c r="HH166" s="96"/>
      <c r="HI166" s="96"/>
      <c r="HJ166" s="96"/>
      <c r="HK166" s="96"/>
      <c r="HL166" s="96"/>
      <c r="HM166" s="96"/>
      <c r="HN166" s="96"/>
      <c r="HO166" s="96"/>
      <c r="HP166" s="96"/>
      <c r="HQ166" s="96"/>
      <c r="HR166" s="96"/>
      <c r="HS166" s="96"/>
      <c r="HT166" s="96"/>
      <c r="HU166" s="96"/>
      <c r="HV166" s="96"/>
      <c r="HW166" s="96"/>
      <c r="HX166" s="96"/>
      <c r="HY166" s="96"/>
      <c r="HZ166" s="96"/>
      <c r="IA166" s="96"/>
      <c r="IB166" s="96"/>
      <c r="IC166" s="96"/>
      <c r="ID166" s="96"/>
      <c r="IE166" s="96"/>
      <c r="IF166" s="96"/>
      <c r="IG166" s="96"/>
      <c r="IH166" s="96"/>
      <c r="II166" s="96"/>
      <c r="IJ166" s="96"/>
      <c r="IK166" s="96"/>
      <c r="IL166" s="96"/>
      <c r="IM166" s="96"/>
      <c r="IN166" s="96"/>
      <c r="IO166" s="96"/>
      <c r="IP166" s="96"/>
      <c r="IQ166" s="96"/>
      <c r="IR166" s="96"/>
      <c r="IS166" s="96"/>
      <c r="IT166" s="96"/>
      <c r="IU166" s="96"/>
      <c r="IV166" s="96"/>
      <c r="IW166" s="96"/>
      <c r="IX166" s="96"/>
      <c r="IY166" s="96"/>
      <c r="IZ166" s="96"/>
      <c r="JA166" s="96"/>
      <c r="JB166" s="96"/>
      <c r="JC166" s="96"/>
      <c r="JD166" s="96"/>
      <c r="JE166" s="96"/>
      <c r="JF166" s="96"/>
      <c r="JG166" s="96"/>
      <c r="JH166" s="96"/>
      <c r="JI166" s="96"/>
      <c r="JJ166" s="96"/>
      <c r="JK166" s="96"/>
      <c r="JL166" s="96"/>
      <c r="JM166" s="96"/>
      <c r="JN166" s="96"/>
      <c r="JO166" s="96"/>
      <c r="JP166" s="96"/>
      <c r="JQ166" s="96"/>
      <c r="JR166" s="96"/>
      <c r="JS166" s="96"/>
      <c r="JT166" s="96"/>
      <c r="JU166" s="96"/>
      <c r="JV166" s="95"/>
      <c r="JW166" s="96"/>
      <c r="JX166" s="96"/>
      <c r="JY166" s="96"/>
      <c r="JZ166" s="96"/>
      <c r="KA166" s="95"/>
      <c r="KB166" s="95"/>
      <c r="KC166" s="95"/>
      <c r="KD166" s="95"/>
      <c r="KE166" s="95"/>
      <c r="KF166" s="95"/>
      <c r="KG166" s="95"/>
      <c r="KH166" s="95"/>
      <c r="KI166" s="95"/>
      <c r="KJ166" s="95"/>
      <c r="KK166" s="95"/>
      <c r="KL166" s="95"/>
      <c r="KM166" s="95"/>
      <c r="KN166" s="95"/>
      <c r="KO166" s="95"/>
      <c r="KP166" s="95"/>
      <c r="KQ166" s="95"/>
      <c r="KR166" s="95"/>
      <c r="KS166" s="95"/>
      <c r="KT166" s="95"/>
      <c r="KU166" s="95"/>
      <c r="KV166" s="95"/>
      <c r="KW166" s="95"/>
      <c r="KX166" s="95"/>
      <c r="KY166" s="95"/>
      <c r="KZ166" s="95"/>
      <c r="LA166" s="95"/>
      <c r="LB166" s="95"/>
      <c r="LC166" s="95"/>
      <c r="LD166" s="95"/>
      <c r="LE166" s="95"/>
      <c r="LF166" s="95"/>
      <c r="LG166" s="96"/>
      <c r="LH166" s="96"/>
      <c r="LI166" s="96"/>
      <c r="LJ166" s="96"/>
      <c r="LK166" s="96"/>
      <c r="LL166" s="96"/>
      <c r="LM166" s="97"/>
      <c r="LN166" s="96"/>
      <c r="LO166" s="96"/>
      <c r="LP166" s="96"/>
      <c r="LQ166" s="96"/>
      <c r="LR166" s="96"/>
      <c r="LS166" s="96"/>
      <c r="LT166" s="96"/>
      <c r="LU166" s="96"/>
      <c r="LV166" s="96"/>
      <c r="LW166" s="96"/>
      <c r="LX166" s="96"/>
      <c r="LY166" s="96"/>
      <c r="LZ166" s="96"/>
      <c r="MA166" s="96"/>
      <c r="MB166" s="96"/>
      <c r="MC166" s="97"/>
      <c r="MD166" s="97"/>
      <c r="ME166" s="96"/>
      <c r="MF166" s="96"/>
      <c r="MG166" s="96"/>
      <c r="MH166" s="96"/>
      <c r="MI166" s="96"/>
      <c r="MJ166" s="96"/>
      <c r="MK166" s="96"/>
      <c r="ML166" s="96"/>
      <c r="MM166" s="96"/>
      <c r="MN166" s="96"/>
      <c r="MO166" s="96"/>
      <c r="MP166" s="96"/>
      <c r="MQ166" s="96"/>
      <c r="MR166" s="96"/>
      <c r="MS166" s="96"/>
      <c r="MT166" s="94"/>
      <c r="MU166" s="94"/>
      <c r="MV166" s="96"/>
      <c r="MW166" s="96"/>
      <c r="MX166" s="96"/>
      <c r="MY166" s="96"/>
      <c r="MZ166" s="96"/>
      <c r="NA166" s="96"/>
      <c r="NB166" s="96"/>
      <c r="NC166" s="96"/>
      <c r="ND166" s="96"/>
      <c r="NE166" s="96"/>
      <c r="NF166" s="96"/>
      <c r="NG166" s="96"/>
      <c r="NH166" s="96"/>
      <c r="NI166" s="96"/>
      <c r="NJ166" s="96"/>
      <c r="NK166" s="96"/>
      <c r="NL166" s="96"/>
    </row>
    <row r="167" spans="1:376" s="93" customFormat="1" ht="13.9" customHeight="1" x14ac:dyDescent="0.2">
      <c r="A167" s="94"/>
      <c r="B167" s="94"/>
      <c r="C167" s="94"/>
      <c r="D167" s="94"/>
      <c r="E167" s="94"/>
      <c r="F167" s="94"/>
      <c r="G167" s="94"/>
      <c r="H167" s="94"/>
      <c r="I167" s="94"/>
      <c r="J167" s="94"/>
      <c r="K167" s="94"/>
      <c r="L167" s="94"/>
      <c r="M167" s="94"/>
      <c r="N167" s="94"/>
      <c r="O167" s="94"/>
      <c r="W167" s="96"/>
      <c r="X167" s="96"/>
      <c r="Y167" s="96"/>
      <c r="Z167" s="96"/>
      <c r="AA167" s="96"/>
      <c r="AB167" s="96"/>
      <c r="AC167" s="96"/>
      <c r="AD167" s="96"/>
      <c r="AE167" s="96"/>
      <c r="AF167" s="96"/>
      <c r="AG167" s="96"/>
      <c r="AH167" s="96"/>
      <c r="AI167" s="96"/>
      <c r="AJ167" s="96"/>
      <c r="AK167" s="96"/>
      <c r="AL167" s="96"/>
      <c r="AM167" s="96"/>
      <c r="AN167" s="96"/>
      <c r="AO167" s="96"/>
      <c r="AP167" s="96"/>
      <c r="AQ167" s="96"/>
      <c r="AR167" s="96"/>
      <c r="AS167" s="96"/>
      <c r="AT167" s="96"/>
      <c r="AU167" s="96"/>
      <c r="AV167" s="96"/>
      <c r="AW167" s="96"/>
      <c r="AX167" s="96"/>
      <c r="AY167" s="96"/>
      <c r="AZ167" s="96"/>
      <c r="BA167" s="96"/>
      <c r="BB167" s="96"/>
      <c r="BC167" s="96"/>
      <c r="BD167" s="96"/>
      <c r="BE167" s="96"/>
      <c r="BF167" s="96"/>
      <c r="BG167" s="96"/>
      <c r="BH167" s="96"/>
      <c r="BI167" s="96"/>
      <c r="BJ167" s="96"/>
      <c r="BK167" s="96"/>
      <c r="BL167" s="96"/>
      <c r="BM167" s="96"/>
      <c r="BN167" s="96"/>
      <c r="BO167" s="96"/>
      <c r="BP167" s="96"/>
      <c r="BQ167" s="96"/>
      <c r="BR167" s="96"/>
      <c r="BS167" s="96"/>
      <c r="BT167" s="96"/>
      <c r="BU167" s="96"/>
      <c r="BV167" s="96"/>
      <c r="BW167" s="96"/>
      <c r="BX167" s="96"/>
      <c r="BY167" s="96"/>
      <c r="BZ167" s="96"/>
      <c r="CA167" s="96"/>
      <c r="CB167" s="96"/>
      <c r="CC167" s="96"/>
      <c r="CD167" s="96"/>
      <c r="CE167" s="96"/>
      <c r="CF167" s="96"/>
      <c r="CG167" s="96"/>
      <c r="CH167" s="96"/>
      <c r="CI167" s="96"/>
      <c r="CJ167" s="96"/>
      <c r="CK167" s="96"/>
      <c r="CL167" s="96"/>
      <c r="CM167" s="96"/>
      <c r="CN167" s="96"/>
      <c r="CO167" s="96"/>
      <c r="CP167" s="96"/>
      <c r="CQ167" s="96"/>
      <c r="CR167" s="96"/>
      <c r="CS167" s="96"/>
      <c r="CT167" s="96"/>
      <c r="CU167" s="96"/>
      <c r="CV167" s="96"/>
      <c r="CW167" s="96"/>
      <c r="CX167" s="96"/>
      <c r="CY167" s="96"/>
      <c r="CZ167" s="96"/>
      <c r="DA167" s="96"/>
      <c r="DB167" s="96"/>
      <c r="DC167" s="96"/>
      <c r="DD167" s="96"/>
      <c r="DE167" s="96"/>
      <c r="DF167" s="96"/>
      <c r="DG167" s="96"/>
      <c r="DH167" s="96"/>
      <c r="DI167" s="96"/>
      <c r="DJ167" s="96"/>
      <c r="DK167" s="96"/>
      <c r="DL167" s="96"/>
      <c r="DM167" s="96"/>
      <c r="DN167" s="96"/>
      <c r="DO167" s="96"/>
      <c r="DP167" s="96"/>
      <c r="DQ167" s="96"/>
      <c r="DR167" s="96"/>
      <c r="DS167" s="96"/>
      <c r="DT167" s="96"/>
      <c r="DU167" s="96"/>
      <c r="DV167" s="96"/>
      <c r="DW167" s="96"/>
      <c r="DX167" s="96"/>
      <c r="DY167" s="96"/>
      <c r="DZ167" s="96"/>
      <c r="EA167" s="96"/>
      <c r="EB167" s="96"/>
      <c r="EC167" s="96"/>
      <c r="ED167" s="96"/>
      <c r="EE167" s="96"/>
      <c r="EF167" s="96"/>
      <c r="EG167" s="96"/>
      <c r="EH167" s="96"/>
      <c r="EI167" s="96"/>
      <c r="EJ167" s="96"/>
      <c r="EK167" s="96"/>
      <c r="EL167" s="96"/>
      <c r="EM167" s="96"/>
      <c r="EN167" s="96"/>
      <c r="EO167" s="96"/>
      <c r="EP167" s="96"/>
      <c r="EQ167" s="96"/>
      <c r="ER167" s="96"/>
      <c r="ES167" s="96"/>
      <c r="ET167" s="96"/>
      <c r="EU167" s="96"/>
      <c r="EV167" s="96"/>
      <c r="EW167" s="96"/>
      <c r="EX167" s="96"/>
      <c r="EY167" s="96"/>
      <c r="EZ167" s="96"/>
      <c r="FA167" s="96"/>
      <c r="FB167" s="96"/>
      <c r="FC167" s="96"/>
      <c r="FD167" s="96"/>
      <c r="FE167" s="96"/>
      <c r="FF167" s="96"/>
      <c r="FG167" s="96"/>
      <c r="FH167" s="96"/>
      <c r="FI167" s="96"/>
      <c r="FJ167" s="96"/>
      <c r="FK167" s="96"/>
      <c r="FL167" s="96"/>
      <c r="FM167" s="96"/>
      <c r="FN167" s="96"/>
      <c r="FO167" s="96"/>
      <c r="FP167" s="96"/>
      <c r="FQ167" s="96"/>
      <c r="FR167" s="96"/>
      <c r="FS167" s="96"/>
      <c r="FT167" s="96"/>
      <c r="FU167" s="96"/>
      <c r="FV167" s="96"/>
      <c r="FW167" s="96"/>
      <c r="FX167" s="96"/>
      <c r="FY167" s="96"/>
      <c r="FZ167" s="96"/>
      <c r="GA167" s="96"/>
      <c r="GB167" s="96"/>
      <c r="GC167" s="96"/>
      <c r="GD167" s="96"/>
      <c r="GE167" s="96"/>
      <c r="GF167" s="96"/>
      <c r="GG167" s="96"/>
      <c r="GH167" s="96"/>
      <c r="GI167" s="96"/>
      <c r="GJ167" s="96"/>
      <c r="GK167" s="96"/>
      <c r="GL167" s="96"/>
      <c r="GM167" s="96"/>
      <c r="GN167" s="96"/>
      <c r="GO167" s="96"/>
      <c r="GP167" s="96"/>
      <c r="GQ167" s="96"/>
      <c r="GR167" s="96"/>
      <c r="GS167" s="96"/>
      <c r="GT167" s="96"/>
      <c r="GU167" s="96"/>
      <c r="GV167" s="96"/>
      <c r="GW167" s="96"/>
      <c r="GX167" s="96"/>
      <c r="GY167" s="96"/>
      <c r="GZ167" s="96"/>
      <c r="HA167" s="96"/>
      <c r="HB167" s="96"/>
      <c r="HC167" s="96"/>
      <c r="HD167" s="96"/>
      <c r="HE167" s="96"/>
      <c r="HF167" s="96"/>
      <c r="HG167" s="96"/>
      <c r="HH167" s="96"/>
      <c r="HI167" s="96"/>
      <c r="HJ167" s="96"/>
      <c r="HK167" s="96"/>
      <c r="HL167" s="96"/>
      <c r="HM167" s="96"/>
      <c r="HN167" s="96"/>
      <c r="HO167" s="96"/>
      <c r="HP167" s="96"/>
      <c r="HQ167" s="96"/>
      <c r="HR167" s="96"/>
      <c r="HS167" s="96"/>
      <c r="HT167" s="96"/>
      <c r="HU167" s="96"/>
      <c r="HV167" s="96"/>
      <c r="HW167" s="96"/>
      <c r="HX167" s="96"/>
      <c r="HY167" s="96"/>
      <c r="HZ167" s="96"/>
      <c r="IA167" s="96"/>
      <c r="IB167" s="96"/>
      <c r="IC167" s="96"/>
      <c r="ID167" s="96"/>
      <c r="IE167" s="96"/>
      <c r="IF167" s="96"/>
      <c r="IG167" s="96"/>
      <c r="IH167" s="96"/>
      <c r="II167" s="96"/>
      <c r="IJ167" s="96"/>
      <c r="IK167" s="96"/>
      <c r="IL167" s="96"/>
      <c r="IM167" s="96"/>
      <c r="IN167" s="96"/>
      <c r="IO167" s="96"/>
      <c r="IP167" s="96"/>
      <c r="IQ167" s="96"/>
      <c r="IR167" s="96"/>
      <c r="IS167" s="96"/>
      <c r="IT167" s="96"/>
      <c r="IU167" s="96"/>
      <c r="IV167" s="96"/>
      <c r="IW167" s="96"/>
      <c r="IX167" s="96"/>
      <c r="IY167" s="96"/>
      <c r="IZ167" s="96"/>
      <c r="JA167" s="96"/>
      <c r="JB167" s="96"/>
      <c r="JC167" s="96"/>
      <c r="JD167" s="96"/>
      <c r="JE167" s="96"/>
      <c r="JF167" s="96"/>
      <c r="JG167" s="96"/>
      <c r="JH167" s="96"/>
      <c r="JI167" s="96"/>
      <c r="JJ167" s="96"/>
      <c r="JK167" s="96"/>
      <c r="JL167" s="96"/>
      <c r="JM167" s="96"/>
      <c r="JN167" s="96"/>
      <c r="JO167" s="96"/>
      <c r="JP167" s="96"/>
      <c r="JQ167" s="96"/>
      <c r="JR167" s="96"/>
      <c r="JS167" s="96"/>
      <c r="JT167" s="96"/>
      <c r="JU167" s="96"/>
      <c r="JV167" s="95"/>
      <c r="JW167" s="96"/>
      <c r="JX167" s="96"/>
      <c r="JY167" s="96"/>
      <c r="JZ167" s="96"/>
      <c r="KA167" s="95"/>
      <c r="KB167" s="95"/>
      <c r="KC167" s="95"/>
      <c r="KD167" s="95"/>
      <c r="KE167" s="95"/>
      <c r="KF167" s="95"/>
      <c r="KG167" s="95"/>
      <c r="KH167" s="95"/>
      <c r="KI167" s="95"/>
      <c r="KJ167" s="95"/>
      <c r="KK167" s="95"/>
      <c r="KL167" s="95"/>
      <c r="KM167" s="95"/>
      <c r="KN167" s="95"/>
      <c r="KO167" s="95"/>
      <c r="KP167" s="95"/>
      <c r="KQ167" s="95"/>
      <c r="KR167" s="95"/>
      <c r="KS167" s="95"/>
      <c r="KT167" s="95"/>
      <c r="KU167" s="95"/>
      <c r="KV167" s="95"/>
      <c r="KW167" s="95"/>
      <c r="KX167" s="95"/>
      <c r="KY167" s="95"/>
      <c r="KZ167" s="95"/>
      <c r="LA167" s="95"/>
      <c r="LB167" s="95"/>
      <c r="LC167" s="95"/>
      <c r="LD167" s="95"/>
      <c r="LE167" s="95"/>
      <c r="LF167" s="95"/>
      <c r="LG167" s="96"/>
      <c r="LH167" s="96"/>
      <c r="LI167" s="96"/>
      <c r="LJ167" s="96"/>
      <c r="LK167" s="96"/>
      <c r="LL167" s="96"/>
      <c r="LM167" s="97"/>
      <c r="LN167" s="96"/>
      <c r="LO167" s="96"/>
      <c r="LP167" s="96"/>
      <c r="LQ167" s="96"/>
      <c r="LR167" s="96"/>
      <c r="LS167" s="96"/>
      <c r="LT167" s="96"/>
      <c r="LU167" s="96"/>
      <c r="LV167" s="96"/>
      <c r="LW167" s="96"/>
      <c r="LX167" s="96"/>
      <c r="LY167" s="96"/>
      <c r="LZ167" s="96"/>
      <c r="MA167" s="96"/>
      <c r="MB167" s="96"/>
      <c r="MC167" s="97"/>
      <c r="MD167" s="97"/>
      <c r="ME167" s="96"/>
      <c r="MF167" s="96"/>
      <c r="MG167" s="96"/>
      <c r="MH167" s="96"/>
      <c r="MI167" s="96"/>
      <c r="MJ167" s="96"/>
      <c r="MK167" s="96"/>
      <c r="ML167" s="96"/>
      <c r="MM167" s="96"/>
      <c r="MN167" s="96"/>
      <c r="MO167" s="96"/>
      <c r="MP167" s="96"/>
      <c r="MQ167" s="96"/>
      <c r="MR167" s="96"/>
      <c r="MS167" s="96"/>
      <c r="MT167" s="94"/>
      <c r="MU167" s="94"/>
      <c r="MV167" s="96"/>
      <c r="MW167" s="96"/>
      <c r="MX167" s="96"/>
      <c r="MY167" s="96"/>
      <c r="MZ167" s="96"/>
      <c r="NA167" s="96"/>
      <c r="NB167" s="96"/>
      <c r="NC167" s="96"/>
      <c r="ND167" s="96"/>
      <c r="NE167" s="96"/>
      <c r="NF167" s="96"/>
      <c r="NG167" s="96"/>
      <c r="NH167" s="96"/>
      <c r="NI167" s="96"/>
      <c r="NJ167" s="96"/>
      <c r="NK167" s="96"/>
      <c r="NL167" s="96"/>
    </row>
    <row r="168" spans="1:376" s="93" customFormat="1" ht="13.9" customHeight="1" x14ac:dyDescent="0.2">
      <c r="A168" s="94"/>
      <c r="B168" s="94"/>
      <c r="C168" s="94"/>
      <c r="D168" s="94"/>
      <c r="E168" s="94"/>
      <c r="F168" s="94"/>
      <c r="G168" s="94"/>
      <c r="H168" s="94"/>
      <c r="I168" s="94"/>
      <c r="J168" s="94"/>
      <c r="K168" s="94"/>
      <c r="L168" s="94"/>
      <c r="M168" s="94"/>
      <c r="N168" s="94"/>
      <c r="O168" s="94"/>
      <c r="W168" s="96"/>
      <c r="X168" s="96"/>
      <c r="Y168" s="96"/>
      <c r="Z168" s="96"/>
      <c r="AA168" s="96"/>
      <c r="AB168" s="96"/>
      <c r="AC168" s="96"/>
      <c r="AD168" s="96"/>
      <c r="AE168" s="96"/>
      <c r="AF168" s="96"/>
      <c r="AG168" s="96"/>
      <c r="AH168" s="96"/>
      <c r="AI168" s="96"/>
      <c r="AJ168" s="96"/>
      <c r="AK168" s="96"/>
      <c r="AL168" s="96"/>
      <c r="AM168" s="96"/>
      <c r="AN168" s="96"/>
      <c r="AO168" s="96"/>
      <c r="AP168" s="96"/>
      <c r="AQ168" s="96"/>
      <c r="AR168" s="96"/>
      <c r="AS168" s="96"/>
      <c r="AT168" s="96"/>
      <c r="AU168" s="96"/>
      <c r="AV168" s="96"/>
      <c r="AW168" s="96"/>
      <c r="AX168" s="96"/>
      <c r="AY168" s="96"/>
      <c r="AZ168" s="96"/>
      <c r="BA168" s="96"/>
      <c r="BB168" s="96"/>
      <c r="BC168" s="96"/>
      <c r="BD168" s="96"/>
      <c r="BE168" s="96"/>
      <c r="BF168" s="96"/>
      <c r="BG168" s="96"/>
      <c r="BH168" s="96"/>
      <c r="BI168" s="96"/>
      <c r="BJ168" s="96"/>
      <c r="BK168" s="96"/>
      <c r="BL168" s="96"/>
      <c r="BM168" s="96"/>
      <c r="BN168" s="96"/>
      <c r="BO168" s="96"/>
      <c r="BP168" s="96"/>
      <c r="BQ168" s="96"/>
      <c r="BR168" s="96"/>
      <c r="BS168" s="96"/>
      <c r="BT168" s="96"/>
      <c r="BU168" s="96"/>
      <c r="BV168" s="96"/>
      <c r="BW168" s="96"/>
      <c r="BX168" s="96"/>
      <c r="BY168" s="96"/>
      <c r="BZ168" s="96"/>
      <c r="CA168" s="96"/>
      <c r="CB168" s="96"/>
      <c r="CC168" s="96"/>
      <c r="CD168" s="96"/>
      <c r="CE168" s="96"/>
      <c r="CF168" s="96"/>
      <c r="CG168" s="96"/>
      <c r="CH168" s="96"/>
      <c r="CI168" s="96"/>
      <c r="CJ168" s="96"/>
      <c r="CK168" s="96"/>
      <c r="CL168" s="96"/>
      <c r="CM168" s="96"/>
      <c r="CN168" s="96"/>
      <c r="CO168" s="96"/>
      <c r="CP168" s="96"/>
      <c r="CQ168" s="96"/>
      <c r="CR168" s="96"/>
      <c r="CS168" s="96"/>
      <c r="CT168" s="96"/>
      <c r="CU168" s="96"/>
      <c r="CV168" s="96"/>
      <c r="CW168" s="96"/>
      <c r="CX168" s="96"/>
      <c r="CY168" s="96"/>
      <c r="CZ168" s="96"/>
      <c r="DA168" s="96"/>
      <c r="DB168" s="96"/>
      <c r="DC168" s="96"/>
      <c r="DD168" s="96"/>
      <c r="DE168" s="96"/>
      <c r="DF168" s="96"/>
      <c r="DG168" s="96"/>
      <c r="DH168" s="96"/>
      <c r="DI168" s="96"/>
      <c r="DJ168" s="96"/>
      <c r="DK168" s="96"/>
      <c r="DL168" s="96"/>
      <c r="DM168" s="96"/>
      <c r="DN168" s="96"/>
      <c r="DO168" s="96"/>
      <c r="DP168" s="96"/>
      <c r="DQ168" s="96"/>
      <c r="DR168" s="96"/>
      <c r="DS168" s="96"/>
      <c r="DT168" s="96"/>
      <c r="DU168" s="96"/>
      <c r="DV168" s="96"/>
      <c r="DW168" s="96"/>
      <c r="DX168" s="96"/>
      <c r="DY168" s="96"/>
      <c r="DZ168" s="96"/>
      <c r="EA168" s="96"/>
      <c r="EB168" s="96"/>
      <c r="EC168" s="96"/>
      <c r="ED168" s="96"/>
      <c r="EE168" s="96"/>
      <c r="EF168" s="96"/>
      <c r="EG168" s="96"/>
      <c r="EH168" s="96"/>
      <c r="EI168" s="96"/>
      <c r="EJ168" s="96"/>
      <c r="EK168" s="96"/>
      <c r="EL168" s="96"/>
      <c r="EM168" s="96"/>
      <c r="EN168" s="96"/>
      <c r="EO168" s="96"/>
      <c r="EP168" s="96"/>
      <c r="EQ168" s="96"/>
      <c r="ER168" s="96"/>
      <c r="ES168" s="96"/>
      <c r="ET168" s="96"/>
      <c r="EU168" s="96"/>
      <c r="EV168" s="96"/>
      <c r="EW168" s="96"/>
      <c r="EX168" s="96"/>
      <c r="EY168" s="96"/>
      <c r="EZ168" s="96"/>
      <c r="FA168" s="96"/>
      <c r="FB168" s="96"/>
      <c r="FC168" s="96"/>
      <c r="FD168" s="96"/>
      <c r="FE168" s="96"/>
      <c r="FF168" s="96"/>
      <c r="FG168" s="96"/>
      <c r="FH168" s="96"/>
      <c r="FI168" s="96"/>
      <c r="FJ168" s="96"/>
      <c r="FK168" s="96"/>
      <c r="FL168" s="96"/>
      <c r="FM168" s="96"/>
      <c r="FN168" s="96"/>
      <c r="FO168" s="96"/>
      <c r="FP168" s="96"/>
      <c r="FQ168" s="96"/>
      <c r="FR168" s="96"/>
      <c r="FS168" s="96"/>
      <c r="FT168" s="96"/>
      <c r="FU168" s="96"/>
      <c r="FV168" s="96"/>
      <c r="FW168" s="96"/>
      <c r="FX168" s="96"/>
      <c r="FY168" s="96"/>
      <c r="FZ168" s="96"/>
      <c r="GA168" s="96"/>
      <c r="GB168" s="96"/>
      <c r="GC168" s="96"/>
      <c r="GD168" s="96"/>
      <c r="GE168" s="96"/>
      <c r="GF168" s="96"/>
      <c r="GG168" s="96"/>
      <c r="GH168" s="96"/>
      <c r="GI168" s="96"/>
      <c r="GJ168" s="96"/>
      <c r="GK168" s="96"/>
      <c r="GL168" s="96"/>
      <c r="GM168" s="96"/>
      <c r="GN168" s="96"/>
      <c r="GO168" s="96"/>
      <c r="GP168" s="96"/>
      <c r="GQ168" s="96"/>
      <c r="GR168" s="96"/>
      <c r="GS168" s="96"/>
      <c r="GT168" s="96"/>
      <c r="GU168" s="96"/>
      <c r="GV168" s="96"/>
      <c r="GW168" s="96"/>
      <c r="GX168" s="96"/>
      <c r="GY168" s="96"/>
      <c r="GZ168" s="96"/>
      <c r="HA168" s="96"/>
      <c r="HB168" s="96"/>
      <c r="HC168" s="96"/>
      <c r="HD168" s="96"/>
      <c r="HE168" s="96"/>
      <c r="HF168" s="96"/>
      <c r="HG168" s="96"/>
      <c r="HH168" s="96"/>
      <c r="HI168" s="96"/>
      <c r="HJ168" s="96"/>
      <c r="HK168" s="96"/>
      <c r="HL168" s="96"/>
      <c r="HM168" s="96"/>
      <c r="HN168" s="96"/>
      <c r="HO168" s="96"/>
      <c r="HP168" s="96"/>
      <c r="HQ168" s="96"/>
      <c r="HR168" s="96"/>
      <c r="HS168" s="96"/>
      <c r="HT168" s="96"/>
      <c r="HU168" s="96"/>
      <c r="HV168" s="96"/>
      <c r="HW168" s="96"/>
      <c r="HX168" s="96"/>
      <c r="HY168" s="96"/>
      <c r="HZ168" s="96"/>
      <c r="IA168" s="96"/>
      <c r="IB168" s="96"/>
      <c r="IC168" s="96"/>
      <c r="ID168" s="96"/>
      <c r="IE168" s="96"/>
      <c r="IF168" s="96"/>
      <c r="IG168" s="96"/>
      <c r="IH168" s="96"/>
      <c r="II168" s="96"/>
      <c r="IJ168" s="96"/>
      <c r="IK168" s="96"/>
      <c r="IL168" s="96"/>
      <c r="IM168" s="96"/>
      <c r="IN168" s="96"/>
      <c r="IO168" s="96"/>
      <c r="IP168" s="96"/>
      <c r="IQ168" s="96"/>
      <c r="IR168" s="96"/>
      <c r="IS168" s="96"/>
      <c r="IT168" s="96"/>
      <c r="IU168" s="96"/>
      <c r="IV168" s="96"/>
      <c r="IW168" s="96"/>
      <c r="IX168" s="96"/>
      <c r="IY168" s="96"/>
      <c r="IZ168" s="96"/>
      <c r="JA168" s="96"/>
      <c r="JB168" s="96"/>
      <c r="JC168" s="96"/>
      <c r="JD168" s="96"/>
      <c r="JE168" s="96"/>
      <c r="JF168" s="96"/>
      <c r="JG168" s="96"/>
      <c r="JH168" s="96"/>
      <c r="JI168" s="96"/>
      <c r="JJ168" s="96"/>
      <c r="JK168" s="96"/>
      <c r="JL168" s="96"/>
      <c r="JM168" s="96"/>
      <c r="JN168" s="96"/>
      <c r="JO168" s="96"/>
      <c r="JP168" s="96"/>
      <c r="JQ168" s="96"/>
      <c r="JR168" s="96"/>
      <c r="JS168" s="96"/>
      <c r="JT168" s="96"/>
      <c r="JU168" s="96"/>
      <c r="JV168" s="95"/>
      <c r="JW168" s="96"/>
      <c r="JX168" s="96"/>
      <c r="JY168" s="96"/>
      <c r="JZ168" s="96"/>
      <c r="KA168" s="95"/>
      <c r="KB168" s="95"/>
      <c r="KC168" s="95"/>
      <c r="KD168" s="95"/>
      <c r="KE168" s="95"/>
      <c r="KF168" s="95"/>
      <c r="KG168" s="95"/>
      <c r="KH168" s="95"/>
      <c r="KI168" s="95"/>
      <c r="KJ168" s="95"/>
      <c r="KK168" s="95"/>
      <c r="KL168" s="95"/>
      <c r="KM168" s="95"/>
      <c r="KN168" s="95"/>
      <c r="KO168" s="95"/>
      <c r="KP168" s="95"/>
      <c r="KQ168" s="95"/>
      <c r="KR168" s="95"/>
      <c r="KS168" s="95"/>
      <c r="KT168" s="95"/>
      <c r="KU168" s="95"/>
      <c r="KV168" s="95"/>
      <c r="KW168" s="95"/>
      <c r="KX168" s="95"/>
      <c r="KY168" s="95"/>
      <c r="KZ168" s="95"/>
      <c r="LA168" s="95"/>
      <c r="LB168" s="95"/>
      <c r="LC168" s="95"/>
      <c r="LD168" s="95"/>
      <c r="LE168" s="95"/>
      <c r="LF168" s="95"/>
      <c r="LG168" s="96"/>
      <c r="LH168" s="96"/>
      <c r="LI168" s="96"/>
      <c r="LJ168" s="96"/>
      <c r="LK168" s="96"/>
      <c r="LL168" s="96"/>
      <c r="LM168" s="97"/>
      <c r="LN168" s="96"/>
      <c r="LO168" s="96"/>
      <c r="LP168" s="96"/>
      <c r="LQ168" s="96"/>
      <c r="LR168" s="96"/>
      <c r="LS168" s="96"/>
      <c r="LT168" s="96"/>
      <c r="LU168" s="96"/>
      <c r="LV168" s="96"/>
      <c r="LW168" s="96"/>
      <c r="LX168" s="96"/>
      <c r="LY168" s="96"/>
      <c r="LZ168" s="96"/>
      <c r="MA168" s="96"/>
      <c r="MB168" s="96"/>
      <c r="MC168" s="97"/>
      <c r="MD168" s="97"/>
      <c r="ME168" s="96"/>
      <c r="MF168" s="96"/>
      <c r="MG168" s="96"/>
      <c r="MH168" s="96"/>
      <c r="MI168" s="96"/>
      <c r="MJ168" s="96"/>
      <c r="MK168" s="96"/>
      <c r="ML168" s="96"/>
      <c r="MM168" s="96"/>
      <c r="MN168" s="96"/>
      <c r="MO168" s="96"/>
      <c r="MP168" s="96"/>
      <c r="MQ168" s="96"/>
      <c r="MR168" s="96"/>
      <c r="MS168" s="96"/>
      <c r="MT168" s="94"/>
      <c r="MU168" s="94"/>
      <c r="MV168" s="96"/>
      <c r="MW168" s="96"/>
      <c r="MX168" s="96"/>
      <c r="MY168" s="96"/>
      <c r="MZ168" s="96"/>
      <c r="NA168" s="96"/>
      <c r="NB168" s="96"/>
      <c r="NC168" s="96"/>
      <c r="ND168" s="96"/>
      <c r="NE168" s="96"/>
      <c r="NF168" s="96"/>
      <c r="NG168" s="96"/>
      <c r="NH168" s="96"/>
      <c r="NI168" s="96"/>
      <c r="NJ168" s="96"/>
      <c r="NK168" s="96"/>
      <c r="NL168" s="96"/>
    </row>
    <row r="169" spans="1:376" s="93" customFormat="1" ht="13.9" customHeight="1" x14ac:dyDescent="0.2">
      <c r="A169" s="328"/>
      <c r="B169" s="94"/>
      <c r="C169" s="94"/>
      <c r="D169" s="94"/>
      <c r="E169" s="94"/>
      <c r="F169" s="94"/>
      <c r="G169" s="94"/>
      <c r="H169" s="94"/>
      <c r="I169" s="94"/>
      <c r="J169" s="94"/>
      <c r="K169" s="94"/>
      <c r="L169" s="94"/>
      <c r="M169" s="94"/>
      <c r="N169" s="94"/>
      <c r="O169" s="94"/>
      <c r="W169" s="96"/>
      <c r="X169" s="96"/>
      <c r="Y169" s="96"/>
      <c r="Z169" s="96"/>
      <c r="AA169" s="96"/>
      <c r="AB169" s="96"/>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96"/>
      <c r="CB169" s="96"/>
      <c r="CC169" s="96"/>
      <c r="CD169" s="96"/>
      <c r="CE169" s="96"/>
      <c r="CF169" s="96"/>
      <c r="CG169" s="96"/>
      <c r="CH169" s="96"/>
      <c r="CI169" s="96"/>
      <c r="CJ169" s="96"/>
      <c r="CK169" s="96"/>
      <c r="CL169" s="96"/>
      <c r="CM169" s="96"/>
      <c r="CN169" s="96"/>
      <c r="CO169" s="96"/>
      <c r="CP169" s="96"/>
      <c r="CQ169" s="96"/>
      <c r="CR169" s="96"/>
      <c r="CS169" s="96"/>
      <c r="CT169" s="96"/>
      <c r="CU169" s="96"/>
      <c r="CV169" s="96"/>
      <c r="CW169" s="96"/>
      <c r="CX169" s="96"/>
      <c r="CY169" s="96"/>
      <c r="CZ169" s="96"/>
      <c r="DA169" s="96"/>
      <c r="DB169" s="96"/>
      <c r="DC169" s="96"/>
      <c r="DD169" s="96"/>
      <c r="DE169" s="96"/>
      <c r="DF169" s="96"/>
      <c r="DG169" s="96"/>
      <c r="DH169" s="96"/>
      <c r="DI169" s="96"/>
      <c r="DJ169" s="96"/>
      <c r="DK169" s="96"/>
      <c r="DL169" s="96"/>
      <c r="DM169" s="96"/>
      <c r="DN169" s="96"/>
      <c r="DO169" s="96"/>
      <c r="DP169" s="96"/>
      <c r="DQ169" s="96"/>
      <c r="DR169" s="96"/>
      <c r="DS169" s="96"/>
      <c r="DT169" s="96"/>
      <c r="DU169" s="96"/>
      <c r="DV169" s="96"/>
      <c r="DW169" s="96"/>
      <c r="DX169" s="96"/>
      <c r="DY169" s="96"/>
      <c r="DZ169" s="96"/>
      <c r="EA169" s="96"/>
      <c r="EB169" s="96"/>
      <c r="EC169" s="96"/>
      <c r="ED169" s="96"/>
      <c r="EE169" s="96"/>
      <c r="EF169" s="96"/>
      <c r="EG169" s="96"/>
      <c r="EH169" s="96"/>
      <c r="EI169" s="96"/>
      <c r="EJ169" s="96"/>
      <c r="EK169" s="96"/>
      <c r="EL169" s="96"/>
      <c r="EM169" s="96"/>
      <c r="EN169" s="96"/>
      <c r="EO169" s="96"/>
      <c r="EP169" s="96"/>
      <c r="EQ169" s="96"/>
      <c r="ER169" s="96"/>
      <c r="ES169" s="96"/>
      <c r="ET169" s="96"/>
      <c r="EU169" s="96"/>
      <c r="EV169" s="96"/>
      <c r="EW169" s="96"/>
      <c r="EX169" s="96"/>
      <c r="EY169" s="96"/>
      <c r="EZ169" s="96"/>
      <c r="FA169" s="96"/>
      <c r="FB169" s="96"/>
      <c r="FC169" s="96"/>
      <c r="FD169" s="96"/>
      <c r="FE169" s="96"/>
      <c r="FF169" s="96"/>
      <c r="FG169" s="96"/>
      <c r="FH169" s="96"/>
      <c r="FI169" s="96"/>
      <c r="FJ169" s="96"/>
      <c r="FK169" s="96"/>
      <c r="FL169" s="96"/>
      <c r="FM169" s="96"/>
      <c r="FN169" s="96"/>
      <c r="FO169" s="96"/>
      <c r="FP169" s="96"/>
      <c r="FQ169" s="96"/>
      <c r="FR169" s="96"/>
      <c r="FS169" s="96"/>
      <c r="FT169" s="96"/>
      <c r="FU169" s="96"/>
      <c r="FV169" s="96"/>
      <c r="FW169" s="96"/>
      <c r="FX169" s="96"/>
      <c r="FY169" s="96"/>
      <c r="FZ169" s="96"/>
      <c r="GA169" s="96"/>
      <c r="GB169" s="96"/>
      <c r="GC169" s="96"/>
      <c r="GD169" s="96"/>
      <c r="GE169" s="96"/>
      <c r="GF169" s="96"/>
      <c r="GG169" s="96"/>
      <c r="GH169" s="96"/>
      <c r="GI169" s="96"/>
      <c r="GJ169" s="96"/>
      <c r="GK169" s="96"/>
      <c r="GL169" s="96"/>
      <c r="GM169" s="96"/>
      <c r="GN169" s="96"/>
      <c r="GO169" s="96"/>
      <c r="GP169" s="96"/>
      <c r="GQ169" s="96"/>
      <c r="GR169" s="96"/>
      <c r="GS169" s="96"/>
      <c r="GT169" s="96"/>
      <c r="GU169" s="96"/>
      <c r="GV169" s="96"/>
      <c r="GW169" s="96"/>
      <c r="GX169" s="96"/>
      <c r="GY169" s="96"/>
      <c r="GZ169" s="96"/>
      <c r="HA169" s="96"/>
      <c r="HB169" s="96"/>
      <c r="HC169" s="96"/>
      <c r="HD169" s="96"/>
      <c r="HE169" s="96"/>
      <c r="HF169" s="96"/>
      <c r="HG169" s="96"/>
      <c r="HH169" s="96"/>
      <c r="HI169" s="96"/>
      <c r="HJ169" s="96"/>
      <c r="HK169" s="96"/>
      <c r="HL169" s="96"/>
      <c r="HM169" s="96"/>
      <c r="HN169" s="96"/>
      <c r="HO169" s="96"/>
      <c r="HP169" s="96"/>
      <c r="HQ169" s="96"/>
      <c r="HR169" s="96"/>
      <c r="HS169" s="96"/>
      <c r="HT169" s="96"/>
      <c r="HU169" s="96"/>
      <c r="HV169" s="96"/>
      <c r="HW169" s="96"/>
      <c r="HX169" s="96"/>
      <c r="HY169" s="96"/>
      <c r="HZ169" s="96"/>
      <c r="IA169" s="96"/>
      <c r="IB169" s="96"/>
      <c r="IC169" s="96"/>
      <c r="ID169" s="96"/>
      <c r="IE169" s="96"/>
      <c r="IF169" s="96"/>
      <c r="IG169" s="96"/>
      <c r="IH169" s="96"/>
      <c r="II169" s="96"/>
      <c r="IJ169" s="96"/>
      <c r="IK169" s="96"/>
      <c r="IL169" s="96"/>
      <c r="IM169" s="96"/>
      <c r="IN169" s="96"/>
      <c r="IO169" s="96"/>
      <c r="IP169" s="96"/>
      <c r="IQ169" s="96"/>
      <c r="IR169" s="96"/>
      <c r="IS169" s="96"/>
      <c r="IT169" s="96"/>
      <c r="IU169" s="96"/>
      <c r="IV169" s="96"/>
      <c r="IW169" s="96"/>
      <c r="IX169" s="96"/>
      <c r="IY169" s="96"/>
      <c r="IZ169" s="96"/>
      <c r="JA169" s="96"/>
      <c r="JB169" s="96"/>
      <c r="JC169" s="96"/>
      <c r="JD169" s="96"/>
      <c r="JE169" s="96"/>
      <c r="JF169" s="96"/>
      <c r="JG169" s="96"/>
      <c r="JH169" s="96"/>
      <c r="JI169" s="96"/>
      <c r="JJ169" s="96"/>
      <c r="JK169" s="96"/>
      <c r="JL169" s="96"/>
      <c r="JM169" s="96"/>
      <c r="JN169" s="96"/>
      <c r="JO169" s="96"/>
      <c r="JP169" s="96"/>
      <c r="JQ169" s="96"/>
      <c r="JR169" s="96"/>
      <c r="JS169" s="96"/>
      <c r="JT169" s="96"/>
      <c r="JU169" s="96"/>
      <c r="JV169" s="95"/>
      <c r="JW169" s="96"/>
      <c r="JX169" s="96"/>
      <c r="JY169" s="96"/>
      <c r="JZ169" s="96"/>
      <c r="KA169" s="95"/>
      <c r="KB169" s="95"/>
      <c r="KC169" s="95"/>
      <c r="KD169" s="95"/>
      <c r="KE169" s="95"/>
      <c r="KF169" s="95"/>
      <c r="KG169" s="95"/>
      <c r="KH169" s="95"/>
      <c r="KI169" s="95"/>
      <c r="KJ169" s="95"/>
      <c r="KK169" s="95"/>
      <c r="KL169" s="95"/>
      <c r="KM169" s="95"/>
      <c r="KN169" s="95"/>
      <c r="KO169" s="95"/>
      <c r="KP169" s="95"/>
      <c r="KQ169" s="95"/>
      <c r="KR169" s="95"/>
      <c r="KS169" s="95"/>
      <c r="KT169" s="95"/>
      <c r="KU169" s="95"/>
      <c r="KV169" s="95"/>
      <c r="KW169" s="95"/>
      <c r="KX169" s="95"/>
      <c r="KY169" s="95"/>
      <c r="KZ169" s="95"/>
      <c r="LA169" s="95"/>
      <c r="LB169" s="95"/>
      <c r="LC169" s="95"/>
      <c r="LD169" s="95"/>
      <c r="LE169" s="95"/>
      <c r="LF169" s="95"/>
      <c r="LG169" s="96"/>
      <c r="LH169" s="96"/>
      <c r="LI169" s="96"/>
      <c r="LJ169" s="96"/>
      <c r="LK169" s="96"/>
      <c r="LL169" s="96"/>
      <c r="LM169" s="97"/>
      <c r="LN169" s="96"/>
      <c r="LO169" s="96"/>
      <c r="LP169" s="96"/>
      <c r="LQ169" s="96"/>
      <c r="LR169" s="96"/>
      <c r="LS169" s="96"/>
      <c r="LT169" s="96"/>
      <c r="LU169" s="96"/>
      <c r="LV169" s="96"/>
      <c r="LW169" s="96"/>
      <c r="LX169" s="96"/>
      <c r="LY169" s="96"/>
      <c r="LZ169" s="96"/>
      <c r="MA169" s="96"/>
      <c r="MB169" s="96"/>
      <c r="MC169" s="97"/>
      <c r="MD169" s="97"/>
      <c r="ME169" s="96"/>
      <c r="MF169" s="96"/>
      <c r="MG169" s="96"/>
      <c r="MH169" s="96"/>
      <c r="MI169" s="96"/>
      <c r="MJ169" s="96"/>
      <c r="MK169" s="96"/>
      <c r="ML169" s="96"/>
      <c r="MM169" s="96"/>
      <c r="MN169" s="96"/>
      <c r="MO169" s="96"/>
      <c r="MP169" s="96"/>
      <c r="MQ169" s="96"/>
      <c r="MR169" s="96"/>
      <c r="MS169" s="96"/>
      <c r="MT169" s="94"/>
      <c r="MU169" s="94"/>
      <c r="MV169" s="96"/>
      <c r="MW169" s="96"/>
      <c r="MX169" s="96"/>
      <c r="MY169" s="96"/>
      <c r="MZ169" s="96"/>
      <c r="NA169" s="96"/>
      <c r="NB169" s="96"/>
      <c r="NC169" s="96"/>
      <c r="ND169" s="96"/>
      <c r="NE169" s="96"/>
      <c r="NF169" s="96"/>
      <c r="NG169" s="96"/>
      <c r="NH169" s="96"/>
      <c r="NI169" s="96"/>
      <c r="NJ169" s="96"/>
      <c r="NK169" s="96"/>
      <c r="NL169" s="96"/>
    </row>
    <row r="170" spans="1:376" s="93" customFormat="1" ht="13.9" customHeight="1" x14ac:dyDescent="0.2">
      <c r="A170" s="328"/>
      <c r="B170" s="94"/>
      <c r="C170" s="94"/>
      <c r="D170" s="94"/>
      <c r="E170" s="94"/>
      <c r="F170" s="94"/>
      <c r="G170" s="94"/>
      <c r="H170" s="94"/>
      <c r="I170" s="94"/>
      <c r="J170" s="94"/>
      <c r="K170" s="94"/>
      <c r="L170" s="94"/>
      <c r="M170" s="94"/>
      <c r="N170" s="94"/>
      <c r="O170" s="94"/>
      <c r="W170" s="96"/>
      <c r="X170" s="96"/>
      <c r="Y170" s="96"/>
      <c r="Z170" s="96"/>
      <c r="AA170" s="96"/>
      <c r="AB170" s="96"/>
      <c r="AC170" s="96"/>
      <c r="AD170" s="96"/>
      <c r="AE170" s="96"/>
      <c r="AF170" s="96"/>
      <c r="AG170" s="96"/>
      <c r="AH170" s="96"/>
      <c r="AI170" s="96"/>
      <c r="AJ170" s="96"/>
      <c r="AK170" s="96"/>
      <c r="AL170" s="96"/>
      <c r="AM170" s="96"/>
      <c r="AN170" s="96"/>
      <c r="AO170" s="96"/>
      <c r="AP170" s="96"/>
      <c r="AQ170" s="96"/>
      <c r="AR170" s="96"/>
      <c r="AS170" s="96"/>
      <c r="AT170" s="96"/>
      <c r="AU170" s="96"/>
      <c r="AV170" s="96"/>
      <c r="AW170" s="96"/>
      <c r="AX170" s="96"/>
      <c r="AY170" s="96"/>
      <c r="AZ170" s="96"/>
      <c r="BA170" s="96"/>
      <c r="BB170" s="96"/>
      <c r="BC170" s="96"/>
      <c r="BD170" s="96"/>
      <c r="BE170" s="96"/>
      <c r="BF170" s="96"/>
      <c r="BG170" s="96"/>
      <c r="BH170" s="96"/>
      <c r="BI170" s="96"/>
      <c r="BJ170" s="96"/>
      <c r="BK170" s="96"/>
      <c r="BL170" s="96"/>
      <c r="BM170" s="96"/>
      <c r="BN170" s="96"/>
      <c r="BO170" s="96"/>
      <c r="BP170" s="96"/>
      <c r="BQ170" s="96"/>
      <c r="BR170" s="96"/>
      <c r="BS170" s="96"/>
      <c r="BT170" s="96"/>
      <c r="BU170" s="96"/>
      <c r="BV170" s="96"/>
      <c r="BW170" s="96"/>
      <c r="BX170" s="96"/>
      <c r="BY170" s="96"/>
      <c r="BZ170" s="96"/>
      <c r="CA170" s="96"/>
      <c r="CB170" s="96"/>
      <c r="CC170" s="96"/>
      <c r="CD170" s="96"/>
      <c r="CE170" s="96"/>
      <c r="CF170" s="96"/>
      <c r="CG170" s="96"/>
      <c r="CH170" s="96"/>
      <c r="CI170" s="96"/>
      <c r="CJ170" s="96"/>
      <c r="CK170" s="96"/>
      <c r="CL170" s="96"/>
      <c r="CM170" s="96"/>
      <c r="CN170" s="96"/>
      <c r="CO170" s="96"/>
      <c r="CP170" s="96"/>
      <c r="CQ170" s="96"/>
      <c r="CR170" s="96"/>
      <c r="CS170" s="96"/>
      <c r="CT170" s="96"/>
      <c r="CU170" s="96"/>
      <c r="CV170" s="96"/>
      <c r="CW170" s="96"/>
      <c r="CX170" s="96"/>
      <c r="CY170" s="96"/>
      <c r="CZ170" s="96"/>
      <c r="DA170" s="96"/>
      <c r="DB170" s="96"/>
      <c r="DC170" s="96"/>
      <c r="DD170" s="96"/>
      <c r="DE170" s="96"/>
      <c r="DF170" s="96"/>
      <c r="DG170" s="96"/>
      <c r="DH170" s="96"/>
      <c r="DI170" s="96"/>
      <c r="DJ170" s="96"/>
      <c r="DK170" s="96"/>
      <c r="DL170" s="96"/>
      <c r="DM170" s="96"/>
      <c r="DN170" s="96"/>
      <c r="DO170" s="96"/>
      <c r="DP170" s="96"/>
      <c r="DQ170" s="96"/>
      <c r="DR170" s="96"/>
      <c r="DS170" s="96"/>
      <c r="DT170" s="96"/>
      <c r="DU170" s="96"/>
      <c r="DV170" s="96"/>
      <c r="DW170" s="96"/>
      <c r="DX170" s="96"/>
      <c r="DY170" s="96"/>
      <c r="DZ170" s="96"/>
      <c r="EA170" s="96"/>
      <c r="EB170" s="96"/>
      <c r="EC170" s="96"/>
      <c r="ED170" s="96"/>
      <c r="EE170" s="96"/>
      <c r="EF170" s="96"/>
      <c r="EG170" s="96"/>
      <c r="EH170" s="96"/>
      <c r="EI170" s="96"/>
      <c r="EJ170" s="96"/>
      <c r="EK170" s="96"/>
      <c r="EL170" s="96"/>
      <c r="EM170" s="96"/>
      <c r="EN170" s="96"/>
      <c r="EO170" s="96"/>
      <c r="EP170" s="96"/>
      <c r="EQ170" s="96"/>
      <c r="ER170" s="96"/>
      <c r="ES170" s="96"/>
      <c r="ET170" s="96"/>
      <c r="EU170" s="96"/>
      <c r="EV170" s="96"/>
      <c r="EW170" s="96"/>
      <c r="EX170" s="96"/>
      <c r="EY170" s="96"/>
      <c r="EZ170" s="96"/>
      <c r="FA170" s="96"/>
      <c r="FB170" s="96"/>
      <c r="FC170" s="96"/>
      <c r="FD170" s="96"/>
      <c r="FE170" s="96"/>
      <c r="FF170" s="96"/>
      <c r="FG170" s="96"/>
      <c r="FH170" s="96"/>
      <c r="FI170" s="96"/>
      <c r="FJ170" s="96"/>
      <c r="FK170" s="96"/>
      <c r="FL170" s="96"/>
      <c r="FM170" s="96"/>
      <c r="FN170" s="96"/>
      <c r="FO170" s="96"/>
      <c r="FP170" s="96"/>
      <c r="FQ170" s="96"/>
      <c r="FR170" s="96"/>
      <c r="FS170" s="96"/>
      <c r="FT170" s="96"/>
      <c r="FU170" s="96"/>
      <c r="FV170" s="96"/>
      <c r="FW170" s="96"/>
      <c r="FX170" s="96"/>
      <c r="FY170" s="96"/>
      <c r="FZ170" s="96"/>
      <c r="GA170" s="96"/>
      <c r="GB170" s="96"/>
      <c r="GC170" s="96"/>
      <c r="GD170" s="96"/>
      <c r="GE170" s="96"/>
      <c r="GF170" s="96"/>
      <c r="GG170" s="96"/>
      <c r="GH170" s="96"/>
      <c r="GI170" s="96"/>
      <c r="GJ170" s="96"/>
      <c r="GK170" s="96"/>
      <c r="GL170" s="96"/>
      <c r="GM170" s="96"/>
      <c r="GN170" s="96"/>
      <c r="GO170" s="96"/>
      <c r="GP170" s="96"/>
      <c r="GQ170" s="96"/>
      <c r="GR170" s="96"/>
      <c r="GS170" s="96"/>
      <c r="GT170" s="96"/>
      <c r="GU170" s="96"/>
      <c r="GV170" s="96"/>
      <c r="GW170" s="96"/>
      <c r="GX170" s="96"/>
      <c r="GY170" s="96"/>
      <c r="GZ170" s="96"/>
      <c r="HA170" s="96"/>
      <c r="HB170" s="96"/>
      <c r="HC170" s="96"/>
      <c r="HD170" s="96"/>
      <c r="HE170" s="96"/>
      <c r="HF170" s="96"/>
      <c r="HG170" s="96"/>
      <c r="HH170" s="96"/>
      <c r="HI170" s="96"/>
      <c r="HJ170" s="96"/>
      <c r="HK170" s="96"/>
      <c r="HL170" s="96"/>
      <c r="HM170" s="96"/>
      <c r="HN170" s="96"/>
      <c r="HO170" s="96"/>
      <c r="HP170" s="96"/>
      <c r="HQ170" s="96"/>
      <c r="HR170" s="96"/>
      <c r="HS170" s="96"/>
      <c r="HT170" s="96"/>
      <c r="HU170" s="96"/>
      <c r="HV170" s="96"/>
      <c r="HW170" s="96"/>
      <c r="HX170" s="96"/>
      <c r="HY170" s="96"/>
      <c r="HZ170" s="96"/>
      <c r="IA170" s="96"/>
      <c r="IB170" s="96"/>
      <c r="IC170" s="96"/>
      <c r="ID170" s="96"/>
      <c r="IE170" s="96"/>
      <c r="IF170" s="96"/>
      <c r="IG170" s="96"/>
      <c r="IH170" s="96"/>
      <c r="II170" s="96"/>
      <c r="IJ170" s="96"/>
      <c r="IK170" s="96"/>
      <c r="IL170" s="96"/>
      <c r="IM170" s="96"/>
      <c r="IN170" s="96"/>
      <c r="IO170" s="96"/>
      <c r="IP170" s="96"/>
      <c r="IQ170" s="96"/>
      <c r="IR170" s="96"/>
      <c r="IS170" s="96"/>
      <c r="IT170" s="96"/>
      <c r="IU170" s="96"/>
      <c r="IV170" s="96"/>
      <c r="IW170" s="96"/>
      <c r="IX170" s="96"/>
      <c r="IY170" s="96"/>
      <c r="IZ170" s="96"/>
      <c r="JA170" s="96"/>
      <c r="JB170" s="96"/>
      <c r="JC170" s="96"/>
      <c r="JD170" s="96"/>
      <c r="JE170" s="96"/>
      <c r="JF170" s="96"/>
      <c r="JG170" s="96"/>
      <c r="JH170" s="96"/>
      <c r="JI170" s="96"/>
      <c r="JJ170" s="96"/>
      <c r="JK170" s="96"/>
      <c r="JL170" s="96"/>
      <c r="JM170" s="96"/>
      <c r="JN170" s="96"/>
      <c r="JO170" s="96"/>
      <c r="JP170" s="96"/>
      <c r="JQ170" s="96"/>
      <c r="JR170" s="96"/>
      <c r="JS170" s="96"/>
      <c r="JT170" s="96"/>
      <c r="JU170" s="96"/>
      <c r="JV170" s="95"/>
      <c r="JW170" s="96"/>
      <c r="JX170" s="96"/>
      <c r="JY170" s="96"/>
      <c r="JZ170" s="96"/>
      <c r="KA170" s="95"/>
      <c r="KB170" s="95"/>
      <c r="KC170" s="95"/>
      <c r="KD170" s="95"/>
      <c r="KE170" s="95"/>
      <c r="KF170" s="95"/>
      <c r="KG170" s="95"/>
      <c r="KH170" s="95"/>
      <c r="KI170" s="95"/>
      <c r="KJ170" s="95"/>
      <c r="KK170" s="95"/>
      <c r="KL170" s="95"/>
      <c r="KM170" s="95"/>
      <c r="KN170" s="95"/>
      <c r="KO170" s="95"/>
      <c r="KP170" s="95"/>
      <c r="KQ170" s="95"/>
      <c r="KR170" s="95"/>
      <c r="KS170" s="95"/>
      <c r="KT170" s="95"/>
      <c r="KU170" s="95"/>
      <c r="KV170" s="95"/>
      <c r="KW170" s="95"/>
      <c r="KX170" s="95"/>
      <c r="KY170" s="95"/>
      <c r="KZ170" s="95"/>
      <c r="LA170" s="95"/>
      <c r="LB170" s="95"/>
      <c r="LC170" s="95"/>
      <c r="LD170" s="95"/>
      <c r="LE170" s="95"/>
      <c r="LF170" s="95"/>
      <c r="LG170" s="96"/>
      <c r="LH170" s="96"/>
      <c r="LI170" s="96"/>
      <c r="LJ170" s="96"/>
      <c r="LK170" s="96"/>
      <c r="LL170" s="96"/>
      <c r="LM170" s="97"/>
      <c r="LN170" s="96"/>
      <c r="LO170" s="96"/>
      <c r="LP170" s="96"/>
      <c r="LQ170" s="96"/>
      <c r="LR170" s="96"/>
      <c r="LS170" s="96"/>
      <c r="LT170" s="96"/>
      <c r="LU170" s="96"/>
      <c r="LV170" s="96"/>
      <c r="LW170" s="96"/>
      <c r="LX170" s="96"/>
      <c r="LY170" s="96"/>
      <c r="LZ170" s="96"/>
      <c r="MA170" s="96"/>
      <c r="MB170" s="96"/>
      <c r="MC170" s="97"/>
      <c r="MD170" s="97"/>
      <c r="ME170" s="96"/>
      <c r="MF170" s="96"/>
      <c r="MG170" s="96"/>
      <c r="MH170" s="96"/>
      <c r="MI170" s="96"/>
      <c r="MJ170" s="96"/>
      <c r="MK170" s="96"/>
      <c r="ML170" s="96"/>
      <c r="MM170" s="96"/>
      <c r="MN170" s="96"/>
      <c r="MO170" s="96"/>
      <c r="MP170" s="96"/>
      <c r="MQ170" s="96"/>
      <c r="MR170" s="96"/>
      <c r="MS170" s="96"/>
      <c r="MT170" s="94"/>
      <c r="MU170" s="94"/>
      <c r="MV170" s="96"/>
      <c r="MW170" s="96"/>
      <c r="MX170" s="96"/>
      <c r="MY170" s="96"/>
      <c r="MZ170" s="96"/>
      <c r="NA170" s="96"/>
      <c r="NB170" s="96"/>
      <c r="NC170" s="96"/>
      <c r="ND170" s="96"/>
      <c r="NE170" s="96"/>
      <c r="NF170" s="96"/>
      <c r="NG170" s="96"/>
      <c r="NH170" s="96"/>
      <c r="NI170" s="96"/>
      <c r="NJ170" s="96"/>
      <c r="NK170" s="96"/>
      <c r="NL170" s="96"/>
    </row>
    <row r="171" spans="1:376" s="93" customFormat="1" ht="13.9" customHeight="1" x14ac:dyDescent="0.2">
      <c r="A171" s="943"/>
      <c r="B171" s="94"/>
      <c r="C171" s="94"/>
      <c r="D171" s="94"/>
      <c r="E171" s="94"/>
      <c r="F171" s="94"/>
      <c r="G171" s="94"/>
      <c r="H171" s="94"/>
      <c r="I171" s="94"/>
      <c r="J171" s="94"/>
      <c r="K171" s="94"/>
      <c r="L171" s="94"/>
      <c r="M171" s="94"/>
      <c r="N171" s="94"/>
      <c r="O171" s="94"/>
      <c r="W171" s="96"/>
      <c r="X171" s="96"/>
      <c r="Y171" s="96"/>
      <c r="Z171" s="96"/>
      <c r="AA171" s="96"/>
      <c r="AB171" s="96"/>
      <c r="AC171" s="96"/>
      <c r="AD171" s="96"/>
      <c r="AE171" s="96"/>
      <c r="AF171" s="96"/>
      <c r="AG171" s="96"/>
      <c r="AH171" s="96"/>
      <c r="AI171" s="96"/>
      <c r="AJ171" s="96"/>
      <c r="AK171" s="96"/>
      <c r="AL171" s="96"/>
      <c r="AM171" s="96"/>
      <c r="AN171" s="96"/>
      <c r="AO171" s="96"/>
      <c r="AP171" s="96"/>
      <c r="AQ171" s="96"/>
      <c r="AR171" s="96"/>
      <c r="AS171" s="96"/>
      <c r="AT171" s="96"/>
      <c r="AU171" s="96"/>
      <c r="AV171" s="96"/>
      <c r="AW171" s="96"/>
      <c r="AX171" s="96"/>
      <c r="AY171" s="96"/>
      <c r="AZ171" s="96"/>
      <c r="BA171" s="96"/>
      <c r="BB171" s="96"/>
      <c r="BC171" s="96"/>
      <c r="BD171" s="96"/>
      <c r="BE171" s="96"/>
      <c r="BF171" s="96"/>
      <c r="BG171" s="96"/>
      <c r="BH171" s="96"/>
      <c r="BI171" s="96"/>
      <c r="BJ171" s="96"/>
      <c r="BK171" s="96"/>
      <c r="BL171" s="96"/>
      <c r="BM171" s="96"/>
      <c r="BN171" s="96"/>
      <c r="BO171" s="96"/>
      <c r="BP171" s="96"/>
      <c r="BQ171" s="96"/>
      <c r="BR171" s="96"/>
      <c r="BS171" s="96"/>
      <c r="BT171" s="96"/>
      <c r="BU171" s="96"/>
      <c r="BV171" s="96"/>
      <c r="BW171" s="96"/>
      <c r="BX171" s="96"/>
      <c r="BY171" s="96"/>
      <c r="BZ171" s="96"/>
      <c r="CA171" s="96"/>
      <c r="CB171" s="96"/>
      <c r="CC171" s="96"/>
      <c r="CD171" s="96"/>
      <c r="CE171" s="96"/>
      <c r="CF171" s="96"/>
      <c r="CG171" s="96"/>
      <c r="CH171" s="96"/>
      <c r="CI171" s="96"/>
      <c r="CJ171" s="96"/>
      <c r="CK171" s="96"/>
      <c r="CL171" s="96"/>
      <c r="CM171" s="96"/>
      <c r="CN171" s="96"/>
      <c r="CO171" s="96"/>
      <c r="CP171" s="96"/>
      <c r="CQ171" s="96"/>
      <c r="CR171" s="96"/>
      <c r="CS171" s="96"/>
      <c r="CT171" s="96"/>
      <c r="CU171" s="96"/>
      <c r="CV171" s="96"/>
      <c r="CW171" s="96"/>
      <c r="CX171" s="96"/>
      <c r="CY171" s="96"/>
      <c r="CZ171" s="96"/>
      <c r="DA171" s="96"/>
      <c r="DB171" s="96"/>
      <c r="DC171" s="96"/>
      <c r="DD171" s="96"/>
      <c r="DE171" s="96"/>
      <c r="DF171" s="96"/>
      <c r="DG171" s="96"/>
      <c r="DH171" s="96"/>
      <c r="DI171" s="96"/>
      <c r="DJ171" s="96"/>
      <c r="DK171" s="96"/>
      <c r="DL171" s="96"/>
      <c r="DM171" s="96"/>
      <c r="DN171" s="96"/>
      <c r="DO171" s="96"/>
      <c r="DP171" s="96"/>
      <c r="DQ171" s="96"/>
      <c r="DR171" s="96"/>
      <c r="DS171" s="96"/>
      <c r="DT171" s="96"/>
      <c r="DU171" s="96"/>
      <c r="DV171" s="96"/>
      <c r="DW171" s="96"/>
      <c r="DX171" s="96"/>
      <c r="DY171" s="96"/>
      <c r="DZ171" s="96"/>
      <c r="EA171" s="96"/>
      <c r="EB171" s="96"/>
      <c r="EC171" s="96"/>
      <c r="ED171" s="96"/>
      <c r="EE171" s="96"/>
      <c r="EF171" s="96"/>
      <c r="EG171" s="96"/>
      <c r="EH171" s="96"/>
      <c r="EI171" s="96"/>
      <c r="EJ171" s="96"/>
      <c r="EK171" s="96"/>
      <c r="EL171" s="96"/>
      <c r="EM171" s="96"/>
      <c r="EN171" s="96"/>
      <c r="EO171" s="96"/>
      <c r="EP171" s="96"/>
      <c r="EQ171" s="96"/>
      <c r="ER171" s="96"/>
      <c r="ES171" s="96"/>
      <c r="ET171" s="96"/>
      <c r="EU171" s="96"/>
      <c r="EV171" s="96"/>
      <c r="EW171" s="96"/>
      <c r="EX171" s="96"/>
      <c r="EY171" s="96"/>
      <c r="EZ171" s="96"/>
      <c r="FA171" s="96"/>
      <c r="FB171" s="96"/>
      <c r="FC171" s="96"/>
      <c r="FD171" s="96"/>
      <c r="FE171" s="96"/>
      <c r="FF171" s="96"/>
      <c r="FG171" s="96"/>
      <c r="FH171" s="96"/>
      <c r="FI171" s="96"/>
      <c r="FJ171" s="96"/>
      <c r="FK171" s="96"/>
      <c r="FL171" s="96"/>
      <c r="FM171" s="96"/>
      <c r="FN171" s="96"/>
      <c r="FO171" s="96"/>
      <c r="FP171" s="96"/>
      <c r="FQ171" s="96"/>
      <c r="FR171" s="96"/>
      <c r="FS171" s="96"/>
      <c r="FT171" s="96"/>
      <c r="FU171" s="96"/>
      <c r="FV171" s="96"/>
      <c r="FW171" s="96"/>
      <c r="FX171" s="96"/>
      <c r="FY171" s="96"/>
      <c r="FZ171" s="96"/>
      <c r="GA171" s="96"/>
      <c r="GB171" s="96"/>
      <c r="GC171" s="96"/>
      <c r="GD171" s="96"/>
      <c r="GE171" s="96"/>
      <c r="GF171" s="96"/>
      <c r="GG171" s="96"/>
      <c r="GH171" s="96"/>
      <c r="GI171" s="96"/>
      <c r="GJ171" s="96"/>
      <c r="GK171" s="96"/>
      <c r="GL171" s="96"/>
      <c r="GM171" s="96"/>
      <c r="GN171" s="96"/>
      <c r="GO171" s="96"/>
      <c r="GP171" s="96"/>
      <c r="GQ171" s="96"/>
      <c r="GR171" s="96"/>
      <c r="GS171" s="96"/>
      <c r="GT171" s="96"/>
      <c r="GU171" s="96"/>
      <c r="GV171" s="96"/>
      <c r="GW171" s="96"/>
      <c r="GX171" s="96"/>
      <c r="GY171" s="96"/>
      <c r="GZ171" s="96"/>
      <c r="HA171" s="96"/>
      <c r="HB171" s="96"/>
      <c r="HC171" s="96"/>
      <c r="HD171" s="96"/>
      <c r="HE171" s="96"/>
      <c r="HF171" s="96"/>
      <c r="HG171" s="96"/>
      <c r="HH171" s="96"/>
      <c r="HI171" s="96"/>
      <c r="HJ171" s="96"/>
      <c r="HK171" s="96"/>
      <c r="HL171" s="96"/>
      <c r="HM171" s="96"/>
      <c r="HN171" s="96"/>
      <c r="HO171" s="96"/>
      <c r="HP171" s="96"/>
      <c r="HQ171" s="96"/>
      <c r="HR171" s="96"/>
      <c r="HS171" s="96"/>
      <c r="HT171" s="96"/>
      <c r="HU171" s="96"/>
      <c r="HV171" s="96"/>
      <c r="HW171" s="96"/>
      <c r="HX171" s="96"/>
      <c r="HY171" s="96"/>
      <c r="HZ171" s="96"/>
      <c r="IA171" s="96"/>
      <c r="IB171" s="96"/>
      <c r="IC171" s="96"/>
      <c r="ID171" s="96"/>
      <c r="IE171" s="96"/>
      <c r="IF171" s="96"/>
      <c r="IG171" s="96"/>
      <c r="IH171" s="96"/>
      <c r="II171" s="96"/>
      <c r="IJ171" s="96"/>
      <c r="IK171" s="96"/>
      <c r="IL171" s="96"/>
      <c r="IM171" s="96"/>
      <c r="IN171" s="96"/>
      <c r="IO171" s="96"/>
      <c r="IP171" s="96"/>
      <c r="IQ171" s="96"/>
      <c r="IR171" s="96"/>
      <c r="IS171" s="96"/>
      <c r="IT171" s="96"/>
      <c r="IU171" s="96"/>
      <c r="IV171" s="96"/>
      <c r="IW171" s="96"/>
      <c r="IX171" s="96"/>
      <c r="IY171" s="96"/>
      <c r="IZ171" s="96"/>
      <c r="JA171" s="96"/>
      <c r="JB171" s="96"/>
      <c r="JC171" s="96"/>
      <c r="JD171" s="96"/>
      <c r="JE171" s="96"/>
      <c r="JF171" s="96"/>
      <c r="JG171" s="96"/>
      <c r="JH171" s="96"/>
      <c r="JI171" s="96"/>
      <c r="JJ171" s="96"/>
      <c r="JK171" s="96"/>
      <c r="JL171" s="96"/>
      <c r="JM171" s="96"/>
      <c r="JN171" s="96"/>
      <c r="JO171" s="96"/>
      <c r="JP171" s="96"/>
      <c r="JQ171" s="96"/>
      <c r="JR171" s="96"/>
      <c r="JS171" s="96"/>
      <c r="JT171" s="96"/>
      <c r="JU171" s="96"/>
      <c r="JV171" s="95"/>
      <c r="JW171" s="96"/>
      <c r="JX171" s="96"/>
      <c r="JY171" s="96"/>
      <c r="JZ171" s="96"/>
      <c r="KA171" s="95"/>
      <c r="KB171" s="95"/>
      <c r="KC171" s="95"/>
      <c r="KD171" s="95"/>
      <c r="KE171" s="95"/>
      <c r="KF171" s="95"/>
      <c r="KG171" s="95"/>
      <c r="KH171" s="95"/>
      <c r="KI171" s="95"/>
      <c r="KJ171" s="95"/>
      <c r="KK171" s="95"/>
      <c r="KL171" s="95"/>
      <c r="KM171" s="95"/>
      <c r="KN171" s="95"/>
      <c r="KO171" s="95"/>
      <c r="KP171" s="95"/>
      <c r="KQ171" s="95"/>
      <c r="KR171" s="95"/>
      <c r="KS171" s="95"/>
      <c r="KT171" s="95"/>
      <c r="KU171" s="95"/>
      <c r="KV171" s="95"/>
      <c r="KW171" s="95"/>
      <c r="KX171" s="95"/>
      <c r="KY171" s="95"/>
      <c r="KZ171" s="95"/>
      <c r="LA171" s="95"/>
      <c r="LB171" s="95"/>
      <c r="LC171" s="95"/>
      <c r="LD171" s="95"/>
      <c r="LE171" s="95"/>
      <c r="LF171" s="95"/>
      <c r="LG171" s="96"/>
      <c r="LH171" s="96"/>
      <c r="LI171" s="96"/>
      <c r="LJ171" s="96"/>
      <c r="LK171" s="96"/>
      <c r="LL171" s="96"/>
      <c r="LM171" s="97"/>
      <c r="LN171" s="96"/>
      <c r="LO171" s="96"/>
      <c r="LP171" s="96"/>
      <c r="LQ171" s="96"/>
      <c r="LR171" s="96"/>
      <c r="LS171" s="96"/>
      <c r="LT171" s="96"/>
      <c r="LU171" s="96"/>
      <c r="LV171" s="96"/>
      <c r="LW171" s="96"/>
      <c r="LX171" s="96"/>
      <c r="LY171" s="96"/>
      <c r="LZ171" s="96"/>
      <c r="MA171" s="96"/>
      <c r="MB171" s="96"/>
      <c r="MC171" s="97"/>
      <c r="MD171" s="97"/>
      <c r="ME171" s="96"/>
      <c r="MF171" s="96"/>
      <c r="MG171" s="96"/>
      <c r="MH171" s="96"/>
      <c r="MI171" s="96"/>
      <c r="MJ171" s="96"/>
      <c r="MK171" s="96"/>
      <c r="ML171" s="96"/>
      <c r="MM171" s="96"/>
      <c r="MN171" s="96"/>
      <c r="MO171" s="96"/>
      <c r="MP171" s="96"/>
      <c r="MQ171" s="96"/>
      <c r="MR171" s="96"/>
      <c r="MS171" s="96"/>
      <c r="MT171" s="94"/>
      <c r="MU171" s="94"/>
      <c r="MV171" s="96"/>
      <c r="MW171" s="96"/>
      <c r="MX171" s="96"/>
      <c r="MY171" s="96"/>
      <c r="MZ171" s="96"/>
      <c r="NA171" s="96"/>
      <c r="NB171" s="96"/>
      <c r="NC171" s="96"/>
      <c r="ND171" s="96"/>
      <c r="NE171" s="96"/>
      <c r="NF171" s="96"/>
      <c r="NG171" s="96"/>
      <c r="NH171" s="96"/>
      <c r="NI171" s="96"/>
      <c r="NJ171" s="96"/>
      <c r="NK171" s="96"/>
      <c r="NL171" s="96"/>
    </row>
    <row r="172" spans="1:376" s="93" customFormat="1" ht="13.9" customHeight="1" x14ac:dyDescent="0.2">
      <c r="A172" s="94"/>
      <c r="B172" s="94"/>
      <c r="C172" s="94"/>
      <c r="D172" s="94"/>
      <c r="E172" s="94"/>
      <c r="F172" s="94"/>
      <c r="G172" s="94"/>
      <c r="H172" s="94"/>
      <c r="I172" s="94"/>
      <c r="J172" s="94"/>
      <c r="K172" s="94"/>
      <c r="L172" s="94"/>
      <c r="M172" s="94"/>
      <c r="N172" s="94"/>
      <c r="O172" s="94"/>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96"/>
      <c r="AX172" s="96"/>
      <c r="AY172" s="96"/>
      <c r="AZ172" s="96"/>
      <c r="BA172" s="96"/>
      <c r="BB172" s="96"/>
      <c r="BC172" s="96"/>
      <c r="BD172" s="96"/>
      <c r="BE172" s="96"/>
      <c r="BF172" s="96"/>
      <c r="BG172" s="96"/>
      <c r="BH172" s="96"/>
      <c r="BI172" s="96"/>
      <c r="BJ172" s="96"/>
      <c r="BK172" s="96"/>
      <c r="BL172" s="96"/>
      <c r="BM172" s="96"/>
      <c r="BN172" s="96"/>
      <c r="BO172" s="96"/>
      <c r="BP172" s="96"/>
      <c r="BQ172" s="96"/>
      <c r="BR172" s="96"/>
      <c r="BS172" s="96"/>
      <c r="BT172" s="96"/>
      <c r="BU172" s="96"/>
      <c r="BV172" s="96"/>
      <c r="BW172" s="96"/>
      <c r="BX172" s="96"/>
      <c r="BY172" s="96"/>
      <c r="BZ172" s="96"/>
      <c r="CA172" s="96"/>
      <c r="CB172" s="96"/>
      <c r="CC172" s="96"/>
      <c r="CD172" s="96"/>
      <c r="CE172" s="96"/>
      <c r="CF172" s="96"/>
      <c r="CG172" s="96"/>
      <c r="CH172" s="96"/>
      <c r="CI172" s="96"/>
      <c r="CJ172" s="96"/>
      <c r="CK172" s="96"/>
      <c r="CL172" s="96"/>
      <c r="CM172" s="96"/>
      <c r="CN172" s="96"/>
      <c r="CO172" s="96"/>
      <c r="CP172" s="96"/>
      <c r="CQ172" s="96"/>
      <c r="CR172" s="96"/>
      <c r="CS172" s="96"/>
      <c r="CT172" s="96"/>
      <c r="CU172" s="96"/>
      <c r="CV172" s="96"/>
      <c r="CW172" s="96"/>
      <c r="CX172" s="96"/>
      <c r="CY172" s="96"/>
      <c r="CZ172" s="96"/>
      <c r="DA172" s="96"/>
      <c r="DB172" s="96"/>
      <c r="DC172" s="96"/>
      <c r="DD172" s="96"/>
      <c r="DE172" s="96"/>
      <c r="DF172" s="96"/>
      <c r="DG172" s="96"/>
      <c r="DH172" s="96"/>
      <c r="DI172" s="96"/>
      <c r="DJ172" s="96"/>
      <c r="DK172" s="96"/>
      <c r="DL172" s="96"/>
      <c r="DM172" s="96"/>
      <c r="DN172" s="96"/>
      <c r="DO172" s="96"/>
      <c r="DP172" s="96"/>
      <c r="DQ172" s="96"/>
      <c r="DR172" s="96"/>
      <c r="DS172" s="96"/>
      <c r="DT172" s="96"/>
      <c r="DU172" s="96"/>
      <c r="DV172" s="96"/>
      <c r="DW172" s="96"/>
      <c r="DX172" s="96"/>
      <c r="DY172" s="96"/>
      <c r="DZ172" s="96"/>
      <c r="EA172" s="96"/>
      <c r="EB172" s="96"/>
      <c r="EC172" s="96"/>
      <c r="ED172" s="96"/>
      <c r="EE172" s="96"/>
      <c r="EF172" s="96"/>
      <c r="EG172" s="96"/>
      <c r="EH172" s="96"/>
      <c r="EI172" s="96"/>
      <c r="EJ172" s="96"/>
      <c r="EK172" s="96"/>
      <c r="EL172" s="96"/>
      <c r="EM172" s="96"/>
      <c r="EN172" s="96"/>
      <c r="EO172" s="96"/>
      <c r="EP172" s="96"/>
      <c r="EQ172" s="96"/>
      <c r="ER172" s="96"/>
      <c r="ES172" s="96"/>
      <c r="ET172" s="96"/>
      <c r="EU172" s="96"/>
      <c r="EV172" s="96"/>
      <c r="EW172" s="96"/>
      <c r="EX172" s="96"/>
      <c r="EY172" s="96"/>
      <c r="EZ172" s="96"/>
      <c r="FA172" s="96"/>
      <c r="FB172" s="96"/>
      <c r="FC172" s="96"/>
      <c r="FD172" s="96"/>
      <c r="FE172" s="96"/>
      <c r="FF172" s="96"/>
      <c r="FG172" s="96"/>
      <c r="FH172" s="96"/>
      <c r="FI172" s="96"/>
      <c r="FJ172" s="96"/>
      <c r="FK172" s="96"/>
      <c r="FL172" s="96"/>
      <c r="FM172" s="96"/>
      <c r="FN172" s="96"/>
      <c r="FO172" s="96"/>
      <c r="FP172" s="96"/>
      <c r="FQ172" s="96"/>
      <c r="FR172" s="96"/>
      <c r="FS172" s="96"/>
      <c r="FT172" s="96"/>
      <c r="FU172" s="96"/>
      <c r="FV172" s="96"/>
      <c r="FW172" s="96"/>
      <c r="FX172" s="96"/>
      <c r="FY172" s="96"/>
      <c r="FZ172" s="96"/>
      <c r="GA172" s="96"/>
      <c r="GB172" s="96"/>
      <c r="GC172" s="96"/>
      <c r="GD172" s="96"/>
      <c r="GE172" s="96"/>
      <c r="GF172" s="96"/>
      <c r="GG172" s="96"/>
      <c r="GH172" s="96"/>
      <c r="GI172" s="96"/>
      <c r="GJ172" s="96"/>
      <c r="GK172" s="96"/>
      <c r="GL172" s="96"/>
      <c r="GM172" s="96"/>
      <c r="GN172" s="96"/>
      <c r="GO172" s="96"/>
      <c r="GP172" s="96"/>
      <c r="GQ172" s="96"/>
      <c r="GR172" s="96"/>
      <c r="GS172" s="96"/>
      <c r="GT172" s="96"/>
      <c r="GU172" s="96"/>
      <c r="GV172" s="96"/>
      <c r="GW172" s="96"/>
      <c r="GX172" s="96"/>
      <c r="GY172" s="96"/>
      <c r="GZ172" s="96"/>
      <c r="HA172" s="96"/>
      <c r="HB172" s="96"/>
      <c r="HC172" s="96"/>
      <c r="HD172" s="96"/>
      <c r="HE172" s="96"/>
      <c r="HF172" s="96"/>
      <c r="HG172" s="96"/>
      <c r="HH172" s="96"/>
      <c r="HI172" s="96"/>
      <c r="HJ172" s="96"/>
      <c r="HK172" s="96"/>
      <c r="HL172" s="96"/>
      <c r="HM172" s="96"/>
      <c r="HN172" s="96"/>
      <c r="HO172" s="96"/>
      <c r="HP172" s="96"/>
      <c r="HQ172" s="96"/>
      <c r="HR172" s="96"/>
      <c r="HS172" s="96"/>
      <c r="HT172" s="96"/>
      <c r="HU172" s="96"/>
      <c r="HV172" s="96"/>
      <c r="HW172" s="96"/>
      <c r="HX172" s="96"/>
      <c r="HY172" s="96"/>
      <c r="HZ172" s="96"/>
      <c r="IA172" s="96"/>
      <c r="IB172" s="96"/>
      <c r="IC172" s="96"/>
      <c r="ID172" s="96"/>
      <c r="IE172" s="96"/>
      <c r="IF172" s="96"/>
      <c r="IG172" s="96"/>
      <c r="IH172" s="96"/>
      <c r="II172" s="96"/>
      <c r="IJ172" s="96"/>
      <c r="IK172" s="96"/>
      <c r="IL172" s="96"/>
      <c r="IM172" s="96"/>
      <c r="IN172" s="96"/>
      <c r="IO172" s="96"/>
      <c r="IP172" s="96"/>
      <c r="IQ172" s="96"/>
      <c r="IR172" s="96"/>
      <c r="IS172" s="96"/>
      <c r="IT172" s="96"/>
      <c r="IU172" s="96"/>
      <c r="IV172" s="96"/>
      <c r="IW172" s="96"/>
      <c r="IX172" s="96"/>
      <c r="IY172" s="96"/>
      <c r="IZ172" s="96"/>
      <c r="JA172" s="96"/>
      <c r="JB172" s="96"/>
      <c r="JC172" s="96"/>
      <c r="JD172" s="96"/>
      <c r="JE172" s="96"/>
      <c r="JF172" s="96"/>
      <c r="JG172" s="96"/>
      <c r="JH172" s="96"/>
      <c r="JI172" s="96"/>
      <c r="JJ172" s="96"/>
      <c r="JK172" s="96"/>
      <c r="JL172" s="96"/>
      <c r="JM172" s="96"/>
      <c r="JN172" s="96"/>
      <c r="JO172" s="96"/>
      <c r="JP172" s="96"/>
      <c r="JQ172" s="96"/>
      <c r="JR172" s="96"/>
      <c r="JS172" s="96"/>
      <c r="JT172" s="96"/>
      <c r="JU172" s="96"/>
      <c r="JV172" s="95"/>
      <c r="JW172" s="96"/>
      <c r="JX172" s="96"/>
      <c r="JY172" s="96"/>
      <c r="JZ172" s="96"/>
      <c r="KA172" s="95"/>
      <c r="KB172" s="95"/>
      <c r="KC172" s="95"/>
      <c r="KD172" s="95"/>
      <c r="KE172" s="95"/>
      <c r="KF172" s="95"/>
      <c r="KG172" s="95"/>
      <c r="KH172" s="95"/>
      <c r="KI172" s="95"/>
      <c r="KJ172" s="95"/>
      <c r="KK172" s="95"/>
      <c r="KL172" s="95"/>
      <c r="KM172" s="95"/>
      <c r="KN172" s="95"/>
      <c r="KO172" s="95"/>
      <c r="KP172" s="95"/>
      <c r="KQ172" s="95"/>
      <c r="KR172" s="95"/>
      <c r="KS172" s="95"/>
      <c r="KT172" s="95"/>
      <c r="KU172" s="95"/>
      <c r="KV172" s="95"/>
      <c r="KW172" s="95"/>
      <c r="KX172" s="95"/>
      <c r="KY172" s="95"/>
      <c r="KZ172" s="95"/>
      <c r="LA172" s="95"/>
      <c r="LB172" s="95"/>
      <c r="LC172" s="95"/>
      <c r="LD172" s="95"/>
      <c r="LE172" s="95"/>
      <c r="LF172" s="95"/>
      <c r="LG172" s="96"/>
      <c r="LH172" s="96"/>
      <c r="LI172" s="96"/>
      <c r="LJ172" s="96"/>
      <c r="LK172" s="96"/>
      <c r="LL172" s="96"/>
      <c r="LM172" s="97"/>
      <c r="LN172" s="96"/>
      <c r="LO172" s="96"/>
      <c r="LP172" s="96"/>
      <c r="LQ172" s="96"/>
      <c r="LR172" s="96"/>
      <c r="LS172" s="96"/>
      <c r="LT172" s="96"/>
      <c r="LU172" s="96"/>
      <c r="LV172" s="96"/>
      <c r="LW172" s="96"/>
      <c r="LX172" s="96"/>
      <c r="LY172" s="96"/>
      <c r="LZ172" s="96"/>
      <c r="MA172" s="96"/>
      <c r="MB172" s="96"/>
      <c r="MC172" s="97"/>
      <c r="MD172" s="97"/>
      <c r="ME172" s="96"/>
      <c r="MF172" s="96"/>
      <c r="MG172" s="96"/>
      <c r="MH172" s="96"/>
      <c r="MI172" s="96"/>
      <c r="MJ172" s="96"/>
      <c r="MK172" s="96"/>
      <c r="ML172" s="96"/>
      <c r="MM172" s="96"/>
      <c r="MN172" s="96"/>
      <c r="MO172" s="96"/>
      <c r="MP172" s="96"/>
      <c r="MQ172" s="96"/>
      <c r="MR172" s="96"/>
      <c r="MS172" s="96"/>
      <c r="MT172" s="94"/>
      <c r="MU172" s="94"/>
      <c r="MV172" s="96"/>
      <c r="MW172" s="96"/>
      <c r="MX172" s="96"/>
      <c r="MY172" s="96"/>
      <c r="MZ172" s="96"/>
      <c r="NA172" s="96"/>
      <c r="NB172" s="96"/>
      <c r="NC172" s="96"/>
      <c r="ND172" s="96"/>
      <c r="NE172" s="96"/>
      <c r="NF172" s="96"/>
      <c r="NG172" s="96"/>
      <c r="NH172" s="96"/>
      <c r="NI172" s="96"/>
      <c r="NJ172" s="96"/>
      <c r="NK172" s="96"/>
      <c r="NL172" s="96"/>
    </row>
    <row r="173" spans="1:376" ht="13.9" customHeight="1" x14ac:dyDescent="0.2"/>
    <row r="174" spans="1:376" ht="13.9" customHeight="1" x14ac:dyDescent="0.2"/>
    <row r="175" spans="1:376" ht="13.9" customHeight="1" x14ac:dyDescent="0.2"/>
    <row r="176" spans="1:376" ht="13.9" customHeight="1" x14ac:dyDescent="0.2"/>
    <row r="177" spans="1:376" s="93" customFormat="1" ht="13.9" customHeight="1" x14ac:dyDescent="0.2">
      <c r="A177" s="328"/>
      <c r="B177" s="94"/>
      <c r="C177" s="94"/>
      <c r="D177" s="94"/>
      <c r="E177" s="94"/>
      <c r="F177" s="94"/>
      <c r="G177" s="94"/>
      <c r="H177" s="94"/>
      <c r="I177" s="94"/>
      <c r="J177" s="94"/>
      <c r="K177" s="94"/>
      <c r="L177" s="94"/>
      <c r="M177" s="94"/>
      <c r="N177" s="94"/>
      <c r="O177" s="94"/>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96"/>
      <c r="CJ177" s="96"/>
      <c r="CK177" s="96"/>
      <c r="CL177" s="96"/>
      <c r="CM177" s="96"/>
      <c r="CN177" s="96"/>
      <c r="CO177" s="96"/>
      <c r="CP177" s="96"/>
      <c r="CQ177" s="96"/>
      <c r="CR177" s="96"/>
      <c r="CS177" s="96"/>
      <c r="CT177" s="96"/>
      <c r="CU177" s="96"/>
      <c r="CV177" s="96"/>
      <c r="CW177" s="96"/>
      <c r="CX177" s="96"/>
      <c r="CY177" s="96"/>
      <c r="CZ177" s="96"/>
      <c r="DA177" s="96"/>
      <c r="DB177" s="96"/>
      <c r="DC177" s="96"/>
      <c r="DD177" s="96"/>
      <c r="DE177" s="96"/>
      <c r="DF177" s="96"/>
      <c r="DG177" s="96"/>
      <c r="DH177" s="96"/>
      <c r="DI177" s="96"/>
      <c r="DJ177" s="96"/>
      <c r="DK177" s="96"/>
      <c r="DL177" s="96"/>
      <c r="DM177" s="96"/>
      <c r="DN177" s="96"/>
      <c r="DO177" s="96"/>
      <c r="DP177" s="96"/>
      <c r="DQ177" s="96"/>
      <c r="DR177" s="96"/>
      <c r="DS177" s="96"/>
      <c r="DT177" s="96"/>
      <c r="DU177" s="96"/>
      <c r="DV177" s="96"/>
      <c r="DW177" s="96"/>
      <c r="DX177" s="96"/>
      <c r="DY177" s="96"/>
      <c r="DZ177" s="96"/>
      <c r="EA177" s="96"/>
      <c r="EB177" s="96"/>
      <c r="EC177" s="96"/>
      <c r="ED177" s="96"/>
      <c r="EE177" s="96"/>
      <c r="EF177" s="96"/>
      <c r="EG177" s="96"/>
      <c r="EH177" s="96"/>
      <c r="EI177" s="96"/>
      <c r="EJ177" s="96"/>
      <c r="EK177" s="96"/>
      <c r="EL177" s="96"/>
      <c r="EM177" s="96"/>
      <c r="EN177" s="96"/>
      <c r="EO177" s="96"/>
      <c r="EP177" s="96"/>
      <c r="EQ177" s="96"/>
      <c r="ER177" s="96"/>
      <c r="ES177" s="96"/>
      <c r="ET177" s="96"/>
      <c r="EU177" s="96"/>
      <c r="EV177" s="96"/>
      <c r="EW177" s="96"/>
      <c r="EX177" s="96"/>
      <c r="EY177" s="96"/>
      <c r="EZ177" s="96"/>
      <c r="FA177" s="96"/>
      <c r="FB177" s="96"/>
      <c r="FC177" s="96"/>
      <c r="FD177" s="96"/>
      <c r="FE177" s="96"/>
      <c r="FF177" s="96"/>
      <c r="FG177" s="96"/>
      <c r="FH177" s="96"/>
      <c r="FI177" s="96"/>
      <c r="FJ177" s="96"/>
      <c r="FK177" s="96"/>
      <c r="FL177" s="96"/>
      <c r="FM177" s="96"/>
      <c r="FN177" s="96"/>
      <c r="FO177" s="96"/>
      <c r="FP177" s="96"/>
      <c r="FQ177" s="96"/>
      <c r="FR177" s="96"/>
      <c r="FS177" s="96"/>
      <c r="FT177" s="96"/>
      <c r="FU177" s="96"/>
      <c r="FV177" s="96"/>
      <c r="FW177" s="96"/>
      <c r="FX177" s="96"/>
      <c r="FY177" s="96"/>
      <c r="FZ177" s="96"/>
      <c r="GA177" s="96"/>
      <c r="GB177" s="96"/>
      <c r="GC177" s="96"/>
      <c r="GD177" s="96"/>
      <c r="GE177" s="96"/>
      <c r="GF177" s="96"/>
      <c r="GG177" s="96"/>
      <c r="GH177" s="96"/>
      <c r="GI177" s="96"/>
      <c r="GJ177" s="96"/>
      <c r="GK177" s="96"/>
      <c r="GL177" s="96"/>
      <c r="GM177" s="96"/>
      <c r="GN177" s="96"/>
      <c r="GO177" s="96"/>
      <c r="GP177" s="96"/>
      <c r="GQ177" s="96"/>
      <c r="GR177" s="96"/>
      <c r="GS177" s="96"/>
      <c r="GT177" s="96"/>
      <c r="GU177" s="96"/>
      <c r="GV177" s="96"/>
      <c r="GW177" s="96"/>
      <c r="GX177" s="96"/>
      <c r="GY177" s="96"/>
      <c r="GZ177" s="96"/>
      <c r="HA177" s="96"/>
      <c r="HB177" s="96"/>
      <c r="HC177" s="96"/>
      <c r="HD177" s="96"/>
      <c r="HE177" s="96"/>
      <c r="HF177" s="96"/>
      <c r="HG177" s="96"/>
      <c r="HH177" s="96"/>
      <c r="HI177" s="96"/>
      <c r="HJ177" s="96"/>
      <c r="HK177" s="96"/>
      <c r="HL177" s="96"/>
      <c r="HM177" s="96"/>
      <c r="HN177" s="96"/>
      <c r="HO177" s="96"/>
      <c r="HP177" s="96"/>
      <c r="HQ177" s="96"/>
      <c r="HR177" s="96"/>
      <c r="HS177" s="96"/>
      <c r="HT177" s="96"/>
      <c r="HU177" s="96"/>
      <c r="HV177" s="96"/>
      <c r="HW177" s="96"/>
      <c r="HX177" s="96"/>
      <c r="HY177" s="96"/>
      <c r="HZ177" s="96"/>
      <c r="IA177" s="96"/>
      <c r="IB177" s="96"/>
      <c r="IC177" s="96"/>
      <c r="ID177" s="96"/>
      <c r="IE177" s="96"/>
      <c r="IF177" s="96"/>
      <c r="IG177" s="96"/>
      <c r="IH177" s="96"/>
      <c r="II177" s="96"/>
      <c r="IJ177" s="96"/>
      <c r="IK177" s="96"/>
      <c r="IL177" s="96"/>
      <c r="IM177" s="96"/>
      <c r="IN177" s="96"/>
      <c r="IO177" s="96"/>
      <c r="IP177" s="96"/>
      <c r="IQ177" s="96"/>
      <c r="IR177" s="96"/>
      <c r="IS177" s="96"/>
      <c r="IT177" s="96"/>
      <c r="IU177" s="96"/>
      <c r="IV177" s="96"/>
      <c r="IW177" s="96"/>
      <c r="IX177" s="96"/>
      <c r="IY177" s="96"/>
      <c r="IZ177" s="96"/>
      <c r="JA177" s="96"/>
      <c r="JB177" s="96"/>
      <c r="JC177" s="96"/>
      <c r="JD177" s="96"/>
      <c r="JE177" s="96"/>
      <c r="JF177" s="96"/>
      <c r="JG177" s="96"/>
      <c r="JH177" s="96"/>
      <c r="JI177" s="96"/>
      <c r="JJ177" s="96"/>
      <c r="JK177" s="96"/>
      <c r="JL177" s="96"/>
      <c r="JM177" s="96"/>
      <c r="JN177" s="96"/>
      <c r="JO177" s="96"/>
      <c r="JP177" s="96"/>
      <c r="JQ177" s="96"/>
      <c r="JR177" s="96"/>
      <c r="JS177" s="96"/>
      <c r="JT177" s="96"/>
      <c r="JU177" s="96"/>
      <c r="JV177" s="95"/>
      <c r="JW177" s="96"/>
      <c r="JX177" s="96"/>
      <c r="JY177" s="96"/>
      <c r="JZ177" s="96"/>
      <c r="KA177" s="95"/>
      <c r="KB177" s="95"/>
      <c r="KC177" s="95"/>
      <c r="KD177" s="95"/>
      <c r="KE177" s="95"/>
      <c r="KF177" s="95"/>
      <c r="KG177" s="95"/>
      <c r="KH177" s="95"/>
      <c r="KI177" s="95"/>
      <c r="KJ177" s="95"/>
      <c r="KK177" s="95"/>
      <c r="KL177" s="95"/>
      <c r="KM177" s="95"/>
      <c r="KN177" s="95"/>
      <c r="KO177" s="95"/>
      <c r="KP177" s="95"/>
      <c r="KQ177" s="95"/>
      <c r="KR177" s="95"/>
      <c r="KS177" s="95"/>
      <c r="KT177" s="95"/>
      <c r="KU177" s="95"/>
      <c r="KV177" s="95"/>
      <c r="KW177" s="95"/>
      <c r="KX177" s="95"/>
      <c r="KY177" s="95"/>
      <c r="KZ177" s="95"/>
      <c r="LA177" s="95"/>
      <c r="LB177" s="95"/>
      <c r="LC177" s="95"/>
      <c r="LD177" s="95"/>
      <c r="LE177" s="95"/>
      <c r="LF177" s="95"/>
      <c r="LG177" s="96"/>
      <c r="LH177" s="96"/>
      <c r="LI177" s="96"/>
      <c r="LJ177" s="96"/>
      <c r="LK177" s="96"/>
      <c r="LL177" s="96"/>
      <c r="LM177" s="97"/>
      <c r="LN177" s="96"/>
      <c r="LO177" s="96"/>
      <c r="LP177" s="96"/>
      <c r="LQ177" s="96"/>
      <c r="LR177" s="96"/>
      <c r="LS177" s="96"/>
      <c r="LT177" s="96"/>
      <c r="LU177" s="96"/>
      <c r="LV177" s="96"/>
      <c r="LW177" s="96"/>
      <c r="LX177" s="96"/>
      <c r="LY177" s="96"/>
      <c r="LZ177" s="96"/>
      <c r="MA177" s="96"/>
      <c r="MB177" s="96"/>
      <c r="MC177" s="97"/>
      <c r="MD177" s="97"/>
      <c r="ME177" s="96"/>
      <c r="MF177" s="96"/>
      <c r="MG177" s="96"/>
      <c r="MH177" s="96"/>
      <c r="MI177" s="96"/>
      <c r="MJ177" s="96"/>
      <c r="MK177" s="96"/>
      <c r="ML177" s="96"/>
      <c r="MM177" s="96"/>
      <c r="MN177" s="96"/>
      <c r="MO177" s="96"/>
      <c r="MP177" s="96"/>
      <c r="MQ177" s="96"/>
      <c r="MR177" s="96"/>
      <c r="MS177" s="96"/>
      <c r="MT177" s="94"/>
      <c r="MU177" s="94"/>
      <c r="MV177" s="96"/>
      <c r="MW177" s="96"/>
      <c r="MX177" s="96"/>
      <c r="MY177" s="96"/>
      <c r="MZ177" s="96"/>
      <c r="NA177" s="96"/>
      <c r="NB177" s="96"/>
      <c r="NC177" s="96"/>
      <c r="ND177" s="96"/>
      <c r="NE177" s="96"/>
      <c r="NF177" s="96"/>
      <c r="NG177" s="96"/>
      <c r="NH177" s="96"/>
      <c r="NI177" s="96"/>
      <c r="NJ177" s="96"/>
      <c r="NK177" s="96"/>
      <c r="NL177" s="96"/>
    </row>
    <row r="178" spans="1:376" s="93" customFormat="1" ht="13.9" customHeight="1" x14ac:dyDescent="0.2">
      <c r="A178" s="328"/>
      <c r="B178" s="94"/>
      <c r="C178" s="94"/>
      <c r="D178" s="94"/>
      <c r="E178" s="94"/>
      <c r="F178" s="94"/>
      <c r="G178" s="94"/>
      <c r="H178" s="94"/>
      <c r="I178" s="94"/>
      <c r="J178" s="94"/>
      <c r="K178" s="94"/>
      <c r="L178" s="94"/>
      <c r="M178" s="94"/>
      <c r="N178" s="94"/>
      <c r="O178" s="94"/>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6"/>
      <c r="BZ178" s="96"/>
      <c r="CA178" s="96"/>
      <c r="CB178" s="96"/>
      <c r="CC178" s="96"/>
      <c r="CD178" s="96"/>
      <c r="CE178" s="96"/>
      <c r="CF178" s="96"/>
      <c r="CG178" s="96"/>
      <c r="CH178" s="96"/>
      <c r="CI178" s="96"/>
      <c r="CJ178" s="96"/>
      <c r="CK178" s="96"/>
      <c r="CL178" s="96"/>
      <c r="CM178" s="96"/>
      <c r="CN178" s="96"/>
      <c r="CO178" s="96"/>
      <c r="CP178" s="96"/>
      <c r="CQ178" s="96"/>
      <c r="CR178" s="96"/>
      <c r="CS178" s="96"/>
      <c r="CT178" s="96"/>
      <c r="CU178" s="96"/>
      <c r="CV178" s="96"/>
      <c r="CW178" s="96"/>
      <c r="CX178" s="96"/>
      <c r="CY178" s="96"/>
      <c r="CZ178" s="96"/>
      <c r="DA178" s="96"/>
      <c r="DB178" s="96"/>
      <c r="DC178" s="96"/>
      <c r="DD178" s="96"/>
      <c r="DE178" s="96"/>
      <c r="DF178" s="96"/>
      <c r="DG178" s="96"/>
      <c r="DH178" s="96"/>
      <c r="DI178" s="96"/>
      <c r="DJ178" s="96"/>
      <c r="DK178" s="96"/>
      <c r="DL178" s="96"/>
      <c r="DM178" s="96"/>
      <c r="DN178" s="96"/>
      <c r="DO178" s="96"/>
      <c r="DP178" s="96"/>
      <c r="DQ178" s="96"/>
      <c r="DR178" s="96"/>
      <c r="DS178" s="96"/>
      <c r="DT178" s="96"/>
      <c r="DU178" s="96"/>
      <c r="DV178" s="96"/>
      <c r="DW178" s="96"/>
      <c r="DX178" s="96"/>
      <c r="DY178" s="96"/>
      <c r="DZ178" s="96"/>
      <c r="EA178" s="96"/>
      <c r="EB178" s="96"/>
      <c r="EC178" s="96"/>
      <c r="ED178" s="96"/>
      <c r="EE178" s="96"/>
      <c r="EF178" s="96"/>
      <c r="EG178" s="96"/>
      <c r="EH178" s="96"/>
      <c r="EI178" s="96"/>
      <c r="EJ178" s="96"/>
      <c r="EK178" s="96"/>
      <c r="EL178" s="96"/>
      <c r="EM178" s="96"/>
      <c r="EN178" s="96"/>
      <c r="EO178" s="96"/>
      <c r="EP178" s="96"/>
      <c r="EQ178" s="96"/>
      <c r="ER178" s="96"/>
      <c r="ES178" s="96"/>
      <c r="ET178" s="96"/>
      <c r="EU178" s="96"/>
      <c r="EV178" s="96"/>
      <c r="EW178" s="96"/>
      <c r="EX178" s="96"/>
      <c r="EY178" s="96"/>
      <c r="EZ178" s="96"/>
      <c r="FA178" s="96"/>
      <c r="FB178" s="96"/>
      <c r="FC178" s="96"/>
      <c r="FD178" s="96"/>
      <c r="FE178" s="96"/>
      <c r="FF178" s="96"/>
      <c r="FG178" s="96"/>
      <c r="FH178" s="96"/>
      <c r="FI178" s="96"/>
      <c r="FJ178" s="96"/>
      <c r="FK178" s="96"/>
      <c r="FL178" s="96"/>
      <c r="FM178" s="96"/>
      <c r="FN178" s="96"/>
      <c r="FO178" s="96"/>
      <c r="FP178" s="96"/>
      <c r="FQ178" s="96"/>
      <c r="FR178" s="96"/>
      <c r="FS178" s="96"/>
      <c r="FT178" s="96"/>
      <c r="FU178" s="96"/>
      <c r="FV178" s="96"/>
      <c r="FW178" s="96"/>
      <c r="FX178" s="96"/>
      <c r="FY178" s="96"/>
      <c r="FZ178" s="96"/>
      <c r="GA178" s="96"/>
      <c r="GB178" s="96"/>
      <c r="GC178" s="96"/>
      <c r="GD178" s="96"/>
      <c r="GE178" s="96"/>
      <c r="GF178" s="96"/>
      <c r="GG178" s="96"/>
      <c r="GH178" s="96"/>
      <c r="GI178" s="96"/>
      <c r="GJ178" s="96"/>
      <c r="GK178" s="96"/>
      <c r="GL178" s="96"/>
      <c r="GM178" s="96"/>
      <c r="GN178" s="96"/>
      <c r="GO178" s="96"/>
      <c r="GP178" s="96"/>
      <c r="GQ178" s="96"/>
      <c r="GR178" s="96"/>
      <c r="GS178" s="96"/>
      <c r="GT178" s="96"/>
      <c r="GU178" s="96"/>
      <c r="GV178" s="96"/>
      <c r="GW178" s="96"/>
      <c r="GX178" s="96"/>
      <c r="GY178" s="96"/>
      <c r="GZ178" s="96"/>
      <c r="HA178" s="96"/>
      <c r="HB178" s="96"/>
      <c r="HC178" s="96"/>
      <c r="HD178" s="96"/>
      <c r="HE178" s="96"/>
      <c r="HF178" s="96"/>
      <c r="HG178" s="96"/>
      <c r="HH178" s="96"/>
      <c r="HI178" s="96"/>
      <c r="HJ178" s="96"/>
      <c r="HK178" s="96"/>
      <c r="HL178" s="96"/>
      <c r="HM178" s="96"/>
      <c r="HN178" s="96"/>
      <c r="HO178" s="96"/>
      <c r="HP178" s="96"/>
      <c r="HQ178" s="96"/>
      <c r="HR178" s="96"/>
      <c r="HS178" s="96"/>
      <c r="HT178" s="96"/>
      <c r="HU178" s="96"/>
      <c r="HV178" s="96"/>
      <c r="HW178" s="96"/>
      <c r="HX178" s="96"/>
      <c r="HY178" s="96"/>
      <c r="HZ178" s="96"/>
      <c r="IA178" s="96"/>
      <c r="IB178" s="96"/>
      <c r="IC178" s="96"/>
      <c r="ID178" s="96"/>
      <c r="IE178" s="96"/>
      <c r="IF178" s="96"/>
      <c r="IG178" s="96"/>
      <c r="IH178" s="96"/>
      <c r="II178" s="96"/>
      <c r="IJ178" s="96"/>
      <c r="IK178" s="96"/>
      <c r="IL178" s="96"/>
      <c r="IM178" s="96"/>
      <c r="IN178" s="96"/>
      <c r="IO178" s="96"/>
      <c r="IP178" s="96"/>
      <c r="IQ178" s="96"/>
      <c r="IR178" s="96"/>
      <c r="IS178" s="96"/>
      <c r="IT178" s="96"/>
      <c r="IU178" s="96"/>
      <c r="IV178" s="96"/>
      <c r="IW178" s="96"/>
      <c r="IX178" s="96"/>
      <c r="IY178" s="96"/>
      <c r="IZ178" s="96"/>
      <c r="JA178" s="96"/>
      <c r="JB178" s="96"/>
      <c r="JC178" s="96"/>
      <c r="JD178" s="96"/>
      <c r="JE178" s="96"/>
      <c r="JF178" s="96"/>
      <c r="JG178" s="96"/>
      <c r="JH178" s="96"/>
      <c r="JI178" s="96"/>
      <c r="JJ178" s="96"/>
      <c r="JK178" s="96"/>
      <c r="JL178" s="96"/>
      <c r="JM178" s="96"/>
      <c r="JN178" s="96"/>
      <c r="JO178" s="96"/>
      <c r="JP178" s="96"/>
      <c r="JQ178" s="96"/>
      <c r="JR178" s="96"/>
      <c r="JS178" s="96"/>
      <c r="JT178" s="96"/>
      <c r="JU178" s="96"/>
      <c r="JV178" s="95"/>
      <c r="JW178" s="96"/>
      <c r="JX178" s="96"/>
      <c r="JY178" s="96"/>
      <c r="JZ178" s="96"/>
      <c r="KA178" s="95"/>
      <c r="KB178" s="95"/>
      <c r="KC178" s="95"/>
      <c r="KD178" s="95"/>
      <c r="KE178" s="95"/>
      <c r="KF178" s="95"/>
      <c r="KG178" s="95"/>
      <c r="KH178" s="95"/>
      <c r="KI178" s="95"/>
      <c r="KJ178" s="95"/>
      <c r="KK178" s="95"/>
      <c r="KL178" s="95"/>
      <c r="KM178" s="95"/>
      <c r="KN178" s="95"/>
      <c r="KO178" s="95"/>
      <c r="KP178" s="95"/>
      <c r="KQ178" s="95"/>
      <c r="KR178" s="95"/>
      <c r="KS178" s="95"/>
      <c r="KT178" s="95"/>
      <c r="KU178" s="95"/>
      <c r="KV178" s="95"/>
      <c r="KW178" s="95"/>
      <c r="KX178" s="95"/>
      <c r="KY178" s="95"/>
      <c r="KZ178" s="95"/>
      <c r="LA178" s="95"/>
      <c r="LB178" s="95"/>
      <c r="LC178" s="95"/>
      <c r="LD178" s="95"/>
      <c r="LE178" s="95"/>
      <c r="LF178" s="95"/>
      <c r="LG178" s="96"/>
      <c r="LH178" s="96"/>
      <c r="LI178" s="96"/>
      <c r="LJ178" s="96"/>
      <c r="LK178" s="96"/>
      <c r="LL178" s="96"/>
      <c r="LM178" s="97"/>
      <c r="LN178" s="96"/>
      <c r="LO178" s="96"/>
      <c r="LP178" s="96"/>
      <c r="LQ178" s="96"/>
      <c r="LR178" s="96"/>
      <c r="LS178" s="96"/>
      <c r="LT178" s="96"/>
      <c r="LU178" s="96"/>
      <c r="LV178" s="96"/>
      <c r="LW178" s="96"/>
      <c r="LX178" s="96"/>
      <c r="LY178" s="96"/>
      <c r="LZ178" s="96"/>
      <c r="MA178" s="96"/>
      <c r="MB178" s="96"/>
      <c r="MC178" s="97"/>
      <c r="MD178" s="97"/>
      <c r="ME178" s="96"/>
      <c r="MF178" s="96"/>
      <c r="MG178" s="96"/>
      <c r="MH178" s="96"/>
      <c r="MI178" s="96"/>
      <c r="MJ178" s="96"/>
      <c r="MK178" s="96"/>
      <c r="ML178" s="96"/>
      <c r="MM178" s="96"/>
      <c r="MN178" s="96"/>
      <c r="MO178" s="96"/>
      <c r="MP178" s="96"/>
      <c r="MQ178" s="96"/>
      <c r="MR178" s="96"/>
      <c r="MS178" s="96"/>
      <c r="MT178" s="94"/>
      <c r="MU178" s="94"/>
      <c r="MV178" s="96"/>
      <c r="MW178" s="96"/>
      <c r="MX178" s="96"/>
      <c r="MY178" s="96"/>
      <c r="MZ178" s="96"/>
      <c r="NA178" s="96"/>
      <c r="NB178" s="96"/>
      <c r="NC178" s="96"/>
      <c r="ND178" s="96"/>
      <c r="NE178" s="96"/>
      <c r="NF178" s="96"/>
      <c r="NG178" s="96"/>
      <c r="NH178" s="96"/>
      <c r="NI178" s="96"/>
      <c r="NJ178" s="96"/>
      <c r="NK178" s="96"/>
      <c r="NL178" s="96"/>
    </row>
    <row r="179" spans="1:376" s="93" customFormat="1" ht="13.9" customHeight="1" x14ac:dyDescent="0.2">
      <c r="A179" s="943"/>
      <c r="B179" s="94"/>
      <c r="C179" s="94"/>
      <c r="D179" s="94"/>
      <c r="E179" s="94"/>
      <c r="F179" s="94"/>
      <c r="G179" s="94"/>
      <c r="H179" s="94"/>
      <c r="I179" s="94"/>
      <c r="J179" s="94"/>
      <c r="K179" s="94"/>
      <c r="L179" s="94"/>
      <c r="M179" s="94"/>
      <c r="N179" s="94"/>
      <c r="O179" s="94"/>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c r="CG179" s="96"/>
      <c r="CH179" s="96"/>
      <c r="CI179" s="96"/>
      <c r="CJ179" s="96"/>
      <c r="CK179" s="96"/>
      <c r="CL179" s="96"/>
      <c r="CM179" s="96"/>
      <c r="CN179" s="96"/>
      <c r="CO179" s="96"/>
      <c r="CP179" s="96"/>
      <c r="CQ179" s="96"/>
      <c r="CR179" s="96"/>
      <c r="CS179" s="96"/>
      <c r="CT179" s="96"/>
      <c r="CU179" s="96"/>
      <c r="CV179" s="96"/>
      <c r="CW179" s="96"/>
      <c r="CX179" s="96"/>
      <c r="CY179" s="96"/>
      <c r="CZ179" s="96"/>
      <c r="DA179" s="96"/>
      <c r="DB179" s="96"/>
      <c r="DC179" s="96"/>
      <c r="DD179" s="96"/>
      <c r="DE179" s="96"/>
      <c r="DF179" s="96"/>
      <c r="DG179" s="96"/>
      <c r="DH179" s="96"/>
      <c r="DI179" s="96"/>
      <c r="DJ179" s="96"/>
      <c r="DK179" s="96"/>
      <c r="DL179" s="96"/>
      <c r="DM179" s="96"/>
      <c r="DN179" s="96"/>
      <c r="DO179" s="96"/>
      <c r="DP179" s="96"/>
      <c r="DQ179" s="96"/>
      <c r="DR179" s="96"/>
      <c r="DS179" s="96"/>
      <c r="DT179" s="96"/>
      <c r="DU179" s="96"/>
      <c r="DV179" s="96"/>
      <c r="DW179" s="96"/>
      <c r="DX179" s="96"/>
      <c r="DY179" s="96"/>
      <c r="DZ179" s="96"/>
      <c r="EA179" s="96"/>
      <c r="EB179" s="96"/>
      <c r="EC179" s="96"/>
      <c r="ED179" s="96"/>
      <c r="EE179" s="96"/>
      <c r="EF179" s="96"/>
      <c r="EG179" s="96"/>
      <c r="EH179" s="96"/>
      <c r="EI179" s="96"/>
      <c r="EJ179" s="96"/>
      <c r="EK179" s="96"/>
      <c r="EL179" s="96"/>
      <c r="EM179" s="96"/>
      <c r="EN179" s="96"/>
      <c r="EO179" s="96"/>
      <c r="EP179" s="96"/>
      <c r="EQ179" s="96"/>
      <c r="ER179" s="96"/>
      <c r="ES179" s="96"/>
      <c r="ET179" s="96"/>
      <c r="EU179" s="96"/>
      <c r="EV179" s="96"/>
      <c r="EW179" s="96"/>
      <c r="EX179" s="96"/>
      <c r="EY179" s="96"/>
      <c r="EZ179" s="96"/>
      <c r="FA179" s="96"/>
      <c r="FB179" s="96"/>
      <c r="FC179" s="96"/>
      <c r="FD179" s="96"/>
      <c r="FE179" s="96"/>
      <c r="FF179" s="96"/>
      <c r="FG179" s="96"/>
      <c r="FH179" s="96"/>
      <c r="FI179" s="96"/>
      <c r="FJ179" s="96"/>
      <c r="FK179" s="96"/>
      <c r="FL179" s="96"/>
      <c r="FM179" s="96"/>
      <c r="FN179" s="96"/>
      <c r="FO179" s="96"/>
      <c r="FP179" s="96"/>
      <c r="FQ179" s="96"/>
      <c r="FR179" s="96"/>
      <c r="FS179" s="96"/>
      <c r="FT179" s="96"/>
      <c r="FU179" s="96"/>
      <c r="FV179" s="96"/>
      <c r="FW179" s="96"/>
      <c r="FX179" s="96"/>
      <c r="FY179" s="96"/>
      <c r="FZ179" s="96"/>
      <c r="GA179" s="96"/>
      <c r="GB179" s="96"/>
      <c r="GC179" s="96"/>
      <c r="GD179" s="96"/>
      <c r="GE179" s="96"/>
      <c r="GF179" s="96"/>
      <c r="GG179" s="96"/>
      <c r="GH179" s="96"/>
      <c r="GI179" s="96"/>
      <c r="GJ179" s="96"/>
      <c r="GK179" s="96"/>
      <c r="GL179" s="96"/>
      <c r="GM179" s="96"/>
      <c r="GN179" s="96"/>
      <c r="GO179" s="96"/>
      <c r="GP179" s="96"/>
      <c r="GQ179" s="96"/>
      <c r="GR179" s="96"/>
      <c r="GS179" s="96"/>
      <c r="GT179" s="96"/>
      <c r="GU179" s="96"/>
      <c r="GV179" s="96"/>
      <c r="GW179" s="96"/>
      <c r="GX179" s="96"/>
      <c r="GY179" s="96"/>
      <c r="GZ179" s="96"/>
      <c r="HA179" s="96"/>
      <c r="HB179" s="96"/>
      <c r="HC179" s="96"/>
      <c r="HD179" s="96"/>
      <c r="HE179" s="96"/>
      <c r="HF179" s="96"/>
      <c r="HG179" s="96"/>
      <c r="HH179" s="96"/>
      <c r="HI179" s="96"/>
      <c r="HJ179" s="96"/>
      <c r="HK179" s="96"/>
      <c r="HL179" s="96"/>
      <c r="HM179" s="96"/>
      <c r="HN179" s="96"/>
      <c r="HO179" s="96"/>
      <c r="HP179" s="96"/>
      <c r="HQ179" s="96"/>
      <c r="HR179" s="96"/>
      <c r="HS179" s="96"/>
      <c r="HT179" s="96"/>
      <c r="HU179" s="96"/>
      <c r="HV179" s="96"/>
      <c r="HW179" s="96"/>
      <c r="HX179" s="96"/>
      <c r="HY179" s="96"/>
      <c r="HZ179" s="96"/>
      <c r="IA179" s="96"/>
      <c r="IB179" s="96"/>
      <c r="IC179" s="96"/>
      <c r="ID179" s="96"/>
      <c r="IE179" s="96"/>
      <c r="IF179" s="96"/>
      <c r="IG179" s="96"/>
      <c r="IH179" s="96"/>
      <c r="II179" s="96"/>
      <c r="IJ179" s="96"/>
      <c r="IK179" s="96"/>
      <c r="IL179" s="96"/>
      <c r="IM179" s="96"/>
      <c r="IN179" s="96"/>
      <c r="IO179" s="96"/>
      <c r="IP179" s="96"/>
      <c r="IQ179" s="96"/>
      <c r="IR179" s="96"/>
      <c r="IS179" s="96"/>
      <c r="IT179" s="96"/>
      <c r="IU179" s="96"/>
      <c r="IV179" s="96"/>
      <c r="IW179" s="96"/>
      <c r="IX179" s="96"/>
      <c r="IY179" s="96"/>
      <c r="IZ179" s="96"/>
      <c r="JA179" s="96"/>
      <c r="JB179" s="96"/>
      <c r="JC179" s="96"/>
      <c r="JD179" s="96"/>
      <c r="JE179" s="96"/>
      <c r="JF179" s="96"/>
      <c r="JG179" s="96"/>
      <c r="JH179" s="96"/>
      <c r="JI179" s="96"/>
      <c r="JJ179" s="96"/>
      <c r="JK179" s="96"/>
      <c r="JL179" s="96"/>
      <c r="JM179" s="96"/>
      <c r="JN179" s="96"/>
      <c r="JO179" s="96"/>
      <c r="JP179" s="96"/>
      <c r="JQ179" s="96"/>
      <c r="JR179" s="96"/>
      <c r="JS179" s="96"/>
      <c r="JT179" s="96"/>
      <c r="JU179" s="96"/>
      <c r="JV179" s="95"/>
      <c r="JW179" s="96"/>
      <c r="JX179" s="96"/>
      <c r="JY179" s="96"/>
      <c r="JZ179" s="96"/>
      <c r="KA179" s="95"/>
      <c r="KB179" s="95"/>
      <c r="KC179" s="95"/>
      <c r="KD179" s="95"/>
      <c r="KE179" s="95"/>
      <c r="KF179" s="95"/>
      <c r="KG179" s="95"/>
      <c r="KH179" s="95"/>
      <c r="KI179" s="95"/>
      <c r="KJ179" s="95"/>
      <c r="KK179" s="95"/>
      <c r="KL179" s="95"/>
      <c r="KM179" s="95"/>
      <c r="KN179" s="95"/>
      <c r="KO179" s="95"/>
      <c r="KP179" s="95"/>
      <c r="KQ179" s="95"/>
      <c r="KR179" s="95"/>
      <c r="KS179" s="95"/>
      <c r="KT179" s="95"/>
      <c r="KU179" s="95"/>
      <c r="KV179" s="95"/>
      <c r="KW179" s="95"/>
      <c r="KX179" s="95"/>
      <c r="KY179" s="95"/>
      <c r="KZ179" s="95"/>
      <c r="LA179" s="95"/>
      <c r="LB179" s="95"/>
      <c r="LC179" s="95"/>
      <c r="LD179" s="95"/>
      <c r="LE179" s="95"/>
      <c r="LF179" s="95"/>
      <c r="LG179" s="96"/>
      <c r="LH179" s="96"/>
      <c r="LI179" s="96"/>
      <c r="LJ179" s="96"/>
      <c r="LK179" s="96"/>
      <c r="LL179" s="96"/>
      <c r="LM179" s="97"/>
      <c r="LN179" s="96"/>
      <c r="LO179" s="96"/>
      <c r="LP179" s="96"/>
      <c r="LQ179" s="96"/>
      <c r="LR179" s="96"/>
      <c r="LS179" s="96"/>
      <c r="LT179" s="96"/>
      <c r="LU179" s="96"/>
      <c r="LV179" s="96"/>
      <c r="LW179" s="96"/>
      <c r="LX179" s="96"/>
      <c r="LY179" s="96"/>
      <c r="LZ179" s="96"/>
      <c r="MA179" s="96"/>
      <c r="MB179" s="96"/>
      <c r="MC179" s="97"/>
      <c r="MD179" s="97"/>
      <c r="ME179" s="96"/>
      <c r="MF179" s="96"/>
      <c r="MG179" s="96"/>
      <c r="MH179" s="96"/>
      <c r="MI179" s="96"/>
      <c r="MJ179" s="96"/>
      <c r="MK179" s="96"/>
      <c r="ML179" s="96"/>
      <c r="MM179" s="96"/>
      <c r="MN179" s="96"/>
      <c r="MO179" s="96"/>
      <c r="MP179" s="96"/>
      <c r="MQ179" s="96"/>
      <c r="MR179" s="96"/>
      <c r="MS179" s="96"/>
      <c r="MT179" s="94"/>
      <c r="MU179" s="94"/>
      <c r="MV179" s="96"/>
      <c r="MW179" s="96"/>
      <c r="MX179" s="96"/>
      <c r="MY179" s="96"/>
      <c r="MZ179" s="96"/>
      <c r="NA179" s="96"/>
      <c r="NB179" s="96"/>
      <c r="NC179" s="96"/>
      <c r="ND179" s="96"/>
      <c r="NE179" s="96"/>
      <c r="NF179" s="96"/>
      <c r="NG179" s="96"/>
      <c r="NH179" s="96"/>
      <c r="NI179" s="96"/>
      <c r="NJ179" s="96"/>
      <c r="NK179" s="96"/>
      <c r="NL179" s="96"/>
    </row>
    <row r="180" spans="1:376" s="93" customFormat="1" ht="13.9" customHeight="1" x14ac:dyDescent="0.2">
      <c r="A180" s="94"/>
      <c r="B180" s="94"/>
      <c r="C180" s="94"/>
      <c r="D180" s="94"/>
      <c r="E180" s="94"/>
      <c r="F180" s="94"/>
      <c r="G180" s="94"/>
      <c r="H180" s="94"/>
      <c r="I180" s="94"/>
      <c r="J180" s="94"/>
      <c r="K180" s="94"/>
      <c r="L180" s="94"/>
      <c r="M180" s="94"/>
      <c r="N180" s="94"/>
      <c r="O180" s="94"/>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c r="CG180" s="96"/>
      <c r="CH180" s="96"/>
      <c r="CI180" s="96"/>
      <c r="CJ180" s="96"/>
      <c r="CK180" s="96"/>
      <c r="CL180" s="96"/>
      <c r="CM180" s="96"/>
      <c r="CN180" s="96"/>
      <c r="CO180" s="96"/>
      <c r="CP180" s="96"/>
      <c r="CQ180" s="96"/>
      <c r="CR180" s="96"/>
      <c r="CS180" s="96"/>
      <c r="CT180" s="96"/>
      <c r="CU180" s="96"/>
      <c r="CV180" s="96"/>
      <c r="CW180" s="96"/>
      <c r="CX180" s="96"/>
      <c r="CY180" s="96"/>
      <c r="CZ180" s="96"/>
      <c r="DA180" s="96"/>
      <c r="DB180" s="96"/>
      <c r="DC180" s="96"/>
      <c r="DD180" s="96"/>
      <c r="DE180" s="96"/>
      <c r="DF180" s="96"/>
      <c r="DG180" s="96"/>
      <c r="DH180" s="96"/>
      <c r="DI180" s="96"/>
      <c r="DJ180" s="96"/>
      <c r="DK180" s="96"/>
      <c r="DL180" s="96"/>
      <c r="DM180" s="96"/>
      <c r="DN180" s="96"/>
      <c r="DO180" s="96"/>
      <c r="DP180" s="96"/>
      <c r="DQ180" s="96"/>
      <c r="DR180" s="96"/>
      <c r="DS180" s="96"/>
      <c r="DT180" s="96"/>
      <c r="DU180" s="96"/>
      <c r="DV180" s="96"/>
      <c r="DW180" s="96"/>
      <c r="DX180" s="96"/>
      <c r="DY180" s="96"/>
      <c r="DZ180" s="96"/>
      <c r="EA180" s="96"/>
      <c r="EB180" s="96"/>
      <c r="EC180" s="96"/>
      <c r="ED180" s="96"/>
      <c r="EE180" s="96"/>
      <c r="EF180" s="96"/>
      <c r="EG180" s="96"/>
      <c r="EH180" s="96"/>
      <c r="EI180" s="96"/>
      <c r="EJ180" s="96"/>
      <c r="EK180" s="96"/>
      <c r="EL180" s="96"/>
      <c r="EM180" s="96"/>
      <c r="EN180" s="96"/>
      <c r="EO180" s="96"/>
      <c r="EP180" s="96"/>
      <c r="EQ180" s="96"/>
      <c r="ER180" s="96"/>
      <c r="ES180" s="96"/>
      <c r="ET180" s="96"/>
      <c r="EU180" s="96"/>
      <c r="EV180" s="96"/>
      <c r="EW180" s="96"/>
      <c r="EX180" s="96"/>
      <c r="EY180" s="96"/>
      <c r="EZ180" s="96"/>
      <c r="FA180" s="96"/>
      <c r="FB180" s="96"/>
      <c r="FC180" s="96"/>
      <c r="FD180" s="96"/>
      <c r="FE180" s="96"/>
      <c r="FF180" s="96"/>
      <c r="FG180" s="96"/>
      <c r="FH180" s="96"/>
      <c r="FI180" s="96"/>
      <c r="FJ180" s="96"/>
      <c r="FK180" s="96"/>
      <c r="FL180" s="96"/>
      <c r="FM180" s="96"/>
      <c r="FN180" s="96"/>
      <c r="FO180" s="96"/>
      <c r="FP180" s="96"/>
      <c r="FQ180" s="96"/>
      <c r="FR180" s="96"/>
      <c r="FS180" s="96"/>
      <c r="FT180" s="96"/>
      <c r="FU180" s="96"/>
      <c r="FV180" s="96"/>
      <c r="FW180" s="96"/>
      <c r="FX180" s="96"/>
      <c r="FY180" s="96"/>
      <c r="FZ180" s="96"/>
      <c r="GA180" s="96"/>
      <c r="GB180" s="96"/>
      <c r="GC180" s="96"/>
      <c r="GD180" s="96"/>
      <c r="GE180" s="96"/>
      <c r="GF180" s="96"/>
      <c r="GG180" s="96"/>
      <c r="GH180" s="96"/>
      <c r="GI180" s="96"/>
      <c r="GJ180" s="96"/>
      <c r="GK180" s="96"/>
      <c r="GL180" s="96"/>
      <c r="GM180" s="96"/>
      <c r="GN180" s="96"/>
      <c r="GO180" s="96"/>
      <c r="GP180" s="96"/>
      <c r="GQ180" s="96"/>
      <c r="GR180" s="96"/>
      <c r="GS180" s="96"/>
      <c r="GT180" s="96"/>
      <c r="GU180" s="96"/>
      <c r="GV180" s="96"/>
      <c r="GW180" s="96"/>
      <c r="GX180" s="96"/>
      <c r="GY180" s="96"/>
      <c r="GZ180" s="96"/>
      <c r="HA180" s="96"/>
      <c r="HB180" s="96"/>
      <c r="HC180" s="96"/>
      <c r="HD180" s="96"/>
      <c r="HE180" s="96"/>
      <c r="HF180" s="96"/>
      <c r="HG180" s="96"/>
      <c r="HH180" s="96"/>
      <c r="HI180" s="96"/>
      <c r="HJ180" s="96"/>
      <c r="HK180" s="96"/>
      <c r="HL180" s="96"/>
      <c r="HM180" s="96"/>
      <c r="HN180" s="96"/>
      <c r="HO180" s="96"/>
      <c r="HP180" s="96"/>
      <c r="HQ180" s="96"/>
      <c r="HR180" s="96"/>
      <c r="HS180" s="96"/>
      <c r="HT180" s="96"/>
      <c r="HU180" s="96"/>
      <c r="HV180" s="96"/>
      <c r="HW180" s="96"/>
      <c r="HX180" s="96"/>
      <c r="HY180" s="96"/>
      <c r="HZ180" s="96"/>
      <c r="IA180" s="96"/>
      <c r="IB180" s="96"/>
      <c r="IC180" s="96"/>
      <c r="ID180" s="96"/>
      <c r="IE180" s="96"/>
      <c r="IF180" s="96"/>
      <c r="IG180" s="96"/>
      <c r="IH180" s="96"/>
      <c r="II180" s="96"/>
      <c r="IJ180" s="96"/>
      <c r="IK180" s="96"/>
      <c r="IL180" s="96"/>
      <c r="IM180" s="96"/>
      <c r="IN180" s="96"/>
      <c r="IO180" s="96"/>
      <c r="IP180" s="96"/>
      <c r="IQ180" s="96"/>
      <c r="IR180" s="96"/>
      <c r="IS180" s="96"/>
      <c r="IT180" s="96"/>
      <c r="IU180" s="96"/>
      <c r="IV180" s="96"/>
      <c r="IW180" s="96"/>
      <c r="IX180" s="96"/>
      <c r="IY180" s="96"/>
      <c r="IZ180" s="96"/>
      <c r="JA180" s="96"/>
      <c r="JB180" s="96"/>
      <c r="JC180" s="96"/>
      <c r="JD180" s="96"/>
      <c r="JE180" s="96"/>
      <c r="JF180" s="96"/>
      <c r="JG180" s="96"/>
      <c r="JH180" s="96"/>
      <c r="JI180" s="96"/>
      <c r="JJ180" s="96"/>
      <c r="JK180" s="96"/>
      <c r="JL180" s="96"/>
      <c r="JM180" s="96"/>
      <c r="JN180" s="96"/>
      <c r="JO180" s="96"/>
      <c r="JP180" s="96"/>
      <c r="JQ180" s="96"/>
      <c r="JR180" s="96"/>
      <c r="JS180" s="96"/>
      <c r="JT180" s="96"/>
      <c r="JU180" s="96"/>
      <c r="JV180" s="95"/>
      <c r="JW180" s="96"/>
      <c r="JX180" s="96"/>
      <c r="JY180" s="96"/>
      <c r="JZ180" s="96"/>
      <c r="KA180" s="95"/>
      <c r="KB180" s="95"/>
      <c r="KC180" s="95"/>
      <c r="KD180" s="95"/>
      <c r="KE180" s="95"/>
      <c r="KF180" s="95"/>
      <c r="KG180" s="95"/>
      <c r="KH180" s="95"/>
      <c r="KI180" s="95"/>
      <c r="KJ180" s="95"/>
      <c r="KK180" s="95"/>
      <c r="KL180" s="95"/>
      <c r="KM180" s="95"/>
      <c r="KN180" s="95"/>
      <c r="KO180" s="95"/>
      <c r="KP180" s="95"/>
      <c r="KQ180" s="95"/>
      <c r="KR180" s="95"/>
      <c r="KS180" s="95"/>
      <c r="KT180" s="95"/>
      <c r="KU180" s="95"/>
      <c r="KV180" s="95"/>
      <c r="KW180" s="95"/>
      <c r="KX180" s="95"/>
      <c r="KY180" s="95"/>
      <c r="KZ180" s="95"/>
      <c r="LA180" s="95"/>
      <c r="LB180" s="95"/>
      <c r="LC180" s="95"/>
      <c r="LD180" s="95"/>
      <c r="LE180" s="95"/>
      <c r="LF180" s="95"/>
      <c r="LG180" s="96"/>
      <c r="LH180" s="96"/>
      <c r="LI180" s="96"/>
      <c r="LJ180" s="96"/>
      <c r="LK180" s="96"/>
      <c r="LL180" s="96"/>
      <c r="LM180" s="97"/>
      <c r="LN180" s="96"/>
      <c r="LO180" s="96"/>
      <c r="LP180" s="96"/>
      <c r="LQ180" s="96"/>
      <c r="LR180" s="96"/>
      <c r="LS180" s="96"/>
      <c r="LT180" s="96"/>
      <c r="LU180" s="96"/>
      <c r="LV180" s="96"/>
      <c r="LW180" s="96"/>
      <c r="LX180" s="96"/>
      <c r="LY180" s="96"/>
      <c r="LZ180" s="96"/>
      <c r="MA180" s="96"/>
      <c r="MB180" s="96"/>
      <c r="MC180" s="97"/>
      <c r="MD180" s="97"/>
      <c r="ME180" s="96"/>
      <c r="MF180" s="96"/>
      <c r="MG180" s="96"/>
      <c r="MH180" s="96"/>
      <c r="MI180" s="96"/>
      <c r="MJ180" s="96"/>
      <c r="MK180" s="96"/>
      <c r="ML180" s="96"/>
      <c r="MM180" s="96"/>
      <c r="MN180" s="96"/>
      <c r="MO180" s="96"/>
      <c r="MP180" s="96"/>
      <c r="MQ180" s="96"/>
      <c r="MR180" s="96"/>
      <c r="MS180" s="96"/>
      <c r="MT180" s="94"/>
      <c r="MU180" s="94"/>
      <c r="MV180" s="96"/>
      <c r="MW180" s="96"/>
      <c r="MX180" s="96"/>
      <c r="MY180" s="96"/>
      <c r="MZ180" s="96"/>
      <c r="NA180" s="96"/>
      <c r="NB180" s="96"/>
      <c r="NC180" s="96"/>
      <c r="ND180" s="96"/>
      <c r="NE180" s="96"/>
      <c r="NF180" s="96"/>
      <c r="NG180" s="96"/>
      <c r="NH180" s="96"/>
      <c r="NI180" s="96"/>
      <c r="NJ180" s="96"/>
      <c r="NK180" s="96"/>
      <c r="NL180" s="96"/>
    </row>
    <row r="181" spans="1:376" s="93" customFormat="1" ht="13.9" customHeight="1" x14ac:dyDescent="0.2">
      <c r="A181" s="94"/>
      <c r="B181" s="94"/>
      <c r="C181" s="94"/>
      <c r="D181" s="94"/>
      <c r="E181" s="94"/>
      <c r="F181" s="94"/>
      <c r="G181" s="94"/>
      <c r="H181" s="94"/>
      <c r="I181" s="94"/>
      <c r="J181" s="94"/>
      <c r="K181" s="94"/>
      <c r="L181" s="94"/>
      <c r="M181" s="94"/>
      <c r="N181" s="94"/>
      <c r="O181" s="94"/>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c r="CG181" s="96"/>
      <c r="CH181" s="96"/>
      <c r="CI181" s="96"/>
      <c r="CJ181" s="96"/>
      <c r="CK181" s="96"/>
      <c r="CL181" s="96"/>
      <c r="CM181" s="96"/>
      <c r="CN181" s="96"/>
      <c r="CO181" s="96"/>
      <c r="CP181" s="96"/>
      <c r="CQ181" s="96"/>
      <c r="CR181" s="96"/>
      <c r="CS181" s="96"/>
      <c r="CT181" s="96"/>
      <c r="CU181" s="96"/>
      <c r="CV181" s="96"/>
      <c r="CW181" s="96"/>
      <c r="CX181" s="96"/>
      <c r="CY181" s="96"/>
      <c r="CZ181" s="96"/>
      <c r="DA181" s="96"/>
      <c r="DB181" s="96"/>
      <c r="DC181" s="96"/>
      <c r="DD181" s="96"/>
      <c r="DE181" s="96"/>
      <c r="DF181" s="96"/>
      <c r="DG181" s="96"/>
      <c r="DH181" s="96"/>
      <c r="DI181" s="96"/>
      <c r="DJ181" s="96"/>
      <c r="DK181" s="96"/>
      <c r="DL181" s="96"/>
      <c r="DM181" s="96"/>
      <c r="DN181" s="96"/>
      <c r="DO181" s="96"/>
      <c r="DP181" s="96"/>
      <c r="DQ181" s="96"/>
      <c r="DR181" s="96"/>
      <c r="DS181" s="96"/>
      <c r="DT181" s="96"/>
      <c r="DU181" s="96"/>
      <c r="DV181" s="96"/>
      <c r="DW181" s="96"/>
      <c r="DX181" s="96"/>
      <c r="DY181" s="96"/>
      <c r="DZ181" s="96"/>
      <c r="EA181" s="96"/>
      <c r="EB181" s="96"/>
      <c r="EC181" s="96"/>
      <c r="ED181" s="96"/>
      <c r="EE181" s="96"/>
      <c r="EF181" s="96"/>
      <c r="EG181" s="96"/>
      <c r="EH181" s="96"/>
      <c r="EI181" s="96"/>
      <c r="EJ181" s="96"/>
      <c r="EK181" s="96"/>
      <c r="EL181" s="96"/>
      <c r="EM181" s="96"/>
      <c r="EN181" s="96"/>
      <c r="EO181" s="96"/>
      <c r="EP181" s="96"/>
      <c r="EQ181" s="96"/>
      <c r="ER181" s="96"/>
      <c r="ES181" s="96"/>
      <c r="ET181" s="96"/>
      <c r="EU181" s="96"/>
      <c r="EV181" s="96"/>
      <c r="EW181" s="96"/>
      <c r="EX181" s="96"/>
      <c r="EY181" s="96"/>
      <c r="EZ181" s="96"/>
      <c r="FA181" s="96"/>
      <c r="FB181" s="96"/>
      <c r="FC181" s="96"/>
      <c r="FD181" s="96"/>
      <c r="FE181" s="96"/>
      <c r="FF181" s="96"/>
      <c r="FG181" s="96"/>
      <c r="FH181" s="96"/>
      <c r="FI181" s="96"/>
      <c r="FJ181" s="96"/>
      <c r="FK181" s="96"/>
      <c r="FL181" s="96"/>
      <c r="FM181" s="96"/>
      <c r="FN181" s="96"/>
      <c r="FO181" s="96"/>
      <c r="FP181" s="96"/>
      <c r="FQ181" s="96"/>
      <c r="FR181" s="96"/>
      <c r="FS181" s="96"/>
      <c r="FT181" s="96"/>
      <c r="FU181" s="96"/>
      <c r="FV181" s="96"/>
      <c r="FW181" s="96"/>
      <c r="FX181" s="96"/>
      <c r="FY181" s="96"/>
      <c r="FZ181" s="96"/>
      <c r="GA181" s="96"/>
      <c r="GB181" s="96"/>
      <c r="GC181" s="96"/>
      <c r="GD181" s="96"/>
      <c r="GE181" s="96"/>
      <c r="GF181" s="96"/>
      <c r="GG181" s="96"/>
      <c r="GH181" s="96"/>
      <c r="GI181" s="96"/>
      <c r="GJ181" s="96"/>
      <c r="GK181" s="96"/>
      <c r="GL181" s="96"/>
      <c r="GM181" s="96"/>
      <c r="GN181" s="96"/>
      <c r="GO181" s="96"/>
      <c r="GP181" s="96"/>
      <c r="GQ181" s="96"/>
      <c r="GR181" s="96"/>
      <c r="GS181" s="96"/>
      <c r="GT181" s="96"/>
      <c r="GU181" s="96"/>
      <c r="GV181" s="96"/>
      <c r="GW181" s="96"/>
      <c r="GX181" s="96"/>
      <c r="GY181" s="96"/>
      <c r="GZ181" s="96"/>
      <c r="HA181" s="96"/>
      <c r="HB181" s="96"/>
      <c r="HC181" s="96"/>
      <c r="HD181" s="96"/>
      <c r="HE181" s="96"/>
      <c r="HF181" s="96"/>
      <c r="HG181" s="96"/>
      <c r="HH181" s="96"/>
      <c r="HI181" s="96"/>
      <c r="HJ181" s="96"/>
      <c r="HK181" s="96"/>
      <c r="HL181" s="96"/>
      <c r="HM181" s="96"/>
      <c r="HN181" s="96"/>
      <c r="HO181" s="96"/>
      <c r="HP181" s="96"/>
      <c r="HQ181" s="96"/>
      <c r="HR181" s="96"/>
      <c r="HS181" s="96"/>
      <c r="HT181" s="96"/>
      <c r="HU181" s="96"/>
      <c r="HV181" s="96"/>
      <c r="HW181" s="96"/>
      <c r="HX181" s="96"/>
      <c r="HY181" s="96"/>
      <c r="HZ181" s="96"/>
      <c r="IA181" s="96"/>
      <c r="IB181" s="96"/>
      <c r="IC181" s="96"/>
      <c r="ID181" s="96"/>
      <c r="IE181" s="96"/>
      <c r="IF181" s="96"/>
      <c r="IG181" s="96"/>
      <c r="IH181" s="96"/>
      <c r="II181" s="96"/>
      <c r="IJ181" s="96"/>
      <c r="IK181" s="96"/>
      <c r="IL181" s="96"/>
      <c r="IM181" s="96"/>
      <c r="IN181" s="96"/>
      <c r="IO181" s="96"/>
      <c r="IP181" s="96"/>
      <c r="IQ181" s="96"/>
      <c r="IR181" s="96"/>
      <c r="IS181" s="96"/>
      <c r="IT181" s="96"/>
      <c r="IU181" s="96"/>
      <c r="IV181" s="96"/>
      <c r="IW181" s="96"/>
      <c r="IX181" s="96"/>
      <c r="IY181" s="96"/>
      <c r="IZ181" s="96"/>
      <c r="JA181" s="96"/>
      <c r="JB181" s="96"/>
      <c r="JC181" s="96"/>
      <c r="JD181" s="96"/>
      <c r="JE181" s="96"/>
      <c r="JF181" s="96"/>
      <c r="JG181" s="96"/>
      <c r="JH181" s="96"/>
      <c r="JI181" s="96"/>
      <c r="JJ181" s="96"/>
      <c r="JK181" s="96"/>
      <c r="JL181" s="96"/>
      <c r="JM181" s="96"/>
      <c r="JN181" s="96"/>
      <c r="JO181" s="96"/>
      <c r="JP181" s="96"/>
      <c r="JQ181" s="96"/>
      <c r="JR181" s="96"/>
      <c r="JS181" s="96"/>
      <c r="JT181" s="96"/>
      <c r="JU181" s="96"/>
      <c r="JV181" s="95"/>
      <c r="JW181" s="96"/>
      <c r="JX181" s="96"/>
      <c r="JY181" s="96"/>
      <c r="JZ181" s="96"/>
      <c r="KA181" s="95"/>
      <c r="KB181" s="95"/>
      <c r="KC181" s="95"/>
      <c r="KD181" s="95"/>
      <c r="KE181" s="95"/>
      <c r="KF181" s="95"/>
      <c r="KG181" s="95"/>
      <c r="KH181" s="95"/>
      <c r="KI181" s="95"/>
      <c r="KJ181" s="95"/>
      <c r="KK181" s="95"/>
      <c r="KL181" s="95"/>
      <c r="KM181" s="95"/>
      <c r="KN181" s="95"/>
      <c r="KO181" s="95"/>
      <c r="KP181" s="95"/>
      <c r="KQ181" s="95"/>
      <c r="KR181" s="95"/>
      <c r="KS181" s="95"/>
      <c r="KT181" s="95"/>
      <c r="KU181" s="95"/>
      <c r="KV181" s="95"/>
      <c r="KW181" s="95"/>
      <c r="KX181" s="95"/>
      <c r="KY181" s="95"/>
      <c r="KZ181" s="95"/>
      <c r="LA181" s="95"/>
      <c r="LB181" s="95"/>
      <c r="LC181" s="95"/>
      <c r="LD181" s="95"/>
      <c r="LE181" s="95"/>
      <c r="LF181" s="95"/>
      <c r="LG181" s="96"/>
      <c r="LH181" s="96"/>
      <c r="LI181" s="96"/>
      <c r="LJ181" s="96"/>
      <c r="LK181" s="96"/>
      <c r="LL181" s="96"/>
      <c r="LM181" s="97"/>
      <c r="LN181" s="96"/>
      <c r="LO181" s="96"/>
      <c r="LP181" s="96"/>
      <c r="LQ181" s="96"/>
      <c r="LR181" s="96"/>
      <c r="LS181" s="96"/>
      <c r="LT181" s="96"/>
      <c r="LU181" s="96"/>
      <c r="LV181" s="96"/>
      <c r="LW181" s="96"/>
      <c r="LX181" s="96"/>
      <c r="LY181" s="96"/>
      <c r="LZ181" s="96"/>
      <c r="MA181" s="96"/>
      <c r="MB181" s="96"/>
      <c r="MC181" s="97"/>
      <c r="MD181" s="97"/>
      <c r="ME181" s="96"/>
      <c r="MF181" s="96"/>
      <c r="MG181" s="96"/>
      <c r="MH181" s="96"/>
      <c r="MI181" s="96"/>
      <c r="MJ181" s="96"/>
      <c r="MK181" s="96"/>
      <c r="ML181" s="96"/>
      <c r="MM181" s="96"/>
      <c r="MN181" s="96"/>
      <c r="MO181" s="96"/>
      <c r="MP181" s="96"/>
      <c r="MQ181" s="96"/>
      <c r="MR181" s="96"/>
      <c r="MS181" s="96"/>
      <c r="MT181" s="94"/>
      <c r="MU181" s="94"/>
      <c r="MV181" s="96"/>
      <c r="MW181" s="96"/>
      <c r="MX181" s="96"/>
      <c r="MY181" s="96"/>
      <c r="MZ181" s="96"/>
      <c r="NA181" s="96"/>
      <c r="NB181" s="96"/>
      <c r="NC181" s="96"/>
      <c r="ND181" s="96"/>
      <c r="NE181" s="96"/>
      <c r="NF181" s="96"/>
      <c r="NG181" s="96"/>
      <c r="NH181" s="96"/>
      <c r="NI181" s="96"/>
      <c r="NJ181" s="96"/>
      <c r="NK181" s="96"/>
      <c r="NL181" s="96"/>
    </row>
    <row r="182" spans="1:376" ht="13.9" customHeight="1" x14ac:dyDescent="0.2"/>
    <row r="183" spans="1:376" ht="13.9" customHeight="1" x14ac:dyDescent="0.2">
      <c r="A183" s="199"/>
    </row>
    <row r="184" spans="1:376" ht="13.9" customHeight="1" x14ac:dyDescent="0.2"/>
    <row r="185" spans="1:376" ht="13.9" customHeight="1" x14ac:dyDescent="0.2"/>
    <row r="186" spans="1:376" ht="13.9" customHeight="1" x14ac:dyDescent="0.2"/>
    <row r="187" spans="1:376" ht="13.9" customHeight="1" x14ac:dyDescent="0.2"/>
    <row r="188" spans="1:376" ht="13.9" customHeight="1" x14ac:dyDescent="0.2"/>
    <row r="189" spans="1:376" s="93" customFormat="1" ht="13.9" customHeight="1" x14ac:dyDescent="0.2">
      <c r="A189" s="328"/>
      <c r="B189" s="94"/>
      <c r="C189" s="94"/>
      <c r="D189" s="94"/>
      <c r="E189" s="94"/>
      <c r="F189" s="94"/>
      <c r="G189" s="94"/>
      <c r="H189" s="94"/>
      <c r="I189" s="94"/>
      <c r="J189" s="94"/>
      <c r="K189" s="94"/>
      <c r="L189" s="94"/>
      <c r="M189" s="94"/>
      <c r="N189" s="94"/>
      <c r="O189" s="94"/>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96"/>
      <c r="BB189" s="96"/>
      <c r="BC189" s="96"/>
      <c r="BD189" s="96"/>
      <c r="BE189" s="96"/>
      <c r="BF189" s="96"/>
      <c r="BG189" s="96"/>
      <c r="BH189" s="96"/>
      <c r="BI189" s="96"/>
      <c r="BJ189" s="96"/>
      <c r="BK189" s="96"/>
      <c r="BL189" s="96"/>
      <c r="BM189" s="96"/>
      <c r="BN189" s="96"/>
      <c r="BO189" s="96"/>
      <c r="BP189" s="96"/>
      <c r="BQ189" s="96"/>
      <c r="BR189" s="96"/>
      <c r="BS189" s="96"/>
      <c r="BT189" s="96"/>
      <c r="BU189" s="96"/>
      <c r="BV189" s="96"/>
      <c r="BW189" s="96"/>
      <c r="BX189" s="96"/>
      <c r="BY189" s="96"/>
      <c r="BZ189" s="96"/>
      <c r="CA189" s="96"/>
      <c r="CB189" s="96"/>
      <c r="CC189" s="96"/>
      <c r="CD189" s="96"/>
      <c r="CE189" s="96"/>
      <c r="CF189" s="96"/>
      <c r="CG189" s="96"/>
      <c r="CH189" s="96"/>
      <c r="CI189" s="96"/>
      <c r="CJ189" s="96"/>
      <c r="CK189" s="96"/>
      <c r="CL189" s="96"/>
      <c r="CM189" s="96"/>
      <c r="CN189" s="96"/>
      <c r="CO189" s="96"/>
      <c r="CP189" s="96"/>
      <c r="CQ189" s="96"/>
      <c r="CR189" s="96"/>
      <c r="CS189" s="96"/>
      <c r="CT189" s="96"/>
      <c r="CU189" s="96"/>
      <c r="CV189" s="96"/>
      <c r="CW189" s="96"/>
      <c r="CX189" s="96"/>
      <c r="CY189" s="96"/>
      <c r="CZ189" s="96"/>
      <c r="DA189" s="96"/>
      <c r="DB189" s="96"/>
      <c r="DC189" s="96"/>
      <c r="DD189" s="96"/>
      <c r="DE189" s="96"/>
      <c r="DF189" s="96"/>
      <c r="DG189" s="96"/>
      <c r="DH189" s="96"/>
      <c r="DI189" s="96"/>
      <c r="DJ189" s="96"/>
      <c r="DK189" s="96"/>
      <c r="DL189" s="96"/>
      <c r="DM189" s="96"/>
      <c r="DN189" s="96"/>
      <c r="DO189" s="96"/>
      <c r="DP189" s="96"/>
      <c r="DQ189" s="96"/>
      <c r="DR189" s="96"/>
      <c r="DS189" s="96"/>
      <c r="DT189" s="96"/>
      <c r="DU189" s="96"/>
      <c r="DV189" s="96"/>
      <c r="DW189" s="96"/>
      <c r="DX189" s="96"/>
      <c r="DY189" s="96"/>
      <c r="DZ189" s="96"/>
      <c r="EA189" s="96"/>
      <c r="EB189" s="96"/>
      <c r="EC189" s="96"/>
      <c r="ED189" s="96"/>
      <c r="EE189" s="96"/>
      <c r="EF189" s="96"/>
      <c r="EG189" s="96"/>
      <c r="EH189" s="96"/>
      <c r="EI189" s="96"/>
      <c r="EJ189" s="96"/>
      <c r="EK189" s="96"/>
      <c r="EL189" s="96"/>
      <c r="EM189" s="96"/>
      <c r="EN189" s="96"/>
      <c r="EO189" s="96"/>
      <c r="EP189" s="96"/>
      <c r="EQ189" s="96"/>
      <c r="ER189" s="96"/>
      <c r="ES189" s="96"/>
      <c r="ET189" s="96"/>
      <c r="EU189" s="96"/>
      <c r="EV189" s="96"/>
      <c r="EW189" s="96"/>
      <c r="EX189" s="96"/>
      <c r="EY189" s="96"/>
      <c r="EZ189" s="96"/>
      <c r="FA189" s="96"/>
      <c r="FB189" s="96"/>
      <c r="FC189" s="96"/>
      <c r="FD189" s="96"/>
      <c r="FE189" s="96"/>
      <c r="FF189" s="96"/>
      <c r="FG189" s="96"/>
      <c r="FH189" s="96"/>
      <c r="FI189" s="96"/>
      <c r="FJ189" s="96"/>
      <c r="FK189" s="96"/>
      <c r="FL189" s="96"/>
      <c r="FM189" s="96"/>
      <c r="FN189" s="96"/>
      <c r="FO189" s="96"/>
      <c r="FP189" s="96"/>
      <c r="FQ189" s="96"/>
      <c r="FR189" s="96"/>
      <c r="FS189" s="96"/>
      <c r="FT189" s="96"/>
      <c r="FU189" s="96"/>
      <c r="FV189" s="96"/>
      <c r="FW189" s="96"/>
      <c r="FX189" s="96"/>
      <c r="FY189" s="96"/>
      <c r="FZ189" s="96"/>
      <c r="GA189" s="96"/>
      <c r="GB189" s="96"/>
      <c r="GC189" s="96"/>
      <c r="GD189" s="96"/>
      <c r="GE189" s="96"/>
      <c r="GF189" s="96"/>
      <c r="GG189" s="96"/>
      <c r="GH189" s="96"/>
      <c r="GI189" s="96"/>
      <c r="GJ189" s="96"/>
      <c r="GK189" s="96"/>
      <c r="GL189" s="96"/>
      <c r="GM189" s="96"/>
      <c r="GN189" s="96"/>
      <c r="GO189" s="96"/>
      <c r="GP189" s="96"/>
      <c r="GQ189" s="96"/>
      <c r="GR189" s="96"/>
      <c r="GS189" s="96"/>
      <c r="GT189" s="96"/>
      <c r="GU189" s="96"/>
      <c r="GV189" s="96"/>
      <c r="GW189" s="96"/>
      <c r="GX189" s="96"/>
      <c r="GY189" s="96"/>
      <c r="GZ189" s="96"/>
      <c r="HA189" s="96"/>
      <c r="HB189" s="96"/>
      <c r="HC189" s="96"/>
      <c r="HD189" s="96"/>
      <c r="HE189" s="96"/>
      <c r="HF189" s="96"/>
      <c r="HG189" s="96"/>
      <c r="HH189" s="96"/>
      <c r="HI189" s="96"/>
      <c r="HJ189" s="96"/>
      <c r="HK189" s="96"/>
      <c r="HL189" s="96"/>
      <c r="HM189" s="96"/>
      <c r="HN189" s="96"/>
      <c r="HO189" s="96"/>
      <c r="HP189" s="96"/>
      <c r="HQ189" s="96"/>
      <c r="HR189" s="96"/>
      <c r="HS189" s="96"/>
      <c r="HT189" s="96"/>
      <c r="HU189" s="96"/>
      <c r="HV189" s="96"/>
      <c r="HW189" s="96"/>
      <c r="HX189" s="96"/>
      <c r="HY189" s="96"/>
      <c r="HZ189" s="96"/>
      <c r="IA189" s="96"/>
      <c r="IB189" s="96"/>
      <c r="IC189" s="96"/>
      <c r="ID189" s="96"/>
      <c r="IE189" s="96"/>
      <c r="IF189" s="96"/>
      <c r="IG189" s="96"/>
      <c r="IH189" s="96"/>
      <c r="II189" s="96"/>
      <c r="IJ189" s="96"/>
      <c r="IK189" s="96"/>
      <c r="IL189" s="96"/>
      <c r="IM189" s="96"/>
      <c r="IN189" s="96"/>
      <c r="IO189" s="96"/>
      <c r="IP189" s="96"/>
      <c r="IQ189" s="96"/>
      <c r="IR189" s="96"/>
      <c r="IS189" s="96"/>
      <c r="IT189" s="96"/>
      <c r="IU189" s="96"/>
      <c r="IV189" s="96"/>
      <c r="IW189" s="96"/>
      <c r="IX189" s="96"/>
      <c r="IY189" s="96"/>
      <c r="IZ189" s="96"/>
      <c r="JA189" s="96"/>
      <c r="JB189" s="96"/>
      <c r="JC189" s="96"/>
      <c r="JD189" s="96"/>
      <c r="JE189" s="96"/>
      <c r="JF189" s="96"/>
      <c r="JG189" s="96"/>
      <c r="JH189" s="96"/>
      <c r="JI189" s="96"/>
      <c r="JJ189" s="96"/>
      <c r="JK189" s="96"/>
      <c r="JL189" s="96"/>
      <c r="JM189" s="96"/>
      <c r="JN189" s="96"/>
      <c r="JO189" s="96"/>
      <c r="JP189" s="96"/>
      <c r="JQ189" s="96"/>
      <c r="JR189" s="96"/>
      <c r="JS189" s="96"/>
      <c r="JT189" s="96"/>
      <c r="JU189" s="96"/>
      <c r="JV189" s="95"/>
      <c r="JW189" s="96"/>
      <c r="JX189" s="96"/>
      <c r="JY189" s="96"/>
      <c r="JZ189" s="96"/>
      <c r="KA189" s="95"/>
      <c r="KB189" s="95"/>
      <c r="KC189" s="95"/>
      <c r="KD189" s="95"/>
      <c r="KE189" s="95"/>
      <c r="KF189" s="95"/>
      <c r="KG189" s="95"/>
      <c r="KH189" s="95"/>
      <c r="KI189" s="95"/>
      <c r="KJ189" s="95"/>
      <c r="KK189" s="95"/>
      <c r="KL189" s="95"/>
      <c r="KM189" s="95"/>
      <c r="KN189" s="95"/>
      <c r="KO189" s="95"/>
      <c r="KP189" s="95"/>
      <c r="KQ189" s="95"/>
      <c r="KR189" s="95"/>
      <c r="KS189" s="95"/>
      <c r="KT189" s="95"/>
      <c r="KU189" s="95"/>
      <c r="KV189" s="95"/>
      <c r="KW189" s="95"/>
      <c r="KX189" s="95"/>
      <c r="KY189" s="95"/>
      <c r="KZ189" s="95"/>
      <c r="LA189" s="95"/>
      <c r="LB189" s="95"/>
      <c r="LC189" s="95"/>
      <c r="LD189" s="95"/>
      <c r="LE189" s="95"/>
      <c r="LF189" s="95"/>
      <c r="LG189" s="96"/>
      <c r="LH189" s="96"/>
      <c r="LI189" s="96"/>
      <c r="LJ189" s="96"/>
      <c r="LK189" s="96"/>
      <c r="LL189" s="96"/>
      <c r="LM189" s="97"/>
      <c r="LN189" s="96"/>
      <c r="LO189" s="96"/>
      <c r="LP189" s="96"/>
      <c r="LQ189" s="96"/>
      <c r="LR189" s="96"/>
      <c r="LS189" s="96"/>
      <c r="LT189" s="96"/>
      <c r="LU189" s="96"/>
      <c r="LV189" s="96"/>
      <c r="LW189" s="96"/>
      <c r="LX189" s="96"/>
      <c r="LY189" s="96"/>
      <c r="LZ189" s="96"/>
      <c r="MA189" s="96"/>
      <c r="MB189" s="96"/>
      <c r="MC189" s="97"/>
      <c r="MD189" s="97"/>
      <c r="ME189" s="96"/>
      <c r="MF189" s="96"/>
      <c r="MG189" s="96"/>
      <c r="MH189" s="96"/>
      <c r="MI189" s="96"/>
      <c r="MJ189" s="96"/>
      <c r="MK189" s="96"/>
      <c r="ML189" s="96"/>
      <c r="MM189" s="96"/>
      <c r="MN189" s="96"/>
      <c r="MO189" s="96"/>
      <c r="MP189" s="96"/>
      <c r="MQ189" s="96"/>
      <c r="MR189" s="96"/>
      <c r="MS189" s="96"/>
      <c r="MT189" s="94"/>
      <c r="MU189" s="94"/>
      <c r="MV189" s="96"/>
      <c r="MW189" s="96"/>
      <c r="MX189" s="96"/>
      <c r="MY189" s="96"/>
      <c r="MZ189" s="96"/>
      <c r="NA189" s="96"/>
      <c r="NB189" s="96"/>
      <c r="NC189" s="96"/>
      <c r="ND189" s="96"/>
      <c r="NE189" s="96"/>
      <c r="NF189" s="96"/>
      <c r="NG189" s="96"/>
      <c r="NH189" s="96"/>
      <c r="NI189" s="96"/>
      <c r="NJ189" s="96"/>
      <c r="NK189" s="96"/>
      <c r="NL189" s="96"/>
    </row>
    <row r="190" spans="1:376" s="93" customFormat="1" ht="13.9" customHeight="1" x14ac:dyDescent="0.2">
      <c r="A190" s="328"/>
      <c r="B190" s="94"/>
      <c r="C190" s="94"/>
      <c r="D190" s="94"/>
      <c r="E190" s="94"/>
      <c r="F190" s="94"/>
      <c r="G190" s="94"/>
      <c r="H190" s="94"/>
      <c r="I190" s="94"/>
      <c r="J190" s="94"/>
      <c r="K190" s="94"/>
      <c r="L190" s="94"/>
      <c r="M190" s="94"/>
      <c r="N190" s="94"/>
      <c r="O190" s="94"/>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c r="AZ190" s="96"/>
      <c r="BA190" s="96"/>
      <c r="BB190" s="96"/>
      <c r="BC190" s="96"/>
      <c r="BD190" s="96"/>
      <c r="BE190" s="96"/>
      <c r="BF190" s="96"/>
      <c r="BG190" s="96"/>
      <c r="BH190" s="96"/>
      <c r="BI190" s="96"/>
      <c r="BJ190" s="96"/>
      <c r="BK190" s="96"/>
      <c r="BL190" s="96"/>
      <c r="BM190" s="96"/>
      <c r="BN190" s="96"/>
      <c r="BO190" s="96"/>
      <c r="BP190" s="96"/>
      <c r="BQ190" s="96"/>
      <c r="BR190" s="96"/>
      <c r="BS190" s="96"/>
      <c r="BT190" s="96"/>
      <c r="BU190" s="96"/>
      <c r="BV190" s="96"/>
      <c r="BW190" s="96"/>
      <c r="BX190" s="96"/>
      <c r="BY190" s="96"/>
      <c r="BZ190" s="96"/>
      <c r="CA190" s="96"/>
      <c r="CB190" s="96"/>
      <c r="CC190" s="96"/>
      <c r="CD190" s="96"/>
      <c r="CE190" s="96"/>
      <c r="CF190" s="96"/>
      <c r="CG190" s="96"/>
      <c r="CH190" s="96"/>
      <c r="CI190" s="96"/>
      <c r="CJ190" s="96"/>
      <c r="CK190" s="96"/>
      <c r="CL190" s="96"/>
      <c r="CM190" s="96"/>
      <c r="CN190" s="96"/>
      <c r="CO190" s="96"/>
      <c r="CP190" s="96"/>
      <c r="CQ190" s="96"/>
      <c r="CR190" s="96"/>
      <c r="CS190" s="96"/>
      <c r="CT190" s="96"/>
      <c r="CU190" s="96"/>
      <c r="CV190" s="96"/>
      <c r="CW190" s="96"/>
      <c r="CX190" s="96"/>
      <c r="CY190" s="96"/>
      <c r="CZ190" s="96"/>
      <c r="DA190" s="96"/>
      <c r="DB190" s="96"/>
      <c r="DC190" s="96"/>
      <c r="DD190" s="96"/>
      <c r="DE190" s="96"/>
      <c r="DF190" s="96"/>
      <c r="DG190" s="96"/>
      <c r="DH190" s="96"/>
      <c r="DI190" s="96"/>
      <c r="DJ190" s="96"/>
      <c r="DK190" s="96"/>
      <c r="DL190" s="96"/>
      <c r="DM190" s="96"/>
      <c r="DN190" s="96"/>
      <c r="DO190" s="96"/>
      <c r="DP190" s="96"/>
      <c r="DQ190" s="96"/>
      <c r="DR190" s="96"/>
      <c r="DS190" s="96"/>
      <c r="DT190" s="96"/>
      <c r="DU190" s="96"/>
      <c r="DV190" s="96"/>
      <c r="DW190" s="96"/>
      <c r="DX190" s="96"/>
      <c r="DY190" s="96"/>
      <c r="DZ190" s="96"/>
      <c r="EA190" s="96"/>
      <c r="EB190" s="96"/>
      <c r="EC190" s="96"/>
      <c r="ED190" s="96"/>
      <c r="EE190" s="96"/>
      <c r="EF190" s="96"/>
      <c r="EG190" s="96"/>
      <c r="EH190" s="96"/>
      <c r="EI190" s="96"/>
      <c r="EJ190" s="96"/>
      <c r="EK190" s="96"/>
      <c r="EL190" s="96"/>
      <c r="EM190" s="96"/>
      <c r="EN190" s="96"/>
      <c r="EO190" s="96"/>
      <c r="EP190" s="96"/>
      <c r="EQ190" s="96"/>
      <c r="ER190" s="96"/>
      <c r="ES190" s="96"/>
      <c r="ET190" s="96"/>
      <c r="EU190" s="96"/>
      <c r="EV190" s="96"/>
      <c r="EW190" s="96"/>
      <c r="EX190" s="96"/>
      <c r="EY190" s="96"/>
      <c r="EZ190" s="96"/>
      <c r="FA190" s="96"/>
      <c r="FB190" s="96"/>
      <c r="FC190" s="96"/>
      <c r="FD190" s="96"/>
      <c r="FE190" s="96"/>
      <c r="FF190" s="96"/>
      <c r="FG190" s="96"/>
      <c r="FH190" s="96"/>
      <c r="FI190" s="96"/>
      <c r="FJ190" s="96"/>
      <c r="FK190" s="96"/>
      <c r="FL190" s="96"/>
      <c r="FM190" s="96"/>
      <c r="FN190" s="96"/>
      <c r="FO190" s="96"/>
      <c r="FP190" s="96"/>
      <c r="FQ190" s="96"/>
      <c r="FR190" s="96"/>
      <c r="FS190" s="96"/>
      <c r="FT190" s="96"/>
      <c r="FU190" s="96"/>
      <c r="FV190" s="96"/>
      <c r="FW190" s="96"/>
      <c r="FX190" s="96"/>
      <c r="FY190" s="96"/>
      <c r="FZ190" s="96"/>
      <c r="GA190" s="96"/>
      <c r="GB190" s="96"/>
      <c r="GC190" s="96"/>
      <c r="GD190" s="96"/>
      <c r="GE190" s="96"/>
      <c r="GF190" s="96"/>
      <c r="GG190" s="96"/>
      <c r="GH190" s="96"/>
      <c r="GI190" s="96"/>
      <c r="GJ190" s="96"/>
      <c r="GK190" s="96"/>
      <c r="GL190" s="96"/>
      <c r="GM190" s="96"/>
      <c r="GN190" s="96"/>
      <c r="GO190" s="96"/>
      <c r="GP190" s="96"/>
      <c r="GQ190" s="96"/>
      <c r="GR190" s="96"/>
      <c r="GS190" s="96"/>
      <c r="GT190" s="96"/>
      <c r="GU190" s="96"/>
      <c r="GV190" s="96"/>
      <c r="GW190" s="96"/>
      <c r="GX190" s="96"/>
      <c r="GY190" s="96"/>
      <c r="GZ190" s="96"/>
      <c r="HA190" s="96"/>
      <c r="HB190" s="96"/>
      <c r="HC190" s="96"/>
      <c r="HD190" s="96"/>
      <c r="HE190" s="96"/>
      <c r="HF190" s="96"/>
      <c r="HG190" s="96"/>
      <c r="HH190" s="96"/>
      <c r="HI190" s="96"/>
      <c r="HJ190" s="96"/>
      <c r="HK190" s="96"/>
      <c r="HL190" s="96"/>
      <c r="HM190" s="96"/>
      <c r="HN190" s="96"/>
      <c r="HO190" s="96"/>
      <c r="HP190" s="96"/>
      <c r="HQ190" s="96"/>
      <c r="HR190" s="96"/>
      <c r="HS190" s="96"/>
      <c r="HT190" s="96"/>
      <c r="HU190" s="96"/>
      <c r="HV190" s="96"/>
      <c r="HW190" s="96"/>
      <c r="HX190" s="96"/>
      <c r="HY190" s="96"/>
      <c r="HZ190" s="96"/>
      <c r="IA190" s="96"/>
      <c r="IB190" s="96"/>
      <c r="IC190" s="96"/>
      <c r="ID190" s="96"/>
      <c r="IE190" s="96"/>
      <c r="IF190" s="96"/>
      <c r="IG190" s="96"/>
      <c r="IH190" s="96"/>
      <c r="II190" s="96"/>
      <c r="IJ190" s="96"/>
      <c r="IK190" s="96"/>
      <c r="IL190" s="96"/>
      <c r="IM190" s="96"/>
      <c r="IN190" s="96"/>
      <c r="IO190" s="96"/>
      <c r="IP190" s="96"/>
      <c r="IQ190" s="96"/>
      <c r="IR190" s="96"/>
      <c r="IS190" s="96"/>
      <c r="IT190" s="96"/>
      <c r="IU190" s="96"/>
      <c r="IV190" s="96"/>
      <c r="IW190" s="96"/>
      <c r="IX190" s="96"/>
      <c r="IY190" s="96"/>
      <c r="IZ190" s="96"/>
      <c r="JA190" s="96"/>
      <c r="JB190" s="96"/>
      <c r="JC190" s="96"/>
      <c r="JD190" s="96"/>
      <c r="JE190" s="96"/>
      <c r="JF190" s="96"/>
      <c r="JG190" s="96"/>
      <c r="JH190" s="96"/>
      <c r="JI190" s="96"/>
      <c r="JJ190" s="96"/>
      <c r="JK190" s="96"/>
      <c r="JL190" s="96"/>
      <c r="JM190" s="96"/>
      <c r="JN190" s="96"/>
      <c r="JO190" s="96"/>
      <c r="JP190" s="96"/>
      <c r="JQ190" s="96"/>
      <c r="JR190" s="96"/>
      <c r="JS190" s="96"/>
      <c r="JT190" s="96"/>
      <c r="JU190" s="96"/>
      <c r="JV190" s="95"/>
      <c r="JW190" s="96"/>
      <c r="JX190" s="96"/>
      <c r="JY190" s="96"/>
      <c r="JZ190" s="96"/>
      <c r="KA190" s="95"/>
      <c r="KB190" s="95"/>
      <c r="KC190" s="95"/>
      <c r="KD190" s="95"/>
      <c r="KE190" s="95"/>
      <c r="KF190" s="95"/>
      <c r="KG190" s="95"/>
      <c r="KH190" s="95"/>
      <c r="KI190" s="95"/>
      <c r="KJ190" s="95"/>
      <c r="KK190" s="95"/>
      <c r="KL190" s="95"/>
      <c r="KM190" s="95"/>
      <c r="KN190" s="95"/>
      <c r="KO190" s="95"/>
      <c r="KP190" s="95"/>
      <c r="KQ190" s="95"/>
      <c r="KR190" s="95"/>
      <c r="KS190" s="95"/>
      <c r="KT190" s="95"/>
      <c r="KU190" s="95"/>
      <c r="KV190" s="95"/>
      <c r="KW190" s="95"/>
      <c r="KX190" s="95"/>
      <c r="KY190" s="95"/>
      <c r="KZ190" s="95"/>
      <c r="LA190" s="95"/>
      <c r="LB190" s="95"/>
      <c r="LC190" s="95"/>
      <c r="LD190" s="95"/>
      <c r="LE190" s="95"/>
      <c r="LF190" s="95"/>
      <c r="LG190" s="96"/>
      <c r="LH190" s="96"/>
      <c r="LI190" s="96"/>
      <c r="LJ190" s="96"/>
      <c r="LK190" s="96"/>
      <c r="LL190" s="96"/>
      <c r="LM190" s="97"/>
      <c r="LN190" s="96"/>
      <c r="LO190" s="96"/>
      <c r="LP190" s="96"/>
      <c r="LQ190" s="96"/>
      <c r="LR190" s="96"/>
      <c r="LS190" s="96"/>
      <c r="LT190" s="96"/>
      <c r="LU190" s="96"/>
      <c r="LV190" s="96"/>
      <c r="LW190" s="96"/>
      <c r="LX190" s="96"/>
      <c r="LY190" s="96"/>
      <c r="LZ190" s="96"/>
      <c r="MA190" s="96"/>
      <c r="MB190" s="96"/>
      <c r="MC190" s="97"/>
      <c r="MD190" s="97"/>
      <c r="ME190" s="96"/>
      <c r="MF190" s="96"/>
      <c r="MG190" s="96"/>
      <c r="MH190" s="96"/>
      <c r="MI190" s="96"/>
      <c r="MJ190" s="96"/>
      <c r="MK190" s="96"/>
      <c r="ML190" s="96"/>
      <c r="MM190" s="96"/>
      <c r="MN190" s="96"/>
      <c r="MO190" s="96"/>
      <c r="MP190" s="96"/>
      <c r="MQ190" s="96"/>
      <c r="MR190" s="96"/>
      <c r="MS190" s="96"/>
      <c r="MT190" s="94"/>
      <c r="MU190" s="94"/>
      <c r="MV190" s="96"/>
      <c r="MW190" s="96"/>
      <c r="MX190" s="96"/>
      <c r="MY190" s="96"/>
      <c r="MZ190" s="96"/>
      <c r="NA190" s="96"/>
      <c r="NB190" s="96"/>
      <c r="NC190" s="96"/>
      <c r="ND190" s="96"/>
      <c r="NE190" s="96"/>
      <c r="NF190" s="96"/>
      <c r="NG190" s="96"/>
      <c r="NH190" s="96"/>
      <c r="NI190" s="96"/>
      <c r="NJ190" s="96"/>
      <c r="NK190" s="96"/>
      <c r="NL190" s="96"/>
    </row>
    <row r="191" spans="1:376" s="93" customFormat="1" ht="13.9" customHeight="1" x14ac:dyDescent="0.2">
      <c r="A191" s="943"/>
      <c r="B191" s="94"/>
      <c r="C191" s="94"/>
      <c r="D191" s="94"/>
      <c r="E191" s="94"/>
      <c r="F191" s="94"/>
      <c r="G191" s="94"/>
      <c r="H191" s="94"/>
      <c r="I191" s="94"/>
      <c r="J191" s="94"/>
      <c r="K191" s="94"/>
      <c r="L191" s="94"/>
      <c r="M191" s="94"/>
      <c r="N191" s="94"/>
      <c r="O191" s="94"/>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c r="AZ191" s="96"/>
      <c r="BA191" s="96"/>
      <c r="BB191" s="96"/>
      <c r="BC191" s="96"/>
      <c r="BD191" s="96"/>
      <c r="BE191" s="96"/>
      <c r="BF191" s="96"/>
      <c r="BG191" s="96"/>
      <c r="BH191" s="96"/>
      <c r="BI191" s="96"/>
      <c r="BJ191" s="96"/>
      <c r="BK191" s="96"/>
      <c r="BL191" s="96"/>
      <c r="BM191" s="96"/>
      <c r="BN191" s="96"/>
      <c r="BO191" s="96"/>
      <c r="BP191" s="96"/>
      <c r="BQ191" s="96"/>
      <c r="BR191" s="96"/>
      <c r="BS191" s="96"/>
      <c r="BT191" s="96"/>
      <c r="BU191" s="96"/>
      <c r="BV191" s="96"/>
      <c r="BW191" s="96"/>
      <c r="BX191" s="96"/>
      <c r="BY191" s="96"/>
      <c r="BZ191" s="96"/>
      <c r="CA191" s="96"/>
      <c r="CB191" s="96"/>
      <c r="CC191" s="96"/>
      <c r="CD191" s="96"/>
      <c r="CE191" s="96"/>
      <c r="CF191" s="96"/>
      <c r="CG191" s="96"/>
      <c r="CH191" s="96"/>
      <c r="CI191" s="96"/>
      <c r="CJ191" s="96"/>
      <c r="CK191" s="96"/>
      <c r="CL191" s="96"/>
      <c r="CM191" s="96"/>
      <c r="CN191" s="96"/>
      <c r="CO191" s="96"/>
      <c r="CP191" s="96"/>
      <c r="CQ191" s="96"/>
      <c r="CR191" s="96"/>
      <c r="CS191" s="96"/>
      <c r="CT191" s="96"/>
      <c r="CU191" s="96"/>
      <c r="CV191" s="96"/>
      <c r="CW191" s="96"/>
      <c r="CX191" s="96"/>
      <c r="CY191" s="96"/>
      <c r="CZ191" s="96"/>
      <c r="DA191" s="96"/>
      <c r="DB191" s="96"/>
      <c r="DC191" s="96"/>
      <c r="DD191" s="96"/>
      <c r="DE191" s="96"/>
      <c r="DF191" s="96"/>
      <c r="DG191" s="96"/>
      <c r="DH191" s="96"/>
      <c r="DI191" s="96"/>
      <c r="DJ191" s="96"/>
      <c r="DK191" s="96"/>
      <c r="DL191" s="96"/>
      <c r="DM191" s="96"/>
      <c r="DN191" s="96"/>
      <c r="DO191" s="96"/>
      <c r="DP191" s="96"/>
      <c r="DQ191" s="96"/>
      <c r="DR191" s="96"/>
      <c r="DS191" s="96"/>
      <c r="DT191" s="96"/>
      <c r="DU191" s="96"/>
      <c r="DV191" s="96"/>
      <c r="DW191" s="96"/>
      <c r="DX191" s="96"/>
      <c r="DY191" s="96"/>
      <c r="DZ191" s="96"/>
      <c r="EA191" s="96"/>
      <c r="EB191" s="96"/>
      <c r="EC191" s="96"/>
      <c r="ED191" s="96"/>
      <c r="EE191" s="96"/>
      <c r="EF191" s="96"/>
      <c r="EG191" s="96"/>
      <c r="EH191" s="96"/>
      <c r="EI191" s="96"/>
      <c r="EJ191" s="96"/>
      <c r="EK191" s="96"/>
      <c r="EL191" s="96"/>
      <c r="EM191" s="96"/>
      <c r="EN191" s="96"/>
      <c r="EO191" s="96"/>
      <c r="EP191" s="96"/>
      <c r="EQ191" s="96"/>
      <c r="ER191" s="96"/>
      <c r="ES191" s="96"/>
      <c r="ET191" s="96"/>
      <c r="EU191" s="96"/>
      <c r="EV191" s="96"/>
      <c r="EW191" s="96"/>
      <c r="EX191" s="96"/>
      <c r="EY191" s="96"/>
      <c r="EZ191" s="96"/>
      <c r="FA191" s="96"/>
      <c r="FB191" s="96"/>
      <c r="FC191" s="96"/>
      <c r="FD191" s="96"/>
      <c r="FE191" s="96"/>
      <c r="FF191" s="96"/>
      <c r="FG191" s="96"/>
      <c r="FH191" s="96"/>
      <c r="FI191" s="96"/>
      <c r="FJ191" s="96"/>
      <c r="FK191" s="96"/>
      <c r="FL191" s="96"/>
      <c r="FM191" s="96"/>
      <c r="FN191" s="96"/>
      <c r="FO191" s="96"/>
      <c r="FP191" s="96"/>
      <c r="FQ191" s="96"/>
      <c r="FR191" s="96"/>
      <c r="FS191" s="96"/>
      <c r="FT191" s="96"/>
      <c r="FU191" s="96"/>
      <c r="FV191" s="96"/>
      <c r="FW191" s="96"/>
      <c r="FX191" s="96"/>
      <c r="FY191" s="96"/>
      <c r="FZ191" s="96"/>
      <c r="GA191" s="96"/>
      <c r="GB191" s="96"/>
      <c r="GC191" s="96"/>
      <c r="GD191" s="96"/>
      <c r="GE191" s="96"/>
      <c r="GF191" s="96"/>
      <c r="GG191" s="96"/>
      <c r="GH191" s="96"/>
      <c r="GI191" s="96"/>
      <c r="GJ191" s="96"/>
      <c r="GK191" s="96"/>
      <c r="GL191" s="96"/>
      <c r="GM191" s="96"/>
      <c r="GN191" s="96"/>
      <c r="GO191" s="96"/>
      <c r="GP191" s="96"/>
      <c r="GQ191" s="96"/>
      <c r="GR191" s="96"/>
      <c r="GS191" s="96"/>
      <c r="GT191" s="96"/>
      <c r="GU191" s="96"/>
      <c r="GV191" s="96"/>
      <c r="GW191" s="96"/>
      <c r="GX191" s="96"/>
      <c r="GY191" s="96"/>
      <c r="GZ191" s="96"/>
      <c r="HA191" s="96"/>
      <c r="HB191" s="96"/>
      <c r="HC191" s="96"/>
      <c r="HD191" s="96"/>
      <c r="HE191" s="96"/>
      <c r="HF191" s="96"/>
      <c r="HG191" s="96"/>
      <c r="HH191" s="96"/>
      <c r="HI191" s="96"/>
      <c r="HJ191" s="96"/>
      <c r="HK191" s="96"/>
      <c r="HL191" s="96"/>
      <c r="HM191" s="96"/>
      <c r="HN191" s="96"/>
      <c r="HO191" s="96"/>
      <c r="HP191" s="96"/>
      <c r="HQ191" s="96"/>
      <c r="HR191" s="96"/>
      <c r="HS191" s="96"/>
      <c r="HT191" s="96"/>
      <c r="HU191" s="96"/>
      <c r="HV191" s="96"/>
      <c r="HW191" s="96"/>
      <c r="HX191" s="96"/>
      <c r="HY191" s="96"/>
      <c r="HZ191" s="96"/>
      <c r="IA191" s="96"/>
      <c r="IB191" s="96"/>
      <c r="IC191" s="96"/>
      <c r="ID191" s="96"/>
      <c r="IE191" s="96"/>
      <c r="IF191" s="96"/>
      <c r="IG191" s="96"/>
      <c r="IH191" s="96"/>
      <c r="II191" s="96"/>
      <c r="IJ191" s="96"/>
      <c r="IK191" s="96"/>
      <c r="IL191" s="96"/>
      <c r="IM191" s="96"/>
      <c r="IN191" s="96"/>
      <c r="IO191" s="96"/>
      <c r="IP191" s="96"/>
      <c r="IQ191" s="96"/>
      <c r="IR191" s="96"/>
      <c r="IS191" s="96"/>
      <c r="IT191" s="96"/>
      <c r="IU191" s="96"/>
      <c r="IV191" s="96"/>
      <c r="IW191" s="96"/>
      <c r="IX191" s="96"/>
      <c r="IY191" s="96"/>
      <c r="IZ191" s="96"/>
      <c r="JA191" s="96"/>
      <c r="JB191" s="96"/>
      <c r="JC191" s="96"/>
      <c r="JD191" s="96"/>
      <c r="JE191" s="96"/>
      <c r="JF191" s="96"/>
      <c r="JG191" s="96"/>
      <c r="JH191" s="96"/>
      <c r="JI191" s="96"/>
      <c r="JJ191" s="96"/>
      <c r="JK191" s="96"/>
      <c r="JL191" s="96"/>
      <c r="JM191" s="96"/>
      <c r="JN191" s="96"/>
      <c r="JO191" s="96"/>
      <c r="JP191" s="96"/>
      <c r="JQ191" s="96"/>
      <c r="JR191" s="96"/>
      <c r="JS191" s="96"/>
      <c r="JT191" s="96"/>
      <c r="JU191" s="96"/>
      <c r="JV191" s="95"/>
      <c r="JW191" s="96"/>
      <c r="JX191" s="96"/>
      <c r="JY191" s="96"/>
      <c r="JZ191" s="96"/>
      <c r="KA191" s="95"/>
      <c r="KB191" s="95"/>
      <c r="KC191" s="95"/>
      <c r="KD191" s="95"/>
      <c r="KE191" s="95"/>
      <c r="KF191" s="95"/>
      <c r="KG191" s="95"/>
      <c r="KH191" s="95"/>
      <c r="KI191" s="95"/>
      <c r="KJ191" s="95"/>
      <c r="KK191" s="95"/>
      <c r="KL191" s="95"/>
      <c r="KM191" s="95"/>
      <c r="KN191" s="95"/>
      <c r="KO191" s="95"/>
      <c r="KP191" s="95"/>
      <c r="KQ191" s="95"/>
      <c r="KR191" s="95"/>
      <c r="KS191" s="95"/>
      <c r="KT191" s="95"/>
      <c r="KU191" s="95"/>
      <c r="KV191" s="95"/>
      <c r="KW191" s="95"/>
      <c r="KX191" s="95"/>
      <c r="KY191" s="95"/>
      <c r="KZ191" s="95"/>
      <c r="LA191" s="95"/>
      <c r="LB191" s="95"/>
      <c r="LC191" s="95"/>
      <c r="LD191" s="95"/>
      <c r="LE191" s="95"/>
      <c r="LF191" s="95"/>
      <c r="LG191" s="96"/>
      <c r="LH191" s="96"/>
      <c r="LI191" s="96"/>
      <c r="LJ191" s="96"/>
      <c r="LK191" s="96"/>
      <c r="LL191" s="96"/>
      <c r="LM191" s="97"/>
      <c r="LN191" s="96"/>
      <c r="LO191" s="96"/>
      <c r="LP191" s="96"/>
      <c r="LQ191" s="96"/>
      <c r="LR191" s="96"/>
      <c r="LS191" s="96"/>
      <c r="LT191" s="96"/>
      <c r="LU191" s="96"/>
      <c r="LV191" s="96"/>
      <c r="LW191" s="96"/>
      <c r="LX191" s="96"/>
      <c r="LY191" s="96"/>
      <c r="LZ191" s="96"/>
      <c r="MA191" s="96"/>
      <c r="MB191" s="96"/>
      <c r="MC191" s="97"/>
      <c r="MD191" s="97"/>
      <c r="ME191" s="96"/>
      <c r="MF191" s="96"/>
      <c r="MG191" s="96"/>
      <c r="MH191" s="96"/>
      <c r="MI191" s="96"/>
      <c r="MJ191" s="96"/>
      <c r="MK191" s="96"/>
      <c r="ML191" s="96"/>
      <c r="MM191" s="96"/>
      <c r="MN191" s="96"/>
      <c r="MO191" s="96"/>
      <c r="MP191" s="96"/>
      <c r="MQ191" s="96"/>
      <c r="MR191" s="96"/>
      <c r="MS191" s="96"/>
      <c r="MT191" s="94"/>
      <c r="MU191" s="94"/>
      <c r="MV191" s="96"/>
      <c r="MW191" s="96"/>
      <c r="MX191" s="96"/>
      <c r="MY191" s="96"/>
      <c r="MZ191" s="96"/>
      <c r="NA191" s="96"/>
      <c r="NB191" s="96"/>
      <c r="NC191" s="96"/>
      <c r="ND191" s="96"/>
      <c r="NE191" s="96"/>
      <c r="NF191" s="96"/>
      <c r="NG191" s="96"/>
      <c r="NH191" s="96"/>
      <c r="NI191" s="96"/>
      <c r="NJ191" s="96"/>
      <c r="NK191" s="96"/>
      <c r="NL191" s="96"/>
    </row>
    <row r="192" spans="1:376" s="93" customFormat="1" ht="13.9" customHeight="1" x14ac:dyDescent="0.2">
      <c r="A192" s="94"/>
      <c r="B192" s="94"/>
      <c r="C192" s="94"/>
      <c r="D192" s="94"/>
      <c r="E192" s="94"/>
      <c r="F192" s="94"/>
      <c r="G192" s="94"/>
      <c r="H192" s="94"/>
      <c r="I192" s="94"/>
      <c r="J192" s="94"/>
      <c r="K192" s="94"/>
      <c r="L192" s="94"/>
      <c r="M192" s="94"/>
      <c r="N192" s="94"/>
      <c r="O192" s="94"/>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96"/>
      <c r="BB192" s="96"/>
      <c r="BC192" s="96"/>
      <c r="BD192" s="96"/>
      <c r="BE192" s="96"/>
      <c r="BF192" s="96"/>
      <c r="BG192" s="96"/>
      <c r="BH192" s="96"/>
      <c r="BI192" s="96"/>
      <c r="BJ192" s="96"/>
      <c r="BK192" s="96"/>
      <c r="BL192" s="96"/>
      <c r="BM192" s="96"/>
      <c r="BN192" s="96"/>
      <c r="BO192" s="96"/>
      <c r="BP192" s="96"/>
      <c r="BQ192" s="96"/>
      <c r="BR192" s="96"/>
      <c r="BS192" s="96"/>
      <c r="BT192" s="96"/>
      <c r="BU192" s="96"/>
      <c r="BV192" s="96"/>
      <c r="BW192" s="96"/>
      <c r="BX192" s="96"/>
      <c r="BY192" s="96"/>
      <c r="BZ192" s="96"/>
      <c r="CA192" s="96"/>
      <c r="CB192" s="96"/>
      <c r="CC192" s="96"/>
      <c r="CD192" s="96"/>
      <c r="CE192" s="96"/>
      <c r="CF192" s="96"/>
      <c r="CG192" s="96"/>
      <c r="CH192" s="96"/>
      <c r="CI192" s="96"/>
      <c r="CJ192" s="96"/>
      <c r="CK192" s="96"/>
      <c r="CL192" s="96"/>
      <c r="CM192" s="96"/>
      <c r="CN192" s="96"/>
      <c r="CO192" s="96"/>
      <c r="CP192" s="96"/>
      <c r="CQ192" s="96"/>
      <c r="CR192" s="96"/>
      <c r="CS192" s="96"/>
      <c r="CT192" s="96"/>
      <c r="CU192" s="96"/>
      <c r="CV192" s="96"/>
      <c r="CW192" s="96"/>
      <c r="CX192" s="96"/>
      <c r="CY192" s="96"/>
      <c r="CZ192" s="96"/>
      <c r="DA192" s="96"/>
      <c r="DB192" s="96"/>
      <c r="DC192" s="96"/>
      <c r="DD192" s="96"/>
      <c r="DE192" s="96"/>
      <c r="DF192" s="96"/>
      <c r="DG192" s="96"/>
      <c r="DH192" s="96"/>
      <c r="DI192" s="96"/>
      <c r="DJ192" s="96"/>
      <c r="DK192" s="96"/>
      <c r="DL192" s="96"/>
      <c r="DM192" s="96"/>
      <c r="DN192" s="96"/>
      <c r="DO192" s="96"/>
      <c r="DP192" s="96"/>
      <c r="DQ192" s="96"/>
      <c r="DR192" s="96"/>
      <c r="DS192" s="96"/>
      <c r="DT192" s="96"/>
      <c r="DU192" s="96"/>
      <c r="DV192" s="96"/>
      <c r="DW192" s="96"/>
      <c r="DX192" s="96"/>
      <c r="DY192" s="96"/>
      <c r="DZ192" s="96"/>
      <c r="EA192" s="96"/>
      <c r="EB192" s="96"/>
      <c r="EC192" s="96"/>
      <c r="ED192" s="96"/>
      <c r="EE192" s="96"/>
      <c r="EF192" s="96"/>
      <c r="EG192" s="96"/>
      <c r="EH192" s="96"/>
      <c r="EI192" s="96"/>
      <c r="EJ192" s="96"/>
      <c r="EK192" s="96"/>
      <c r="EL192" s="96"/>
      <c r="EM192" s="96"/>
      <c r="EN192" s="96"/>
      <c r="EO192" s="96"/>
      <c r="EP192" s="96"/>
      <c r="EQ192" s="96"/>
      <c r="ER192" s="96"/>
      <c r="ES192" s="96"/>
      <c r="ET192" s="96"/>
      <c r="EU192" s="96"/>
      <c r="EV192" s="96"/>
      <c r="EW192" s="96"/>
      <c r="EX192" s="96"/>
      <c r="EY192" s="96"/>
      <c r="EZ192" s="96"/>
      <c r="FA192" s="96"/>
      <c r="FB192" s="96"/>
      <c r="FC192" s="96"/>
      <c r="FD192" s="96"/>
      <c r="FE192" s="96"/>
      <c r="FF192" s="96"/>
      <c r="FG192" s="96"/>
      <c r="FH192" s="96"/>
      <c r="FI192" s="96"/>
      <c r="FJ192" s="96"/>
      <c r="FK192" s="96"/>
      <c r="FL192" s="96"/>
      <c r="FM192" s="96"/>
      <c r="FN192" s="96"/>
      <c r="FO192" s="96"/>
      <c r="FP192" s="96"/>
      <c r="FQ192" s="96"/>
      <c r="FR192" s="96"/>
      <c r="FS192" s="96"/>
      <c r="FT192" s="96"/>
      <c r="FU192" s="96"/>
      <c r="FV192" s="96"/>
      <c r="FW192" s="96"/>
      <c r="FX192" s="96"/>
      <c r="FY192" s="96"/>
      <c r="FZ192" s="96"/>
      <c r="GA192" s="96"/>
      <c r="GB192" s="96"/>
      <c r="GC192" s="96"/>
      <c r="GD192" s="96"/>
      <c r="GE192" s="96"/>
      <c r="GF192" s="96"/>
      <c r="GG192" s="96"/>
      <c r="GH192" s="96"/>
      <c r="GI192" s="96"/>
      <c r="GJ192" s="96"/>
      <c r="GK192" s="96"/>
      <c r="GL192" s="96"/>
      <c r="GM192" s="96"/>
      <c r="GN192" s="96"/>
      <c r="GO192" s="96"/>
      <c r="GP192" s="96"/>
      <c r="GQ192" s="96"/>
      <c r="GR192" s="96"/>
      <c r="GS192" s="96"/>
      <c r="GT192" s="96"/>
      <c r="GU192" s="96"/>
      <c r="GV192" s="96"/>
      <c r="GW192" s="96"/>
      <c r="GX192" s="96"/>
      <c r="GY192" s="96"/>
      <c r="GZ192" s="96"/>
      <c r="HA192" s="96"/>
      <c r="HB192" s="96"/>
      <c r="HC192" s="96"/>
      <c r="HD192" s="96"/>
      <c r="HE192" s="96"/>
      <c r="HF192" s="96"/>
      <c r="HG192" s="96"/>
      <c r="HH192" s="96"/>
      <c r="HI192" s="96"/>
      <c r="HJ192" s="96"/>
      <c r="HK192" s="96"/>
      <c r="HL192" s="96"/>
      <c r="HM192" s="96"/>
      <c r="HN192" s="96"/>
      <c r="HO192" s="96"/>
      <c r="HP192" s="96"/>
      <c r="HQ192" s="96"/>
      <c r="HR192" s="96"/>
      <c r="HS192" s="96"/>
      <c r="HT192" s="96"/>
      <c r="HU192" s="96"/>
      <c r="HV192" s="96"/>
      <c r="HW192" s="96"/>
      <c r="HX192" s="96"/>
      <c r="HY192" s="96"/>
      <c r="HZ192" s="96"/>
      <c r="IA192" s="96"/>
      <c r="IB192" s="96"/>
      <c r="IC192" s="96"/>
      <c r="ID192" s="96"/>
      <c r="IE192" s="96"/>
      <c r="IF192" s="96"/>
      <c r="IG192" s="96"/>
      <c r="IH192" s="96"/>
      <c r="II192" s="96"/>
      <c r="IJ192" s="96"/>
      <c r="IK192" s="96"/>
      <c r="IL192" s="96"/>
      <c r="IM192" s="96"/>
      <c r="IN192" s="96"/>
      <c r="IO192" s="96"/>
      <c r="IP192" s="96"/>
      <c r="IQ192" s="96"/>
      <c r="IR192" s="96"/>
      <c r="IS192" s="96"/>
      <c r="IT192" s="96"/>
      <c r="IU192" s="96"/>
      <c r="IV192" s="96"/>
      <c r="IW192" s="96"/>
      <c r="IX192" s="96"/>
      <c r="IY192" s="96"/>
      <c r="IZ192" s="96"/>
      <c r="JA192" s="96"/>
      <c r="JB192" s="96"/>
      <c r="JC192" s="96"/>
      <c r="JD192" s="96"/>
      <c r="JE192" s="96"/>
      <c r="JF192" s="96"/>
      <c r="JG192" s="96"/>
      <c r="JH192" s="96"/>
      <c r="JI192" s="96"/>
      <c r="JJ192" s="96"/>
      <c r="JK192" s="96"/>
      <c r="JL192" s="96"/>
      <c r="JM192" s="96"/>
      <c r="JN192" s="96"/>
      <c r="JO192" s="96"/>
      <c r="JP192" s="96"/>
      <c r="JQ192" s="96"/>
      <c r="JR192" s="96"/>
      <c r="JS192" s="96"/>
      <c r="JT192" s="96"/>
      <c r="JU192" s="96"/>
      <c r="JV192" s="95"/>
      <c r="JW192" s="96"/>
      <c r="JX192" s="96"/>
      <c r="JY192" s="96"/>
      <c r="JZ192" s="96"/>
      <c r="KA192" s="95"/>
      <c r="KB192" s="95"/>
      <c r="KC192" s="95"/>
      <c r="KD192" s="95"/>
      <c r="KE192" s="95"/>
      <c r="KF192" s="95"/>
      <c r="KG192" s="95"/>
      <c r="KH192" s="95"/>
      <c r="KI192" s="95"/>
      <c r="KJ192" s="95"/>
      <c r="KK192" s="95"/>
      <c r="KL192" s="95"/>
      <c r="KM192" s="95"/>
      <c r="KN192" s="95"/>
      <c r="KO192" s="95"/>
      <c r="KP192" s="95"/>
      <c r="KQ192" s="95"/>
      <c r="KR192" s="95"/>
      <c r="KS192" s="95"/>
      <c r="KT192" s="95"/>
      <c r="KU192" s="95"/>
      <c r="KV192" s="95"/>
      <c r="KW192" s="95"/>
      <c r="KX192" s="95"/>
      <c r="KY192" s="95"/>
      <c r="KZ192" s="95"/>
      <c r="LA192" s="95"/>
      <c r="LB192" s="95"/>
      <c r="LC192" s="95"/>
      <c r="LD192" s="95"/>
      <c r="LE192" s="95"/>
      <c r="LF192" s="95"/>
      <c r="LG192" s="96"/>
      <c r="LH192" s="96"/>
      <c r="LI192" s="96"/>
      <c r="LJ192" s="96"/>
      <c r="LK192" s="96"/>
      <c r="LL192" s="96"/>
      <c r="LM192" s="97"/>
      <c r="LN192" s="96"/>
      <c r="LO192" s="96"/>
      <c r="LP192" s="96"/>
      <c r="LQ192" s="96"/>
      <c r="LR192" s="96"/>
      <c r="LS192" s="96"/>
      <c r="LT192" s="96"/>
      <c r="LU192" s="96"/>
      <c r="LV192" s="96"/>
      <c r="LW192" s="96"/>
      <c r="LX192" s="96"/>
      <c r="LY192" s="96"/>
      <c r="LZ192" s="96"/>
      <c r="MA192" s="96"/>
      <c r="MB192" s="96"/>
      <c r="MC192" s="97"/>
      <c r="MD192" s="97"/>
      <c r="ME192" s="96"/>
      <c r="MF192" s="96"/>
      <c r="MG192" s="96"/>
      <c r="MH192" s="96"/>
      <c r="MI192" s="96"/>
      <c r="MJ192" s="96"/>
      <c r="MK192" s="96"/>
      <c r="ML192" s="96"/>
      <c r="MM192" s="96"/>
      <c r="MN192" s="96"/>
      <c r="MO192" s="96"/>
      <c r="MP192" s="96"/>
      <c r="MQ192" s="96"/>
      <c r="MR192" s="96"/>
      <c r="MS192" s="96"/>
      <c r="MT192" s="94"/>
      <c r="MU192" s="94"/>
      <c r="MV192" s="96"/>
      <c r="MW192" s="96"/>
      <c r="MX192" s="96"/>
      <c r="MY192" s="96"/>
      <c r="MZ192" s="96"/>
      <c r="NA192" s="96"/>
      <c r="NB192" s="96"/>
      <c r="NC192" s="96"/>
      <c r="ND192" s="96"/>
      <c r="NE192" s="96"/>
      <c r="NF192" s="96"/>
      <c r="NG192" s="96"/>
      <c r="NH192" s="96"/>
      <c r="NI192" s="96"/>
      <c r="NJ192" s="96"/>
      <c r="NK192" s="96"/>
      <c r="NL192" s="96"/>
    </row>
    <row r="193" spans="1:376" s="93" customFormat="1" ht="13.9" customHeight="1" x14ac:dyDescent="0.2">
      <c r="A193" s="94"/>
      <c r="B193" s="94"/>
      <c r="C193" s="94"/>
      <c r="D193" s="94"/>
      <c r="E193" s="94"/>
      <c r="F193" s="94"/>
      <c r="G193" s="94"/>
      <c r="H193" s="94"/>
      <c r="I193" s="94"/>
      <c r="J193" s="94"/>
      <c r="K193" s="94"/>
      <c r="L193" s="94"/>
      <c r="M193" s="94"/>
      <c r="N193" s="94"/>
      <c r="O193" s="94"/>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c r="AZ193" s="96"/>
      <c r="BA193" s="96"/>
      <c r="BB193" s="96"/>
      <c r="BC193" s="96"/>
      <c r="BD193" s="96"/>
      <c r="BE193" s="96"/>
      <c r="BF193" s="96"/>
      <c r="BG193" s="96"/>
      <c r="BH193" s="96"/>
      <c r="BI193" s="96"/>
      <c r="BJ193" s="96"/>
      <c r="BK193" s="96"/>
      <c r="BL193" s="96"/>
      <c r="BM193" s="96"/>
      <c r="BN193" s="96"/>
      <c r="BO193" s="96"/>
      <c r="BP193" s="96"/>
      <c r="BQ193" s="96"/>
      <c r="BR193" s="96"/>
      <c r="BS193" s="96"/>
      <c r="BT193" s="96"/>
      <c r="BU193" s="96"/>
      <c r="BV193" s="96"/>
      <c r="BW193" s="96"/>
      <c r="BX193" s="96"/>
      <c r="BY193" s="96"/>
      <c r="BZ193" s="96"/>
      <c r="CA193" s="96"/>
      <c r="CB193" s="96"/>
      <c r="CC193" s="96"/>
      <c r="CD193" s="96"/>
      <c r="CE193" s="96"/>
      <c r="CF193" s="96"/>
      <c r="CG193" s="96"/>
      <c r="CH193" s="96"/>
      <c r="CI193" s="96"/>
      <c r="CJ193" s="96"/>
      <c r="CK193" s="96"/>
      <c r="CL193" s="96"/>
      <c r="CM193" s="96"/>
      <c r="CN193" s="96"/>
      <c r="CO193" s="96"/>
      <c r="CP193" s="96"/>
      <c r="CQ193" s="96"/>
      <c r="CR193" s="96"/>
      <c r="CS193" s="96"/>
      <c r="CT193" s="96"/>
      <c r="CU193" s="96"/>
      <c r="CV193" s="96"/>
      <c r="CW193" s="96"/>
      <c r="CX193" s="96"/>
      <c r="CY193" s="96"/>
      <c r="CZ193" s="96"/>
      <c r="DA193" s="96"/>
      <c r="DB193" s="96"/>
      <c r="DC193" s="96"/>
      <c r="DD193" s="96"/>
      <c r="DE193" s="96"/>
      <c r="DF193" s="96"/>
      <c r="DG193" s="96"/>
      <c r="DH193" s="96"/>
      <c r="DI193" s="96"/>
      <c r="DJ193" s="96"/>
      <c r="DK193" s="96"/>
      <c r="DL193" s="96"/>
      <c r="DM193" s="96"/>
      <c r="DN193" s="96"/>
      <c r="DO193" s="96"/>
      <c r="DP193" s="96"/>
      <c r="DQ193" s="96"/>
      <c r="DR193" s="96"/>
      <c r="DS193" s="96"/>
      <c r="DT193" s="96"/>
      <c r="DU193" s="96"/>
      <c r="DV193" s="96"/>
      <c r="DW193" s="96"/>
      <c r="DX193" s="96"/>
      <c r="DY193" s="96"/>
      <c r="DZ193" s="96"/>
      <c r="EA193" s="96"/>
      <c r="EB193" s="96"/>
      <c r="EC193" s="96"/>
      <c r="ED193" s="96"/>
      <c r="EE193" s="96"/>
      <c r="EF193" s="96"/>
      <c r="EG193" s="96"/>
      <c r="EH193" s="96"/>
      <c r="EI193" s="96"/>
      <c r="EJ193" s="96"/>
      <c r="EK193" s="96"/>
      <c r="EL193" s="96"/>
      <c r="EM193" s="96"/>
      <c r="EN193" s="96"/>
      <c r="EO193" s="96"/>
      <c r="EP193" s="96"/>
      <c r="EQ193" s="96"/>
      <c r="ER193" s="96"/>
      <c r="ES193" s="96"/>
      <c r="ET193" s="96"/>
      <c r="EU193" s="96"/>
      <c r="EV193" s="96"/>
      <c r="EW193" s="96"/>
      <c r="EX193" s="96"/>
      <c r="EY193" s="96"/>
      <c r="EZ193" s="96"/>
      <c r="FA193" s="96"/>
      <c r="FB193" s="96"/>
      <c r="FC193" s="96"/>
      <c r="FD193" s="96"/>
      <c r="FE193" s="96"/>
      <c r="FF193" s="96"/>
      <c r="FG193" s="96"/>
      <c r="FH193" s="96"/>
      <c r="FI193" s="96"/>
      <c r="FJ193" s="96"/>
      <c r="FK193" s="96"/>
      <c r="FL193" s="96"/>
      <c r="FM193" s="96"/>
      <c r="FN193" s="96"/>
      <c r="FO193" s="96"/>
      <c r="FP193" s="96"/>
      <c r="FQ193" s="96"/>
      <c r="FR193" s="96"/>
      <c r="FS193" s="96"/>
      <c r="FT193" s="96"/>
      <c r="FU193" s="96"/>
      <c r="FV193" s="96"/>
      <c r="FW193" s="96"/>
      <c r="FX193" s="96"/>
      <c r="FY193" s="96"/>
      <c r="FZ193" s="96"/>
      <c r="GA193" s="96"/>
      <c r="GB193" s="96"/>
      <c r="GC193" s="96"/>
      <c r="GD193" s="96"/>
      <c r="GE193" s="96"/>
      <c r="GF193" s="96"/>
      <c r="GG193" s="96"/>
      <c r="GH193" s="96"/>
      <c r="GI193" s="96"/>
      <c r="GJ193" s="96"/>
      <c r="GK193" s="96"/>
      <c r="GL193" s="96"/>
      <c r="GM193" s="96"/>
      <c r="GN193" s="96"/>
      <c r="GO193" s="96"/>
      <c r="GP193" s="96"/>
      <c r="GQ193" s="96"/>
      <c r="GR193" s="96"/>
      <c r="GS193" s="96"/>
      <c r="GT193" s="96"/>
      <c r="GU193" s="96"/>
      <c r="GV193" s="96"/>
      <c r="GW193" s="96"/>
      <c r="GX193" s="96"/>
      <c r="GY193" s="96"/>
      <c r="GZ193" s="96"/>
      <c r="HA193" s="96"/>
      <c r="HB193" s="96"/>
      <c r="HC193" s="96"/>
      <c r="HD193" s="96"/>
      <c r="HE193" s="96"/>
      <c r="HF193" s="96"/>
      <c r="HG193" s="96"/>
      <c r="HH193" s="96"/>
      <c r="HI193" s="96"/>
      <c r="HJ193" s="96"/>
      <c r="HK193" s="96"/>
      <c r="HL193" s="96"/>
      <c r="HM193" s="96"/>
      <c r="HN193" s="96"/>
      <c r="HO193" s="96"/>
      <c r="HP193" s="96"/>
      <c r="HQ193" s="96"/>
      <c r="HR193" s="96"/>
      <c r="HS193" s="96"/>
      <c r="HT193" s="96"/>
      <c r="HU193" s="96"/>
      <c r="HV193" s="96"/>
      <c r="HW193" s="96"/>
      <c r="HX193" s="96"/>
      <c r="HY193" s="96"/>
      <c r="HZ193" s="96"/>
      <c r="IA193" s="96"/>
      <c r="IB193" s="96"/>
      <c r="IC193" s="96"/>
      <c r="ID193" s="96"/>
      <c r="IE193" s="96"/>
      <c r="IF193" s="96"/>
      <c r="IG193" s="96"/>
      <c r="IH193" s="96"/>
      <c r="II193" s="96"/>
      <c r="IJ193" s="96"/>
      <c r="IK193" s="96"/>
      <c r="IL193" s="96"/>
      <c r="IM193" s="96"/>
      <c r="IN193" s="96"/>
      <c r="IO193" s="96"/>
      <c r="IP193" s="96"/>
      <c r="IQ193" s="96"/>
      <c r="IR193" s="96"/>
      <c r="IS193" s="96"/>
      <c r="IT193" s="96"/>
      <c r="IU193" s="96"/>
      <c r="IV193" s="96"/>
      <c r="IW193" s="96"/>
      <c r="IX193" s="96"/>
      <c r="IY193" s="96"/>
      <c r="IZ193" s="96"/>
      <c r="JA193" s="96"/>
      <c r="JB193" s="96"/>
      <c r="JC193" s="96"/>
      <c r="JD193" s="96"/>
      <c r="JE193" s="96"/>
      <c r="JF193" s="96"/>
      <c r="JG193" s="96"/>
      <c r="JH193" s="96"/>
      <c r="JI193" s="96"/>
      <c r="JJ193" s="96"/>
      <c r="JK193" s="96"/>
      <c r="JL193" s="96"/>
      <c r="JM193" s="96"/>
      <c r="JN193" s="96"/>
      <c r="JO193" s="96"/>
      <c r="JP193" s="96"/>
      <c r="JQ193" s="96"/>
      <c r="JR193" s="96"/>
      <c r="JS193" s="96"/>
      <c r="JT193" s="96"/>
      <c r="JU193" s="96"/>
      <c r="JV193" s="95"/>
      <c r="JW193" s="96"/>
      <c r="JX193" s="96"/>
      <c r="JY193" s="96"/>
      <c r="JZ193" s="96"/>
      <c r="KA193" s="95"/>
      <c r="KB193" s="95"/>
      <c r="KC193" s="95"/>
      <c r="KD193" s="95"/>
      <c r="KE193" s="95"/>
      <c r="KF193" s="95"/>
      <c r="KG193" s="95"/>
      <c r="KH193" s="95"/>
      <c r="KI193" s="95"/>
      <c r="KJ193" s="95"/>
      <c r="KK193" s="95"/>
      <c r="KL193" s="95"/>
      <c r="KM193" s="95"/>
      <c r="KN193" s="95"/>
      <c r="KO193" s="95"/>
      <c r="KP193" s="95"/>
      <c r="KQ193" s="95"/>
      <c r="KR193" s="95"/>
      <c r="KS193" s="95"/>
      <c r="KT193" s="95"/>
      <c r="KU193" s="95"/>
      <c r="KV193" s="95"/>
      <c r="KW193" s="95"/>
      <c r="KX193" s="95"/>
      <c r="KY193" s="95"/>
      <c r="KZ193" s="95"/>
      <c r="LA193" s="95"/>
      <c r="LB193" s="95"/>
      <c r="LC193" s="95"/>
      <c r="LD193" s="95"/>
      <c r="LE193" s="95"/>
      <c r="LF193" s="95"/>
      <c r="LG193" s="96"/>
      <c r="LH193" s="96"/>
      <c r="LI193" s="96"/>
      <c r="LJ193" s="96"/>
      <c r="LK193" s="96"/>
      <c r="LL193" s="96"/>
      <c r="LM193" s="97"/>
      <c r="LN193" s="96"/>
      <c r="LO193" s="96"/>
      <c r="LP193" s="96"/>
      <c r="LQ193" s="96"/>
      <c r="LR193" s="96"/>
      <c r="LS193" s="96"/>
      <c r="LT193" s="96"/>
      <c r="LU193" s="96"/>
      <c r="LV193" s="96"/>
      <c r="LW193" s="96"/>
      <c r="LX193" s="96"/>
      <c r="LY193" s="96"/>
      <c r="LZ193" s="96"/>
      <c r="MA193" s="96"/>
      <c r="MB193" s="96"/>
      <c r="MC193" s="97"/>
      <c r="MD193" s="97"/>
      <c r="ME193" s="96"/>
      <c r="MF193" s="96"/>
      <c r="MG193" s="96"/>
      <c r="MH193" s="96"/>
      <c r="MI193" s="96"/>
      <c r="MJ193" s="96"/>
      <c r="MK193" s="96"/>
      <c r="ML193" s="96"/>
      <c r="MM193" s="96"/>
      <c r="MN193" s="96"/>
      <c r="MO193" s="96"/>
      <c r="MP193" s="96"/>
      <c r="MQ193" s="96"/>
      <c r="MR193" s="96"/>
      <c r="MS193" s="96"/>
      <c r="MT193" s="94"/>
      <c r="MU193" s="94"/>
      <c r="MV193" s="96"/>
      <c r="MW193" s="96"/>
      <c r="MX193" s="96"/>
      <c r="MY193" s="96"/>
      <c r="MZ193" s="96"/>
      <c r="NA193" s="96"/>
      <c r="NB193" s="96"/>
      <c r="NC193" s="96"/>
      <c r="ND193" s="96"/>
      <c r="NE193" s="96"/>
      <c r="NF193" s="96"/>
      <c r="NG193" s="96"/>
      <c r="NH193" s="96"/>
      <c r="NI193" s="96"/>
      <c r="NJ193" s="96"/>
      <c r="NK193" s="96"/>
      <c r="NL193" s="96"/>
    </row>
    <row r="194" spans="1:376" ht="13.9" customHeight="1" x14ac:dyDescent="0.2"/>
    <row r="195" spans="1:376" ht="13.9" customHeight="1" x14ac:dyDescent="0.2">
      <c r="A195" s="199"/>
    </row>
    <row r="196" spans="1:376" ht="13.9" customHeight="1" x14ac:dyDescent="0.2"/>
    <row r="197" spans="1:376" ht="13.9" customHeight="1" x14ac:dyDescent="0.2"/>
    <row r="198" spans="1:376" ht="13.9" customHeight="1" x14ac:dyDescent="0.2"/>
    <row r="199" spans="1:376" ht="13.9" customHeight="1" x14ac:dyDescent="0.2"/>
    <row r="200" spans="1:376" ht="13.9" customHeight="1" x14ac:dyDescent="0.2"/>
    <row r="201" spans="1:376" ht="13.9" customHeight="1" x14ac:dyDescent="0.2"/>
    <row r="202" spans="1:376" ht="13.9" customHeight="1" x14ac:dyDescent="0.2"/>
    <row r="203" spans="1:376" ht="13.9" customHeight="1" x14ac:dyDescent="0.2"/>
    <row r="204" spans="1:376" ht="13.9" customHeight="1" x14ac:dyDescent="0.2"/>
  </sheetData>
  <sheetProtection sheet="1" formatCells="0"/>
  <mergeCells count="479">
    <mergeCell ref="A161:L161"/>
    <mergeCell ref="M161:P161"/>
    <mergeCell ref="Q161:T161"/>
    <mergeCell ref="R150:V150"/>
    <mergeCell ref="R151:V151"/>
    <mergeCell ref="R152:V152"/>
    <mergeCell ref="R153:V153"/>
    <mergeCell ref="R154:V154"/>
    <mergeCell ref="R155:V155"/>
    <mergeCell ref="R144:V144"/>
    <mergeCell ref="R145:V145"/>
    <mergeCell ref="R146:V146"/>
    <mergeCell ref="R147:V147"/>
    <mergeCell ref="R148:V148"/>
    <mergeCell ref="R149:V149"/>
    <mergeCell ref="R137:V137"/>
    <mergeCell ref="R138:V138"/>
    <mergeCell ref="R139:V139"/>
    <mergeCell ref="K141:N141"/>
    <mergeCell ref="P141:P143"/>
    <mergeCell ref="R141:U141"/>
    <mergeCell ref="R143:T143"/>
    <mergeCell ref="R127:V127"/>
    <mergeCell ref="R128:V128"/>
    <mergeCell ref="R129:V129"/>
    <mergeCell ref="R130:V130"/>
    <mergeCell ref="C132:D138"/>
    <mergeCell ref="R132:V132"/>
    <mergeCell ref="R133:V133"/>
    <mergeCell ref="R134:V134"/>
    <mergeCell ref="R135:V135"/>
    <mergeCell ref="R136:V136"/>
    <mergeCell ref="R121:V121"/>
    <mergeCell ref="R122:V122"/>
    <mergeCell ref="R123:V123"/>
    <mergeCell ref="R124:V124"/>
    <mergeCell ref="R125:V125"/>
    <mergeCell ref="R126:V126"/>
    <mergeCell ref="R111:V111"/>
    <mergeCell ref="R112:V112"/>
    <mergeCell ref="C114:D122"/>
    <mergeCell ref="R114:V114"/>
    <mergeCell ref="R115:V115"/>
    <mergeCell ref="R116:V116"/>
    <mergeCell ref="R117:V117"/>
    <mergeCell ref="R118:V118"/>
    <mergeCell ref="R119:V119"/>
    <mergeCell ref="R120:V120"/>
    <mergeCell ref="E106:F107"/>
    <mergeCell ref="R106:V106"/>
    <mergeCell ref="R107:V107"/>
    <mergeCell ref="R108:V108"/>
    <mergeCell ref="R109:V109"/>
    <mergeCell ref="A110:D110"/>
    <mergeCell ref="R110:V110"/>
    <mergeCell ref="K98:N98"/>
    <mergeCell ref="R98:U98"/>
    <mergeCell ref="C100:D105"/>
    <mergeCell ref="R100:V100"/>
    <mergeCell ref="R101:V101"/>
    <mergeCell ref="R102:V102"/>
    <mergeCell ref="R103:V103"/>
    <mergeCell ref="R104:V104"/>
    <mergeCell ref="R105:V105"/>
    <mergeCell ref="R91:V91"/>
    <mergeCell ref="R92:V92"/>
    <mergeCell ref="R93:V93"/>
    <mergeCell ref="R94:V94"/>
    <mergeCell ref="R95:V95"/>
    <mergeCell ref="R96:V96"/>
    <mergeCell ref="R84:V84"/>
    <mergeCell ref="R85:V85"/>
    <mergeCell ref="R86:V86"/>
    <mergeCell ref="R87:V87"/>
    <mergeCell ref="R89:V89"/>
    <mergeCell ref="R90:V90"/>
    <mergeCell ref="R77:V77"/>
    <mergeCell ref="R80:V80"/>
    <mergeCell ref="R81:V81"/>
    <mergeCell ref="R82:V82"/>
    <mergeCell ref="R83:V83"/>
    <mergeCell ref="R72:V72"/>
    <mergeCell ref="R73:V73"/>
    <mergeCell ref="R74:V74"/>
    <mergeCell ref="R75:V75"/>
    <mergeCell ref="R76:V76"/>
    <mergeCell ref="R64:V64"/>
    <mergeCell ref="R65:V65"/>
    <mergeCell ref="R66:V66"/>
    <mergeCell ref="R67:V67"/>
    <mergeCell ref="C69:F71"/>
    <mergeCell ref="R69:V69"/>
    <mergeCell ref="R70:V70"/>
    <mergeCell ref="R71:V71"/>
    <mergeCell ref="A56:B73"/>
    <mergeCell ref="P56:P63"/>
    <mergeCell ref="R56:V56"/>
    <mergeCell ref="R57:V57"/>
    <mergeCell ref="R58:V58"/>
    <mergeCell ref="R59:V59"/>
    <mergeCell ref="R60:V60"/>
    <mergeCell ref="R61:V61"/>
    <mergeCell ref="R62:V62"/>
    <mergeCell ref="R63:V63"/>
    <mergeCell ref="S47:T47"/>
    <mergeCell ref="B48:C48"/>
    <mergeCell ref="G48:G49"/>
    <mergeCell ref="B49:C49"/>
    <mergeCell ref="A51:P52"/>
    <mergeCell ref="K53:N53"/>
    <mergeCell ref="R53:U53"/>
    <mergeCell ref="S41:T41"/>
    <mergeCell ref="S42:T42"/>
    <mergeCell ref="S43:T43"/>
    <mergeCell ref="S44:T44"/>
    <mergeCell ref="S45:T45"/>
    <mergeCell ref="S46:T46"/>
    <mergeCell ref="S35:T35"/>
    <mergeCell ref="S36:T36"/>
    <mergeCell ref="S37:T37"/>
    <mergeCell ref="S38:T38"/>
    <mergeCell ref="S39:T39"/>
    <mergeCell ref="S40:T40"/>
    <mergeCell ref="S29:T29"/>
    <mergeCell ref="S30:T30"/>
    <mergeCell ref="S31:T31"/>
    <mergeCell ref="S32:T32"/>
    <mergeCell ref="S33:T33"/>
    <mergeCell ref="S34:T34"/>
    <mergeCell ref="S23:T23"/>
    <mergeCell ref="S24:T24"/>
    <mergeCell ref="S25:T25"/>
    <mergeCell ref="S26:T26"/>
    <mergeCell ref="S27:T27"/>
    <mergeCell ref="S28:T28"/>
    <mergeCell ref="S17:T17"/>
    <mergeCell ref="S18:T18"/>
    <mergeCell ref="S19:T19"/>
    <mergeCell ref="S20:T20"/>
    <mergeCell ref="S21:T21"/>
    <mergeCell ref="S22:T22"/>
    <mergeCell ref="S11:T11"/>
    <mergeCell ref="S12:T12"/>
    <mergeCell ref="S13:T13"/>
    <mergeCell ref="S14:T14"/>
    <mergeCell ref="S15:T15"/>
    <mergeCell ref="S16:T16"/>
    <mergeCell ref="KZ8:KZ9"/>
    <mergeCell ref="LA8:LA9"/>
    <mergeCell ref="LB8:LB9"/>
    <mergeCell ref="KE8:KE9"/>
    <mergeCell ref="KF8:KF9"/>
    <mergeCell ref="KG8:KG9"/>
    <mergeCell ref="JV8:JV9"/>
    <mergeCell ref="JW8:JW9"/>
    <mergeCell ref="JX8:JX9"/>
    <mergeCell ref="JY8:JY9"/>
    <mergeCell ref="JZ8:JZ9"/>
    <mergeCell ref="KA8:KA9"/>
    <mergeCell ref="JP8:JP9"/>
    <mergeCell ref="JQ8:JQ9"/>
    <mergeCell ref="JR8:JR9"/>
    <mergeCell ref="JS8:JS9"/>
    <mergeCell ref="JT8:JT9"/>
    <mergeCell ref="JU8:JU9"/>
    <mergeCell ref="LC8:LC9"/>
    <mergeCell ref="S9:T9"/>
    <mergeCell ref="S10:T10"/>
    <mergeCell ref="KT8:KT9"/>
    <mergeCell ref="KU8:KU9"/>
    <mergeCell ref="KV8:KV9"/>
    <mergeCell ref="KW8:KW9"/>
    <mergeCell ref="KX8:KX9"/>
    <mergeCell ref="KY8:KY9"/>
    <mergeCell ref="KN8:KN9"/>
    <mergeCell ref="KO8:KO9"/>
    <mergeCell ref="KP8:KP9"/>
    <mergeCell ref="KQ8:KQ9"/>
    <mergeCell ref="KR8:KR9"/>
    <mergeCell ref="KS8:KS9"/>
    <mergeCell ref="KH8:KH9"/>
    <mergeCell ref="KI8:KI9"/>
    <mergeCell ref="KJ8:KJ9"/>
    <mergeCell ref="KK8:KK9"/>
    <mergeCell ref="KL8:KL9"/>
    <mergeCell ref="KM8:KM9"/>
    <mergeCell ref="KB8:KB9"/>
    <mergeCell ref="KC8:KC9"/>
    <mergeCell ref="KD8:KD9"/>
    <mergeCell ref="JJ8:JJ9"/>
    <mergeCell ref="JK8:JK9"/>
    <mergeCell ref="JL8:JL9"/>
    <mergeCell ref="JM8:JM9"/>
    <mergeCell ref="JN8:JN9"/>
    <mergeCell ref="JO8:JO9"/>
    <mergeCell ref="JD8:JD9"/>
    <mergeCell ref="JE8:JE9"/>
    <mergeCell ref="JF8:JF9"/>
    <mergeCell ref="JG8:JG9"/>
    <mergeCell ref="JH8:JH9"/>
    <mergeCell ref="JI8:JI9"/>
    <mergeCell ref="MQ5:MQ9"/>
    <mergeCell ref="H6:H7"/>
    <mergeCell ref="M6:N7"/>
    <mergeCell ref="Q6:R6"/>
    <mergeCell ref="K8:L8"/>
    <mergeCell ref="HW8:HW9"/>
    <mergeCell ref="IB8:IB9"/>
    <mergeCell ref="IC8:IC9"/>
    <mergeCell ref="MK5:MK9"/>
    <mergeCell ref="ML5:ML9"/>
    <mergeCell ref="MM5:MM9"/>
    <mergeCell ref="MN5:MN9"/>
    <mergeCell ref="MO5:MO9"/>
    <mergeCell ref="MP5:MP9"/>
    <mergeCell ref="MB4:MB9"/>
    <mergeCell ref="LM4:LM9"/>
    <mergeCell ref="LN4:LN9"/>
    <mergeCell ref="LO4:LO9"/>
    <mergeCell ref="LD4:LD9"/>
    <mergeCell ref="LE4:LE9"/>
    <mergeCell ref="LF4:LF9"/>
    <mergeCell ref="LG4:LG9"/>
    <mergeCell ref="IV8:IV9"/>
    <mergeCell ref="IW8:IW9"/>
    <mergeCell ref="A5:A9"/>
    <mergeCell ref="K6:L7"/>
    <mergeCell ref="MH5:MH9"/>
    <mergeCell ref="MI5:MI9"/>
    <mergeCell ref="MJ5:MJ9"/>
    <mergeCell ref="ID8:ID9"/>
    <mergeCell ref="IE8:IE9"/>
    <mergeCell ref="IF8:IF9"/>
    <mergeCell ref="IG8:IG9"/>
    <mergeCell ref="LV4:LV9"/>
    <mergeCell ref="LW4:LW9"/>
    <mergeCell ref="LX4:LX9"/>
    <mergeCell ref="LY4:LY9"/>
    <mergeCell ref="LZ4:LZ9"/>
    <mergeCell ref="MA4:MA9"/>
    <mergeCell ref="LP4:LP9"/>
    <mergeCell ref="LQ4:LQ9"/>
    <mergeCell ref="LR4:LR9"/>
    <mergeCell ref="LS4:LS9"/>
    <mergeCell ref="LT4:LT9"/>
    <mergeCell ref="LU4:LU9"/>
    <mergeCell ref="LJ4:LJ9"/>
    <mergeCell ref="LK4:LK9"/>
    <mergeCell ref="LL4:LL9"/>
    <mergeCell ref="LH4:LH9"/>
    <mergeCell ref="LI4:LI9"/>
    <mergeCell ref="HQ4:HQ9"/>
    <mergeCell ref="HR4:HR9"/>
    <mergeCell ref="HS4:HS9"/>
    <mergeCell ref="HT4:HT9"/>
    <mergeCell ref="HU4:HU9"/>
    <mergeCell ref="HV4:HV9"/>
    <mergeCell ref="HK4:HK9"/>
    <mergeCell ref="HL4:HL9"/>
    <mergeCell ref="HM4:HM9"/>
    <mergeCell ref="HN4:HN9"/>
    <mergeCell ref="HO4:HO9"/>
    <mergeCell ref="HP4:HP9"/>
    <mergeCell ref="IX8:IX9"/>
    <mergeCell ref="IY8:IY9"/>
    <mergeCell ref="IZ8:IZ9"/>
    <mergeCell ref="JA8:JA9"/>
    <mergeCell ref="JB8:JB9"/>
    <mergeCell ref="JC8:JC9"/>
    <mergeCell ref="IH8:IH9"/>
    <mergeCell ref="II8:II9"/>
    <mergeCell ref="IJ8:IJ9"/>
    <mergeCell ref="IK8:IK9"/>
    <mergeCell ref="HE4:HE9"/>
    <mergeCell ref="HF4:HF9"/>
    <mergeCell ref="HG4:HG9"/>
    <mergeCell ref="HH4:HH9"/>
    <mergeCell ref="HI4:HI9"/>
    <mergeCell ref="HJ4:HJ9"/>
    <mergeCell ref="GY4:GY9"/>
    <mergeCell ref="GZ4:GZ9"/>
    <mergeCell ref="HA4:HA9"/>
    <mergeCell ref="HB4:HB9"/>
    <mergeCell ref="HC4:HC9"/>
    <mergeCell ref="HD4:HD9"/>
    <mergeCell ref="GS4:GS9"/>
    <mergeCell ref="GT4:GT9"/>
    <mergeCell ref="GU4:GU9"/>
    <mergeCell ref="GV4:GV9"/>
    <mergeCell ref="GW4:GW9"/>
    <mergeCell ref="GX4:GX9"/>
    <mergeCell ref="GM4:GM9"/>
    <mergeCell ref="GN4:GN9"/>
    <mergeCell ref="GO4:GO9"/>
    <mergeCell ref="GP4:GP9"/>
    <mergeCell ref="GQ4:GQ9"/>
    <mergeCell ref="GR4:GR9"/>
    <mergeCell ref="GG4:GG9"/>
    <mergeCell ref="GH4:GH9"/>
    <mergeCell ref="GI4:GI9"/>
    <mergeCell ref="GJ4:GJ9"/>
    <mergeCell ref="GK4:GK9"/>
    <mergeCell ref="GL4:GL9"/>
    <mergeCell ref="GA4:GA9"/>
    <mergeCell ref="GB4:GB9"/>
    <mergeCell ref="GC4:GC9"/>
    <mergeCell ref="GD4:GD9"/>
    <mergeCell ref="GE4:GE9"/>
    <mergeCell ref="GF4:GF9"/>
    <mergeCell ref="FU4:FU9"/>
    <mergeCell ref="FV4:FV9"/>
    <mergeCell ref="FW4:FW9"/>
    <mergeCell ref="FX4:FX9"/>
    <mergeCell ref="FY4:FY9"/>
    <mergeCell ref="FZ4:FZ9"/>
    <mergeCell ref="FO4:FO9"/>
    <mergeCell ref="FP4:FP9"/>
    <mergeCell ref="FQ4:FQ9"/>
    <mergeCell ref="FR4:FR9"/>
    <mergeCell ref="FS4:FS9"/>
    <mergeCell ref="FT4:FT9"/>
    <mergeCell ref="FI4:FI9"/>
    <mergeCell ref="FJ4:FJ9"/>
    <mergeCell ref="FK4:FK9"/>
    <mergeCell ref="FL4:FL9"/>
    <mergeCell ref="FM4:FM9"/>
    <mergeCell ref="FN4:FN9"/>
    <mergeCell ref="FC4:FC9"/>
    <mergeCell ref="FD4:FD9"/>
    <mergeCell ref="FE4:FE9"/>
    <mergeCell ref="FF4:FF9"/>
    <mergeCell ref="FG4:FG9"/>
    <mergeCell ref="FH4:FH9"/>
    <mergeCell ref="EW4:EW9"/>
    <mergeCell ref="EX4:EX9"/>
    <mergeCell ref="EY4:EY9"/>
    <mergeCell ref="EZ4:EZ9"/>
    <mergeCell ref="FA4:FA9"/>
    <mergeCell ref="FB4:FB9"/>
    <mergeCell ref="EQ4:EQ9"/>
    <mergeCell ref="ER4:ER9"/>
    <mergeCell ref="ES4:ES9"/>
    <mergeCell ref="ET4:ET9"/>
    <mergeCell ref="EU4:EU9"/>
    <mergeCell ref="EV4:EV9"/>
    <mergeCell ref="EK4:EK9"/>
    <mergeCell ref="EL4:EL9"/>
    <mergeCell ref="EM4:EM9"/>
    <mergeCell ref="EN4:EN9"/>
    <mergeCell ref="EO4:EO9"/>
    <mergeCell ref="EP4:EP9"/>
    <mergeCell ref="EE4:EE9"/>
    <mergeCell ref="EF4:EF9"/>
    <mergeCell ref="EG4:EG9"/>
    <mergeCell ref="EH4:EH9"/>
    <mergeCell ref="EI4:EI9"/>
    <mergeCell ref="EJ4:EJ9"/>
    <mergeCell ref="DY4:DY9"/>
    <mergeCell ref="DZ4:DZ9"/>
    <mergeCell ref="EA4:EA9"/>
    <mergeCell ref="EB4:EB9"/>
    <mergeCell ref="EC4:EC9"/>
    <mergeCell ref="ED4:ED9"/>
    <mergeCell ref="DS4:DS9"/>
    <mergeCell ref="DT4:DT9"/>
    <mergeCell ref="DU4:DU9"/>
    <mergeCell ref="DV4:DV9"/>
    <mergeCell ref="DW4:DW9"/>
    <mergeCell ref="DX4:DX9"/>
    <mergeCell ref="DM4:DM9"/>
    <mergeCell ref="DN4:DN9"/>
    <mergeCell ref="DO4:DO9"/>
    <mergeCell ref="DP4:DP9"/>
    <mergeCell ref="DQ4:DQ9"/>
    <mergeCell ref="DR4:DR9"/>
    <mergeCell ref="DG4:DG9"/>
    <mergeCell ref="DH4:DH9"/>
    <mergeCell ref="DI4:DI9"/>
    <mergeCell ref="DJ4:DJ9"/>
    <mergeCell ref="DK4:DK9"/>
    <mergeCell ref="DL4:DL9"/>
    <mergeCell ref="DA4:DA9"/>
    <mergeCell ref="DB4:DB9"/>
    <mergeCell ref="DC4:DC9"/>
    <mergeCell ref="DD4:DD9"/>
    <mergeCell ref="DE4:DE9"/>
    <mergeCell ref="DF4:DF9"/>
    <mergeCell ref="CU4:CU9"/>
    <mergeCell ref="CV4:CV9"/>
    <mergeCell ref="CW4:CW9"/>
    <mergeCell ref="CX4:CX9"/>
    <mergeCell ref="CY4:CY9"/>
    <mergeCell ref="CZ4:CZ9"/>
    <mergeCell ref="CO4:CO9"/>
    <mergeCell ref="CP4:CP9"/>
    <mergeCell ref="CQ4:CQ9"/>
    <mergeCell ref="CR4:CR9"/>
    <mergeCell ref="CS4:CS9"/>
    <mergeCell ref="CT4:CT9"/>
    <mergeCell ref="CI4:CI9"/>
    <mergeCell ref="CJ4:CJ9"/>
    <mergeCell ref="CK4:CK9"/>
    <mergeCell ref="CL4:CL9"/>
    <mergeCell ref="CM4:CM9"/>
    <mergeCell ref="CN4:CN9"/>
    <mergeCell ref="CC4:CC9"/>
    <mergeCell ref="CD4:CD9"/>
    <mergeCell ref="CE4:CE9"/>
    <mergeCell ref="CF4:CF9"/>
    <mergeCell ref="CG4:CG9"/>
    <mergeCell ref="CH4:CH9"/>
    <mergeCell ref="BW4:BW9"/>
    <mergeCell ref="BX4:BX9"/>
    <mergeCell ref="BY4:BY9"/>
    <mergeCell ref="BZ4:BZ9"/>
    <mergeCell ref="CA4:CA9"/>
    <mergeCell ref="CB4:CB9"/>
    <mergeCell ref="BC4:BC9"/>
    <mergeCell ref="BD4:BD9"/>
    <mergeCell ref="BQ4:BQ9"/>
    <mergeCell ref="BR4:BR9"/>
    <mergeCell ref="BS4:BS9"/>
    <mergeCell ref="BT4:BT9"/>
    <mergeCell ref="BU4:BU9"/>
    <mergeCell ref="BV4:BV9"/>
    <mergeCell ref="BK4:BK9"/>
    <mergeCell ref="BL4:BL9"/>
    <mergeCell ref="BM4:BM9"/>
    <mergeCell ref="BN4:BN9"/>
    <mergeCell ref="BO4:BO9"/>
    <mergeCell ref="BP4:BP9"/>
    <mergeCell ref="MG3:MG9"/>
    <mergeCell ref="P4:P9"/>
    <mergeCell ref="U4:U9"/>
    <mergeCell ref="V4:V9"/>
    <mergeCell ref="W4:W9"/>
    <mergeCell ref="X4:X9"/>
    <mergeCell ref="Y4:Y9"/>
    <mergeCell ref="Z4:Z9"/>
    <mergeCell ref="AA4:AA9"/>
    <mergeCell ref="AB4:AB9"/>
    <mergeCell ref="AS4:AS9"/>
    <mergeCell ref="AT4:AT9"/>
    <mergeCell ref="AU4:AU9"/>
    <mergeCell ref="AV4:AV9"/>
    <mergeCell ref="AW4:AW9"/>
    <mergeCell ref="AX4:AX9"/>
    <mergeCell ref="AM4:AM9"/>
    <mergeCell ref="AN4:AN9"/>
    <mergeCell ref="AO4:AO9"/>
    <mergeCell ref="AP4:AP9"/>
    <mergeCell ref="AQ4:AQ9"/>
    <mergeCell ref="AR4:AR9"/>
    <mergeCell ref="BE4:BE9"/>
    <mergeCell ref="BF4:BF9"/>
    <mergeCell ref="A1:P1"/>
    <mergeCell ref="S1:T1"/>
    <mergeCell ref="MC3:MC9"/>
    <mergeCell ref="MD3:MD9"/>
    <mergeCell ref="ME3:ME9"/>
    <mergeCell ref="MF3:MF9"/>
    <mergeCell ref="AC4:AC9"/>
    <mergeCell ref="AD4:AD9"/>
    <mergeCell ref="AE4:AE9"/>
    <mergeCell ref="AF4:AF9"/>
    <mergeCell ref="AG4:AG9"/>
    <mergeCell ref="AH4:AH9"/>
    <mergeCell ref="AI4:AI9"/>
    <mergeCell ref="AJ4:AJ9"/>
    <mergeCell ref="AK4:AK9"/>
    <mergeCell ref="AL4:AL9"/>
    <mergeCell ref="BG4:BG9"/>
    <mergeCell ref="BH4:BH9"/>
    <mergeCell ref="BI4:BI9"/>
    <mergeCell ref="BJ4:BJ9"/>
    <mergeCell ref="AY4:AY9"/>
    <mergeCell ref="AZ4:AZ9"/>
    <mergeCell ref="BA4:BA9"/>
    <mergeCell ref="BB4:BB9"/>
  </mergeCells>
  <conditionalFormatting sqref="H10">
    <cfRule type="expression" priority="18" stopIfTrue="1">
      <formula>AND($B10="PHA", $H10&gt;0)</formula>
    </cfRule>
  </conditionalFormatting>
  <conditionalFormatting sqref="T113 T68 T88 T97 T78:T79">
    <cfRule type="cellIs" dxfId="43" priority="19" stopIfTrue="1" operator="greaterThan">
      <formula>0</formula>
    </cfRule>
  </conditionalFormatting>
  <conditionalFormatting sqref="A10:A47">
    <cfRule type="cellIs" dxfId="42" priority="20" stopIfTrue="1" operator="equal">
      <formula>1</formula>
    </cfRule>
  </conditionalFormatting>
  <conditionalFormatting sqref="I10:I47">
    <cfRule type="expression" priority="17" stopIfTrue="1">
      <formula>AND($B10="PHA", $H10&gt;0)</formula>
    </cfRule>
  </conditionalFormatting>
  <conditionalFormatting sqref="P10:P47">
    <cfRule type="expression" dxfId="41" priority="15">
      <formula>AND($O$10="New Construction",$P$10="Yes")</formula>
    </cfRule>
  </conditionalFormatting>
  <conditionalFormatting sqref="J70:O76">
    <cfRule type="cellIs" dxfId="40" priority="14" stopIfTrue="1" operator="equal">
      <formula>0</formula>
    </cfRule>
  </conditionalFormatting>
  <conditionalFormatting sqref="J56:O67 J80:O97 J100:O139 J143:O155">
    <cfRule type="cellIs" dxfId="39" priority="13" operator="equal">
      <formula>0</formula>
    </cfRule>
  </conditionalFormatting>
  <conditionalFormatting sqref="B49:C49">
    <cfRule type="cellIs" dxfId="38" priority="9" operator="greaterThan">
      <formula>60.0000001</formula>
    </cfRule>
  </conditionalFormatting>
  <conditionalFormatting sqref="K53:N53">
    <cfRule type="containsText" dxfId="37" priority="8" operator="containsText" text="&lt;&lt; Select LIHTC Election &gt;&gt;">
      <formula>NOT(ISERROR(SEARCH("&lt;&lt; Select LIHTC Election &gt;&gt;",K53)))</formula>
    </cfRule>
  </conditionalFormatting>
  <conditionalFormatting sqref="T140">
    <cfRule type="cellIs" dxfId="36" priority="7" stopIfTrue="1" operator="greaterThan">
      <formula>0</formula>
    </cfRule>
  </conditionalFormatting>
  <conditionalFormatting sqref="J140:O140">
    <cfRule type="cellIs" dxfId="35" priority="6" operator="equal">
      <formula>0</formula>
    </cfRule>
  </conditionalFormatting>
  <conditionalFormatting sqref="K141:N141">
    <cfRule type="containsText" dxfId="34" priority="1" operator="containsText" text="&lt;&lt; Select LIHTC Election &gt;&gt;">
      <formula>NOT(ISERROR(SEARCH("&lt;&lt; Select LIHTC Election &gt;&gt;",K141)))</formula>
    </cfRule>
  </conditionalFormatting>
  <conditionalFormatting sqref="K98:N98">
    <cfRule type="containsText" dxfId="33" priority="2" operator="containsText" text="&lt;&lt; Select LIHTC Election &gt;&gt;">
      <formula>NOT(ISERROR(SEARCH("&lt;&lt; Select LIHTC Election &gt;&gt;",K98)))</formula>
    </cfRule>
  </conditionalFormatting>
  <dataValidations count="11">
    <dataValidation type="list" allowBlank="1" showInputMessage="1" showErrorMessage="1" sqref="B17:B47" xr:uid="{BC24C6AA-D67B-4BA7-8F75-C02DEF99B4CC}">
      <formula1>"20, 30, 40, 50, 60, 70, 80"</formula1>
    </dataValidation>
    <dataValidation type="list" allowBlank="1" showInputMessage="1" showErrorMessage="1" sqref="B10:B16" xr:uid="{3C96B212-1E93-4BCF-9EFD-6248E1ACD371}">
      <formula1>"Select Mkt/CS, Unrestricted, N/A-CS"</formula1>
    </dataValidation>
    <dataValidation type="list" allowBlank="1" showInputMessage="1" showErrorMessage="1" sqref="F6" xr:uid="{E57F6508-3B3E-41B1-96F2-D15736065B54}">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F1685379-345B-47B9-8AF9-2E9E89C1F67E}">
      <formula1>"Yes, No"</formula1>
    </dataValidation>
    <dataValidation type="list" allowBlank="1" showInputMessage="1" showErrorMessage="1" errorTitle="Invalid Entry" error="Please select from the choices provided." sqref="O10:O47" xr:uid="{8E9E8705-BD17-4CE0-B2D8-4F963677BEE7}">
      <formula1>"New Construction, Rehabilitation, Acquisition/Rehab"</formula1>
    </dataValidation>
    <dataValidation type="list" allowBlank="1" showInputMessage="1" showErrorMessage="1" sqref="D10:D47" xr:uid="{F7809528-56CF-4BC0-B1EF-657C876BAE7E}">
      <formula1>"0, 1.0, 1.5, 2.0, 2.5, 3.0, 3.5, 4.0"</formula1>
    </dataValidation>
    <dataValidation type="list" allowBlank="1" showInputMessage="1" showErrorMessage="1" sqref="C10:C47" xr:uid="{07E8D7FF-3398-4110-9FC4-0BC34F2842C7}">
      <formula1>"Efficiency, 1, 2, 3, 4"</formula1>
    </dataValidation>
    <dataValidation type="list" allowBlank="1" showInputMessage="1" showErrorMessage="1" sqref="N10:N47" xr:uid="{677BFD75-87C1-426D-A48B-F25B9FCAAD30}">
      <formula1>"SF Detached, Mfd Home, Duplex, Townhome, 1-Story, 2-Story, 2-Story Walkup, 3+ Story"</formula1>
    </dataValidation>
    <dataValidation type="list" allowBlank="1" showErrorMessage="1" sqref="M10:M47" xr:uid="{686CD2CB-F00D-4F77-BB5F-4220390505CF}">
      <formula1>"No, Common Space, Residential"</formula1>
    </dataValidation>
    <dataValidation type="list" allowBlank="1" showInputMessage="1" showErrorMessage="1" sqref="J10:J47" xr:uid="{466B1797-ED59-4236-941B-0FB8C8325D1B}">
      <formula1>"HUD, PHA PBRA, USDA, Other Govt,RAD,  PHA Oper Sub"</formula1>
    </dataValidation>
    <dataValidation type="list" allowBlank="1" showInputMessage="1" showErrorMessage="1" sqref="G5" xr:uid="{6EE4E71D-962B-4104-A48E-9BEF692F020E}">
      <formula1>"&lt;Select&gt;,Fixed, Floating"</formula1>
    </dataValidation>
  </dataValidations>
  <printOptions horizontalCentered="1"/>
  <pageMargins left="0.25" right="0.25" top="0.5" bottom="0.5" header="0.25" footer="0.25"/>
  <pageSetup scale="90" fitToHeight="0" orientation="landscape" horizontalDpi="1200" verticalDpi="1200" r:id="rId1"/>
  <headerFooter alignWithMargins="0">
    <oddHeader>&amp;LGeorgia Department of Community Affairs&amp;C 2019 Pre-Application&amp;RHousing Finance and Development Division</oddHeader>
    <oddFooter>&amp;L&amp;G &amp;9&amp;F&amp;C&amp;9&amp;A&amp;R&amp;9&amp;P of &amp;N</oddFooter>
  </headerFooter>
  <rowBreaks count="3" manualBreakCount="3">
    <brk id="52" max="16383" man="1"/>
    <brk id="96" max="16383" man="1"/>
    <brk id="139" max="16383" man="1"/>
  </rowBreaks>
  <ignoredErrors>
    <ignoredError sqref="J66:N66" 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77EBD-00F8-4073-A97A-3A9D5BBA7F07}">
  <dimension ref="A1"/>
  <sheetViews>
    <sheetView workbookViewId="0">
      <selection activeCell="J15" sqref="J15"/>
    </sheetView>
  </sheetViews>
  <sheetFormatPr defaultRowHeight="14.25" x14ac:dyDescent="0.2"/>
  <sheetData>
    <row r="1" spans="1:1" x14ac:dyDescent="0.2">
      <c r="A1" t="s">
        <v>643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3FBC-0424-4250-983E-8135D6E9E8A8}">
  <sheetPr>
    <pageSetUpPr fitToPage="1"/>
  </sheetPr>
  <dimension ref="A1:SI220"/>
  <sheetViews>
    <sheetView showGridLines="0" zoomScaleNormal="100" workbookViewId="0">
      <selection activeCell="G5" sqref="G5"/>
    </sheetView>
  </sheetViews>
  <sheetFormatPr defaultColWidth="8" defaultRowHeight="12.75" x14ac:dyDescent="0.2"/>
  <cols>
    <col min="1" max="1" width="2.5" style="779" customWidth="1"/>
    <col min="2" max="2" width="8.75" style="779" customWidth="1"/>
    <col min="3" max="3" width="6.625" style="779" customWidth="1"/>
    <col min="4" max="4" width="5.625" style="779" customWidth="1"/>
    <col min="5" max="5" width="6" style="779" customWidth="1"/>
    <col min="6" max="6" width="7.125" style="779" customWidth="1"/>
    <col min="7" max="9" width="8.625" style="779" customWidth="1"/>
    <col min="10" max="10" width="10.375" style="779" customWidth="1"/>
    <col min="11" max="11" width="8.875" style="779" customWidth="1"/>
    <col min="12" max="12" width="8.625" style="779" customWidth="1"/>
    <col min="13" max="14" width="9.625" style="779" customWidth="1"/>
    <col min="15" max="15" width="11.375" style="779" customWidth="1"/>
    <col min="16" max="16" width="13.5" style="779" customWidth="1"/>
    <col min="17" max="17" width="10.875" style="780" customWidth="1"/>
    <col min="18" max="18" width="8.625" style="780" customWidth="1"/>
    <col min="19" max="21" width="6.875" style="780" customWidth="1"/>
    <col min="22" max="22" width="51.75" style="780" customWidth="1"/>
    <col min="23" max="23" width="41.875" style="780" customWidth="1"/>
    <col min="24" max="137" width="8" style="783" customWidth="1"/>
    <col min="138" max="138" width="11" style="783" customWidth="1"/>
    <col min="139" max="139" width="7.125" style="783" customWidth="1"/>
    <col min="140" max="143" width="6.25" style="783" customWidth="1"/>
    <col min="144" max="144" width="7.125" style="783" customWidth="1"/>
    <col min="145" max="148" width="6.25" style="783" customWidth="1"/>
    <col min="149" max="158" width="8" style="783" customWidth="1"/>
    <col min="159" max="159" width="7.125" style="783" customWidth="1"/>
    <col min="160" max="163" width="6.25" style="783" customWidth="1"/>
    <col min="164" max="168" width="8" style="783" customWidth="1"/>
    <col min="169" max="169" width="7.125" style="783" customWidth="1"/>
    <col min="170" max="173" width="6.25" style="783" customWidth="1"/>
    <col min="174" max="253" width="8" style="783" customWidth="1"/>
    <col min="254" max="258" width="9.75" style="783" customWidth="1"/>
    <col min="259" max="273" width="8" style="783" customWidth="1"/>
    <col min="274" max="274" width="8.875" style="783" customWidth="1"/>
    <col min="275" max="278" width="8.75" style="783" customWidth="1"/>
    <col min="279" max="282" width="8" style="783" customWidth="1"/>
    <col min="283" max="283" width="8" style="805" customWidth="1"/>
    <col min="284" max="287" width="8" style="783" customWidth="1"/>
    <col min="288" max="298" width="8" style="805" customWidth="1"/>
    <col min="299" max="308" width="10.125" style="805" customWidth="1"/>
    <col min="309" max="329" width="8" style="805" customWidth="1"/>
    <col min="330" max="335" width="8" style="783" customWidth="1"/>
    <col min="336" max="336" width="8" style="844" customWidth="1"/>
    <col min="337" max="351" width="8" style="783" customWidth="1"/>
    <col min="352" max="353" width="8" style="844" customWidth="1"/>
    <col min="354" max="360" width="8.875" style="783" customWidth="1"/>
    <col min="361" max="363" width="8" style="783"/>
    <col min="364" max="364" width="9.125" style="783" customWidth="1"/>
    <col min="365" max="368" width="8.875" style="783" customWidth="1"/>
    <col min="369" max="503" width="8" style="779"/>
    <col min="504" max="16384" width="8" style="780"/>
  </cols>
  <sheetData>
    <row r="1" spans="1:503" s="773" customFormat="1" ht="14.1" customHeight="1" x14ac:dyDescent="0.2">
      <c r="A1" s="1328" t="str">
        <f>CONCATENATE("PROPOSED PRE-APP RENT SCHEDULE","  -  ",'Submission Form and Checklist'!P2," ",'Submission Form and Checklist'!C12,", ",'Submission Form and Checklist'!K13,", ",'Submission Form and Checklist'!K12," County")</f>
        <v>PROPOSED PRE-APP RENT SCHEDULE  -  2021PA-0## , ,  County</v>
      </c>
      <c r="B1" s="1329"/>
      <c r="C1" s="1329"/>
      <c r="D1" s="1329"/>
      <c r="E1" s="1329"/>
      <c r="F1" s="1329"/>
      <c r="G1" s="1329"/>
      <c r="H1" s="1329"/>
      <c r="I1" s="1329"/>
      <c r="J1" s="1329"/>
      <c r="K1" s="1329"/>
      <c r="L1" s="1329"/>
      <c r="M1" s="1329"/>
      <c r="N1" s="1329"/>
      <c r="O1" s="1329"/>
      <c r="P1" s="1329"/>
      <c r="Q1" s="1330"/>
      <c r="T1" s="774" t="str">
        <f>A1</f>
        <v>PROPOSED PRE-APP RENT SCHEDULE  -  2021PA-0## , ,  County</v>
      </c>
      <c r="U1" s="774"/>
      <c r="V1" s="774"/>
      <c r="W1" s="774"/>
      <c r="X1" s="775"/>
      <c r="Y1" s="775"/>
      <c r="Z1" s="775"/>
      <c r="AA1" s="775"/>
      <c r="AB1" s="775"/>
      <c r="AC1" s="775"/>
      <c r="AD1" s="775"/>
      <c r="AE1" s="775"/>
      <c r="AF1" s="775"/>
      <c r="AG1" s="775"/>
      <c r="AH1" s="775"/>
      <c r="AI1" s="775"/>
      <c r="AJ1" s="775"/>
      <c r="AK1" s="775"/>
      <c r="AL1" s="775"/>
      <c r="AM1" s="775"/>
      <c r="AN1" s="775"/>
      <c r="AO1" s="775"/>
      <c r="AP1" s="775"/>
      <c r="AQ1" s="775"/>
      <c r="AR1" s="775"/>
      <c r="AS1" s="775"/>
      <c r="AT1" s="775"/>
      <c r="AU1" s="775"/>
      <c r="AV1" s="775"/>
      <c r="AW1" s="775"/>
      <c r="AX1" s="775"/>
      <c r="AY1" s="775"/>
      <c r="AZ1" s="775"/>
      <c r="BA1" s="775"/>
      <c r="BB1" s="775"/>
      <c r="BC1" s="775"/>
      <c r="BD1" s="775"/>
      <c r="BE1" s="775"/>
      <c r="BF1" s="775"/>
      <c r="BG1" s="775"/>
      <c r="BH1" s="775"/>
      <c r="BI1" s="775"/>
      <c r="BJ1" s="775"/>
      <c r="BK1" s="775"/>
      <c r="BL1" s="775"/>
      <c r="BM1" s="775"/>
      <c r="BN1" s="775"/>
      <c r="BO1" s="775"/>
      <c r="BP1" s="775"/>
      <c r="BQ1" s="775"/>
      <c r="BR1" s="775"/>
      <c r="BS1" s="775"/>
      <c r="BT1" s="775"/>
      <c r="BU1" s="775"/>
      <c r="BV1" s="775"/>
      <c r="BW1" s="775"/>
      <c r="BX1" s="775"/>
      <c r="BY1" s="775"/>
      <c r="BZ1" s="775"/>
      <c r="CA1" s="775"/>
      <c r="CB1" s="775"/>
      <c r="CC1" s="775"/>
      <c r="CD1" s="775"/>
      <c r="CE1" s="775"/>
      <c r="CF1" s="775"/>
      <c r="CG1" s="775"/>
      <c r="CH1" s="775"/>
      <c r="CI1" s="775"/>
      <c r="CJ1" s="775"/>
      <c r="CK1" s="775"/>
      <c r="CL1" s="775"/>
      <c r="CM1" s="775"/>
      <c r="CN1" s="775"/>
      <c r="CO1" s="775"/>
      <c r="CP1" s="775"/>
      <c r="CQ1" s="775"/>
      <c r="CR1" s="775"/>
      <c r="CS1" s="775"/>
      <c r="CT1" s="775"/>
      <c r="CU1" s="775"/>
      <c r="CV1" s="775"/>
      <c r="CW1" s="775"/>
      <c r="CX1" s="775"/>
      <c r="CY1" s="775"/>
      <c r="CZ1" s="775"/>
      <c r="DA1" s="775"/>
      <c r="DB1" s="775"/>
      <c r="DC1" s="775"/>
      <c r="DD1" s="775"/>
      <c r="DE1" s="775"/>
      <c r="DF1" s="775"/>
      <c r="DG1" s="775"/>
      <c r="DH1" s="775"/>
      <c r="DI1" s="775"/>
      <c r="DJ1" s="775"/>
      <c r="DK1" s="775"/>
      <c r="DL1" s="775"/>
      <c r="DM1" s="775"/>
      <c r="DN1" s="775"/>
      <c r="DO1" s="775"/>
      <c r="DP1" s="775"/>
      <c r="DQ1" s="775"/>
      <c r="DR1" s="775"/>
      <c r="DS1" s="775"/>
      <c r="DT1" s="775"/>
      <c r="DU1" s="775"/>
      <c r="DV1" s="775"/>
      <c r="DW1" s="775"/>
      <c r="DX1" s="775"/>
      <c r="DY1" s="775"/>
      <c r="DZ1" s="775"/>
      <c r="EA1" s="775"/>
      <c r="EB1" s="775"/>
      <c r="EC1" s="775"/>
      <c r="ED1" s="775"/>
      <c r="EE1" s="775"/>
      <c r="EF1" s="775"/>
      <c r="EG1" s="775"/>
      <c r="EH1" s="775"/>
      <c r="EI1" s="775"/>
      <c r="EJ1" s="775"/>
      <c r="EK1" s="775"/>
      <c r="EL1" s="775"/>
      <c r="EM1" s="775"/>
      <c r="EN1" s="775"/>
      <c r="EO1" s="775"/>
      <c r="EP1" s="775"/>
      <c r="EQ1" s="775"/>
      <c r="ER1" s="775"/>
      <c r="ES1" s="775"/>
      <c r="ET1" s="775"/>
      <c r="EU1" s="775"/>
      <c r="EV1" s="775"/>
      <c r="EW1" s="775"/>
      <c r="EX1" s="775"/>
      <c r="EY1" s="775"/>
      <c r="EZ1" s="775"/>
      <c r="FA1" s="775"/>
      <c r="FB1" s="775"/>
      <c r="FC1" s="775"/>
      <c r="FD1" s="775"/>
      <c r="FE1" s="775"/>
      <c r="FF1" s="775"/>
      <c r="FG1" s="775"/>
      <c r="FH1" s="775"/>
      <c r="FI1" s="775"/>
      <c r="FJ1" s="775"/>
      <c r="FK1" s="775"/>
      <c r="FL1" s="775"/>
      <c r="FM1" s="775"/>
      <c r="FN1" s="775"/>
      <c r="FO1" s="775"/>
      <c r="FP1" s="775"/>
      <c r="FQ1" s="775"/>
      <c r="FR1" s="775"/>
      <c r="FS1" s="775"/>
      <c r="FT1" s="775"/>
      <c r="FU1" s="775"/>
      <c r="FV1" s="775"/>
      <c r="FW1" s="775"/>
      <c r="FX1" s="775"/>
      <c r="FY1" s="775"/>
      <c r="FZ1" s="775"/>
      <c r="GA1" s="775"/>
      <c r="GB1" s="775"/>
      <c r="GC1" s="775"/>
      <c r="GD1" s="775"/>
      <c r="GE1" s="775"/>
      <c r="GF1" s="775"/>
      <c r="GG1" s="775"/>
      <c r="GH1" s="775"/>
      <c r="GI1" s="775"/>
      <c r="GJ1" s="775"/>
      <c r="GK1" s="775"/>
      <c r="GL1" s="775"/>
      <c r="GM1" s="775"/>
      <c r="GN1" s="775"/>
      <c r="GO1" s="775"/>
      <c r="GP1" s="775"/>
      <c r="GQ1" s="775"/>
      <c r="GR1" s="775"/>
      <c r="GS1" s="775"/>
      <c r="GT1" s="775"/>
      <c r="GU1" s="775"/>
      <c r="GV1" s="775"/>
      <c r="GW1" s="775"/>
      <c r="GX1" s="775"/>
      <c r="GY1" s="775"/>
      <c r="GZ1" s="775"/>
      <c r="HA1" s="775"/>
      <c r="HB1" s="775"/>
      <c r="HC1" s="775"/>
      <c r="HD1" s="775"/>
      <c r="HE1" s="775"/>
      <c r="HF1" s="775"/>
      <c r="HG1" s="775"/>
      <c r="HH1" s="775"/>
      <c r="HI1" s="775"/>
      <c r="HJ1" s="775"/>
      <c r="HK1" s="775"/>
      <c r="HL1" s="775"/>
      <c r="HM1" s="775"/>
      <c r="HN1" s="775"/>
      <c r="HO1" s="775"/>
      <c r="HP1" s="775"/>
      <c r="HQ1" s="775"/>
      <c r="HR1" s="775"/>
      <c r="HS1" s="775"/>
      <c r="HT1" s="775"/>
      <c r="HU1" s="775"/>
      <c r="HV1" s="775"/>
      <c r="HW1" s="775"/>
      <c r="HX1" s="776"/>
      <c r="HY1" s="776"/>
      <c r="HZ1" s="776"/>
      <c r="IA1" s="776"/>
      <c r="IB1" s="776"/>
      <c r="IC1" s="776"/>
      <c r="ID1" s="776"/>
      <c r="IE1" s="776"/>
      <c r="IF1" s="776"/>
      <c r="IG1" s="776"/>
      <c r="IH1" s="776"/>
      <c r="II1" s="776"/>
      <c r="IJ1" s="776"/>
      <c r="IK1" s="776"/>
      <c r="IL1" s="776"/>
      <c r="IM1" s="776"/>
      <c r="IN1" s="776"/>
      <c r="IO1" s="776"/>
      <c r="IP1" s="776"/>
      <c r="IQ1" s="776"/>
      <c r="IR1" s="776"/>
      <c r="IS1" s="776"/>
      <c r="IT1" s="776"/>
      <c r="IU1" s="776"/>
      <c r="IV1" s="776"/>
      <c r="IW1" s="776"/>
      <c r="IX1" s="776"/>
      <c r="IY1" s="776"/>
      <c r="IZ1" s="776"/>
      <c r="JA1" s="776"/>
      <c r="JB1" s="776"/>
      <c r="JC1" s="776"/>
      <c r="JD1" s="776"/>
      <c r="JE1" s="776"/>
      <c r="JF1" s="776"/>
      <c r="JG1" s="776"/>
      <c r="JH1" s="776"/>
      <c r="JI1" s="776"/>
      <c r="JJ1" s="776"/>
      <c r="JK1" s="776"/>
      <c r="JL1" s="776"/>
      <c r="JM1" s="776"/>
      <c r="JN1" s="776"/>
      <c r="JO1" s="776"/>
      <c r="JP1" s="776"/>
      <c r="JQ1" s="776"/>
      <c r="JR1" s="776"/>
      <c r="JS1" s="776"/>
      <c r="JT1" s="776"/>
      <c r="JU1" s="776"/>
      <c r="JV1" s="776"/>
      <c r="JW1" s="776"/>
      <c r="JX1" s="776"/>
      <c r="JY1" s="776"/>
      <c r="JZ1" s="776"/>
      <c r="KA1" s="776"/>
      <c r="KB1" s="776"/>
      <c r="KC1" s="776"/>
      <c r="KD1" s="776"/>
      <c r="KE1" s="776"/>
      <c r="KF1" s="776"/>
      <c r="KG1" s="776"/>
      <c r="KH1" s="776"/>
      <c r="KI1" s="776"/>
      <c r="KJ1" s="776"/>
      <c r="KK1" s="776"/>
      <c r="KL1" s="776"/>
      <c r="KM1" s="776"/>
      <c r="KN1" s="776"/>
      <c r="KO1" s="776"/>
      <c r="KP1" s="775"/>
      <c r="KQ1" s="775"/>
      <c r="KR1" s="776"/>
      <c r="KS1" s="776"/>
      <c r="KT1" s="776"/>
      <c r="KU1" s="775"/>
      <c r="KV1" s="775"/>
      <c r="KW1" s="775"/>
      <c r="KX1" s="775"/>
      <c r="KY1" s="777"/>
      <c r="KZ1" s="775"/>
      <c r="LA1" s="775"/>
      <c r="LB1" s="775"/>
      <c r="LC1" s="775"/>
      <c r="LD1" s="777"/>
      <c r="LE1" s="775"/>
      <c r="LF1" s="775"/>
      <c r="LG1" s="775"/>
      <c r="LH1" s="775"/>
      <c r="LI1" s="777"/>
      <c r="LJ1" s="775"/>
      <c r="LK1" s="775"/>
      <c r="LL1" s="775"/>
      <c r="LM1" s="775"/>
      <c r="LN1" s="777"/>
      <c r="LO1" s="775"/>
      <c r="LP1" s="775"/>
      <c r="LQ1" s="775"/>
      <c r="LR1" s="775"/>
      <c r="LS1" s="775"/>
      <c r="LT1" s="775"/>
      <c r="LU1" s="775"/>
      <c r="LV1" s="775"/>
      <c r="LW1" s="775"/>
      <c r="LX1" s="775"/>
      <c r="LY1" s="775"/>
      <c r="LZ1" s="775"/>
      <c r="MA1" s="775"/>
      <c r="MB1" s="775"/>
      <c r="MC1" s="775"/>
      <c r="MD1" s="775"/>
      <c r="ME1" s="775"/>
      <c r="MF1" s="775"/>
      <c r="MG1" s="775"/>
      <c r="MH1" s="775"/>
      <c r="MI1" s="775"/>
      <c r="MJ1" s="775"/>
      <c r="MK1" s="775"/>
      <c r="ML1" s="775"/>
      <c r="MM1" s="775"/>
      <c r="MN1" s="775"/>
      <c r="MO1" s="775"/>
      <c r="MP1" s="775"/>
      <c r="MQ1" s="775"/>
      <c r="MR1" s="775"/>
      <c r="MS1" s="775"/>
      <c r="MT1" s="775"/>
      <c r="MU1" s="775"/>
      <c r="MV1" s="775"/>
      <c r="MW1" s="775"/>
      <c r="MX1" s="775"/>
      <c r="MY1" s="775"/>
      <c r="MZ1" s="775"/>
      <c r="NA1" s="775"/>
      <c r="NB1" s="775"/>
      <c r="NC1" s="775"/>
      <c r="ND1" s="775"/>
      <c r="NE1" s="778"/>
      <c r="NF1" s="778"/>
      <c r="NG1" s="778"/>
      <c r="NH1" s="778"/>
      <c r="NI1" s="778"/>
      <c r="NJ1" s="778"/>
      <c r="NK1" s="778"/>
      <c r="NL1" s="778"/>
      <c r="NM1" s="778"/>
      <c r="NN1" s="778"/>
      <c r="NO1" s="778"/>
      <c r="NP1" s="778"/>
      <c r="NQ1" s="778"/>
      <c r="NR1" s="778"/>
      <c r="NS1" s="778"/>
      <c r="NT1" s="778"/>
      <c r="NU1" s="778"/>
      <c r="NV1" s="778"/>
      <c r="NW1" s="778"/>
      <c r="NX1" s="778"/>
      <c r="NY1" s="778"/>
      <c r="NZ1" s="778"/>
      <c r="OA1" s="778"/>
      <c r="OB1" s="778"/>
      <c r="OC1" s="778"/>
      <c r="OD1" s="778"/>
      <c r="OE1" s="778"/>
      <c r="OF1" s="778"/>
      <c r="OG1" s="778"/>
      <c r="OH1" s="778"/>
      <c r="OI1" s="778"/>
      <c r="OJ1" s="778"/>
      <c r="OK1" s="778"/>
      <c r="OL1" s="778"/>
      <c r="OM1" s="778"/>
      <c r="ON1" s="778"/>
      <c r="OO1" s="778"/>
      <c r="OP1" s="778"/>
      <c r="OQ1" s="778"/>
      <c r="OR1" s="778"/>
      <c r="OS1" s="778"/>
      <c r="OT1" s="778"/>
      <c r="OU1" s="778"/>
      <c r="OV1" s="778"/>
      <c r="OW1" s="778"/>
      <c r="OX1" s="778"/>
      <c r="OY1" s="778"/>
      <c r="OZ1" s="778"/>
      <c r="PA1" s="778"/>
      <c r="PB1" s="778"/>
      <c r="PC1" s="778"/>
      <c r="PD1" s="778"/>
      <c r="PE1" s="778"/>
      <c r="PF1" s="778"/>
      <c r="PG1" s="778"/>
      <c r="PH1" s="778"/>
      <c r="PI1" s="778"/>
      <c r="PJ1" s="778"/>
      <c r="PK1" s="778"/>
      <c r="PL1" s="778"/>
      <c r="PM1" s="778"/>
      <c r="PN1" s="778"/>
      <c r="PO1" s="778"/>
      <c r="PP1" s="778"/>
      <c r="PQ1" s="778"/>
      <c r="PR1" s="778"/>
      <c r="PS1" s="778"/>
      <c r="PT1" s="778"/>
      <c r="PU1" s="778"/>
      <c r="PV1" s="778"/>
      <c r="PW1" s="778"/>
      <c r="PX1" s="778"/>
      <c r="PY1" s="778"/>
      <c r="PZ1" s="778"/>
      <c r="QA1" s="778"/>
      <c r="QB1" s="778"/>
      <c r="QC1" s="778"/>
      <c r="QD1" s="778"/>
      <c r="QE1" s="778"/>
      <c r="QF1" s="778"/>
      <c r="QG1" s="778"/>
      <c r="QH1" s="778"/>
      <c r="QI1" s="778"/>
      <c r="QJ1" s="778"/>
      <c r="QK1" s="778"/>
      <c r="QL1" s="778"/>
      <c r="QM1" s="778"/>
      <c r="QN1" s="778"/>
      <c r="QO1" s="778"/>
      <c r="QP1" s="778"/>
      <c r="QQ1" s="778"/>
      <c r="QR1" s="778"/>
      <c r="QS1" s="778"/>
      <c r="QT1" s="778"/>
      <c r="QU1" s="778"/>
      <c r="QV1" s="778"/>
      <c r="QW1" s="778"/>
      <c r="QX1" s="778"/>
      <c r="QY1" s="778"/>
      <c r="QZ1" s="778"/>
      <c r="RA1" s="778"/>
      <c r="RB1" s="778"/>
      <c r="RC1" s="778"/>
      <c r="RD1" s="778"/>
      <c r="RE1" s="778"/>
      <c r="RF1" s="778"/>
      <c r="RG1" s="778"/>
      <c r="RH1" s="778"/>
      <c r="RI1" s="778"/>
      <c r="RJ1" s="778"/>
      <c r="RK1" s="778"/>
      <c r="RL1" s="778"/>
      <c r="RM1" s="778"/>
      <c r="RN1" s="778"/>
      <c r="RO1" s="778"/>
      <c r="RP1" s="778"/>
      <c r="RQ1" s="778"/>
      <c r="RR1" s="778"/>
      <c r="RS1" s="778"/>
      <c r="RT1" s="778"/>
      <c r="RU1" s="778"/>
      <c r="RV1" s="778"/>
      <c r="RW1" s="778"/>
      <c r="RX1" s="778"/>
      <c r="RY1" s="778"/>
      <c r="RZ1" s="778"/>
      <c r="SA1" s="778"/>
      <c r="SB1" s="778"/>
      <c r="SC1" s="778"/>
      <c r="SD1" s="778"/>
      <c r="SE1" s="778"/>
      <c r="SF1" s="778"/>
      <c r="SG1" s="778"/>
      <c r="SH1" s="778"/>
      <c r="SI1" s="778"/>
    </row>
    <row r="2" spans="1:503" ht="6" customHeight="1" x14ac:dyDescent="0.2">
      <c r="X2" s="781"/>
      <c r="Y2" s="781"/>
      <c r="Z2" s="781"/>
      <c r="AA2" s="781"/>
      <c r="AB2" s="781"/>
      <c r="AC2" s="781"/>
      <c r="AD2" s="781"/>
      <c r="AE2" s="781"/>
      <c r="AF2" s="781"/>
      <c r="AG2" s="781"/>
      <c r="AH2" s="781"/>
      <c r="AI2" s="781"/>
      <c r="AJ2" s="781"/>
      <c r="AK2" s="781"/>
      <c r="AL2" s="781"/>
      <c r="AM2" s="781"/>
      <c r="AN2" s="781"/>
      <c r="AO2" s="781"/>
      <c r="AP2" s="781"/>
      <c r="AQ2" s="781"/>
      <c r="AR2" s="781"/>
      <c r="AS2" s="781"/>
      <c r="AT2" s="781"/>
      <c r="AU2" s="781"/>
      <c r="AV2" s="781"/>
      <c r="AW2" s="781"/>
      <c r="AX2" s="781"/>
      <c r="AY2" s="781"/>
      <c r="AZ2" s="781"/>
      <c r="BA2" s="781"/>
      <c r="BB2" s="781"/>
      <c r="BC2" s="781"/>
      <c r="BD2" s="781"/>
      <c r="BE2" s="781"/>
      <c r="BF2" s="781"/>
      <c r="BG2" s="781"/>
      <c r="BH2" s="781"/>
      <c r="BI2" s="781"/>
      <c r="BJ2" s="781"/>
      <c r="BK2" s="781"/>
      <c r="BL2" s="781"/>
      <c r="BM2" s="781"/>
      <c r="BN2" s="781"/>
      <c r="BO2" s="781"/>
      <c r="BP2" s="781"/>
      <c r="BQ2" s="781"/>
      <c r="BR2" s="781"/>
      <c r="BS2" s="781"/>
      <c r="BT2" s="781"/>
      <c r="BU2" s="781"/>
      <c r="BV2" s="781"/>
      <c r="BW2" s="781"/>
      <c r="BX2" s="781"/>
      <c r="BY2" s="781"/>
      <c r="BZ2" s="781"/>
      <c r="CA2" s="781"/>
      <c r="CB2" s="781"/>
      <c r="CC2" s="781"/>
      <c r="CD2" s="781"/>
      <c r="CE2" s="781"/>
      <c r="CF2" s="781"/>
      <c r="CG2" s="781"/>
      <c r="CH2" s="781"/>
      <c r="CI2" s="781"/>
      <c r="CJ2" s="781"/>
      <c r="CK2" s="781"/>
      <c r="CL2" s="781"/>
      <c r="CM2" s="781"/>
      <c r="CN2" s="781"/>
      <c r="CO2" s="781"/>
      <c r="CP2" s="781"/>
      <c r="CQ2" s="781"/>
      <c r="CR2" s="781"/>
      <c r="CS2" s="781"/>
      <c r="CT2" s="781"/>
      <c r="CU2" s="781"/>
      <c r="CV2" s="781"/>
      <c r="CW2" s="781"/>
      <c r="CX2" s="781"/>
      <c r="CY2" s="781"/>
      <c r="CZ2" s="781"/>
      <c r="DA2" s="781"/>
      <c r="DB2" s="781"/>
      <c r="DC2" s="781"/>
      <c r="DD2" s="781"/>
      <c r="DE2" s="781"/>
      <c r="DF2" s="781"/>
      <c r="DG2" s="781"/>
      <c r="DH2" s="781"/>
      <c r="DI2" s="781"/>
      <c r="DJ2" s="781"/>
      <c r="DK2" s="781"/>
      <c r="DL2" s="781"/>
      <c r="DM2" s="781"/>
      <c r="DN2" s="781"/>
      <c r="DO2" s="781"/>
      <c r="DP2" s="781"/>
      <c r="DQ2" s="781"/>
      <c r="DR2" s="781"/>
      <c r="DS2" s="781"/>
      <c r="DT2" s="781"/>
      <c r="DU2" s="781"/>
      <c r="DV2" s="781"/>
      <c r="DW2" s="781"/>
      <c r="DX2" s="781"/>
      <c r="DY2" s="781"/>
      <c r="DZ2" s="781"/>
      <c r="EA2" s="781"/>
      <c r="EB2" s="781"/>
      <c r="EC2" s="781"/>
      <c r="ED2" s="781"/>
      <c r="EE2" s="781"/>
      <c r="EF2" s="781"/>
      <c r="EG2" s="781"/>
      <c r="EH2" s="781"/>
      <c r="EI2" s="781"/>
      <c r="EJ2" s="781"/>
      <c r="EK2" s="781"/>
      <c r="EL2" s="781"/>
      <c r="EM2" s="781"/>
      <c r="EN2" s="781"/>
      <c r="EO2" s="781"/>
      <c r="EP2" s="781"/>
      <c r="EQ2" s="781"/>
      <c r="ER2" s="781"/>
      <c r="ES2" s="781"/>
      <c r="ET2" s="781"/>
      <c r="EU2" s="781"/>
      <c r="EV2" s="781"/>
      <c r="EW2" s="781"/>
      <c r="EX2" s="781"/>
      <c r="EY2" s="781"/>
      <c r="EZ2" s="781"/>
      <c r="FA2" s="781"/>
      <c r="FB2" s="781"/>
      <c r="FC2" s="781"/>
      <c r="FD2" s="781"/>
      <c r="FE2" s="781"/>
      <c r="FF2" s="781"/>
      <c r="FG2" s="781"/>
      <c r="FH2" s="781"/>
      <c r="FI2" s="781"/>
      <c r="FJ2" s="781"/>
      <c r="FK2" s="781"/>
      <c r="FL2" s="781"/>
      <c r="FM2" s="781"/>
      <c r="FN2" s="781"/>
      <c r="FO2" s="781"/>
      <c r="FP2" s="781"/>
      <c r="FQ2" s="781"/>
      <c r="FR2" s="781"/>
      <c r="FS2" s="781"/>
      <c r="FT2" s="781"/>
      <c r="FU2" s="781"/>
      <c r="FV2" s="781"/>
      <c r="FW2" s="781"/>
      <c r="FX2" s="781"/>
      <c r="FY2" s="781"/>
      <c r="FZ2" s="781"/>
      <c r="GA2" s="781"/>
      <c r="GB2" s="781"/>
      <c r="GC2" s="781"/>
      <c r="GD2" s="781"/>
      <c r="GE2" s="781"/>
      <c r="GF2" s="781"/>
      <c r="GG2" s="781"/>
      <c r="GH2" s="781"/>
      <c r="GI2" s="781"/>
      <c r="GJ2" s="781"/>
      <c r="GK2" s="781"/>
      <c r="GL2" s="781"/>
      <c r="GM2" s="781"/>
      <c r="GN2" s="781"/>
      <c r="GO2" s="781"/>
      <c r="GP2" s="781"/>
      <c r="GQ2" s="781"/>
      <c r="GR2" s="781"/>
      <c r="GS2" s="781"/>
      <c r="GT2" s="781"/>
      <c r="GU2" s="781"/>
      <c r="GV2" s="781"/>
      <c r="GW2" s="781"/>
      <c r="GX2" s="781"/>
      <c r="GY2" s="781"/>
      <c r="GZ2" s="781"/>
      <c r="HA2" s="781"/>
      <c r="HB2" s="781"/>
      <c r="HC2" s="781"/>
      <c r="HD2" s="781"/>
      <c r="HE2" s="781"/>
      <c r="HF2" s="781"/>
      <c r="HG2" s="781"/>
      <c r="HH2" s="781"/>
      <c r="HI2" s="781"/>
      <c r="HJ2" s="781"/>
      <c r="HK2" s="781"/>
      <c r="HL2" s="781"/>
      <c r="HM2" s="781"/>
      <c r="HN2" s="781"/>
      <c r="HO2" s="781"/>
      <c r="HP2" s="781"/>
      <c r="HQ2" s="781"/>
      <c r="HR2" s="781"/>
      <c r="HS2" s="781"/>
      <c r="HT2" s="781"/>
      <c r="HU2" s="781"/>
      <c r="HV2" s="781"/>
      <c r="HW2" s="781"/>
      <c r="HX2" s="781"/>
      <c r="HY2" s="781"/>
      <c r="HZ2" s="782"/>
      <c r="IA2" s="782"/>
      <c r="IB2" s="782"/>
      <c r="IC2" s="782"/>
      <c r="ID2" s="782"/>
      <c r="IE2" s="782"/>
      <c r="IF2" s="782"/>
      <c r="IG2" s="782"/>
      <c r="IH2" s="782"/>
      <c r="II2" s="782"/>
      <c r="IJ2" s="782"/>
      <c r="IK2" s="782"/>
      <c r="IL2" s="782"/>
      <c r="IM2" s="782"/>
      <c r="IN2" s="782"/>
      <c r="IO2" s="782"/>
      <c r="IP2" s="782"/>
      <c r="IQ2" s="782"/>
      <c r="IR2" s="782"/>
      <c r="IS2" s="782"/>
      <c r="IT2" s="782"/>
      <c r="IU2" s="782"/>
      <c r="IV2" s="782"/>
      <c r="IW2" s="782"/>
      <c r="IX2" s="782"/>
      <c r="IY2" s="782"/>
      <c r="IZ2" s="782"/>
      <c r="JA2" s="782"/>
      <c r="JB2" s="782"/>
      <c r="JC2" s="782"/>
      <c r="JD2" s="782"/>
      <c r="JE2" s="782"/>
      <c r="JF2" s="782"/>
      <c r="JG2" s="782"/>
      <c r="JH2" s="782"/>
      <c r="JI2" s="782"/>
      <c r="JJ2" s="782"/>
      <c r="JK2" s="782"/>
      <c r="JL2" s="782"/>
      <c r="JM2" s="782"/>
      <c r="JN2" s="782"/>
      <c r="JO2" s="782"/>
      <c r="JP2" s="782"/>
      <c r="JQ2" s="782"/>
      <c r="JR2" s="782"/>
      <c r="JS2" s="782"/>
      <c r="JT2" s="782"/>
      <c r="JU2" s="782"/>
      <c r="JV2" s="782"/>
      <c r="JW2" s="782"/>
      <c r="JX2" s="782"/>
      <c r="JY2" s="782"/>
      <c r="JZ2" s="782"/>
      <c r="KA2" s="782"/>
      <c r="KB2" s="782"/>
      <c r="KC2" s="782"/>
      <c r="KD2" s="782"/>
      <c r="KE2" s="782"/>
      <c r="KF2" s="782"/>
      <c r="KG2" s="782"/>
      <c r="KH2" s="782"/>
      <c r="KI2" s="782"/>
      <c r="KJ2" s="782"/>
      <c r="KK2" s="782"/>
      <c r="KL2" s="782"/>
      <c r="KM2" s="782"/>
      <c r="KN2" s="782"/>
      <c r="KO2" s="782"/>
      <c r="KP2" s="782"/>
      <c r="KQ2" s="782"/>
      <c r="KR2" s="782"/>
      <c r="KS2" s="782"/>
      <c r="KT2" s="782"/>
      <c r="KU2" s="782"/>
      <c r="KV2" s="782"/>
      <c r="KW2" s="781"/>
      <c r="KX2" s="781"/>
      <c r="KY2" s="781"/>
      <c r="KZ2" s="781"/>
      <c r="LA2" s="781"/>
      <c r="LB2" s="781"/>
      <c r="LC2" s="781"/>
      <c r="LD2" s="781"/>
      <c r="LE2" s="781"/>
      <c r="LF2" s="781"/>
      <c r="LG2" s="781"/>
      <c r="LH2" s="781"/>
      <c r="LI2" s="781"/>
      <c r="LJ2" s="781"/>
      <c r="LK2" s="781"/>
      <c r="LL2" s="781"/>
      <c r="LM2" s="781"/>
      <c r="LN2" s="781"/>
      <c r="LO2" s="781"/>
      <c r="LP2" s="781"/>
      <c r="LQ2" s="783"/>
      <c r="LV2" s="781"/>
      <c r="LW2" s="781"/>
      <c r="LX2" s="781"/>
      <c r="LY2" s="781"/>
      <c r="LZ2" s="781"/>
      <c r="MA2" s="781"/>
      <c r="MB2" s="781"/>
      <c r="MC2" s="781"/>
      <c r="MD2" s="781"/>
      <c r="ME2" s="781"/>
      <c r="MF2" s="781"/>
      <c r="MG2" s="781"/>
      <c r="MH2" s="781"/>
      <c r="MI2" s="781"/>
      <c r="MJ2" s="781"/>
      <c r="MK2" s="781"/>
      <c r="ML2" s="781"/>
      <c r="MM2" s="781"/>
      <c r="MN2" s="781"/>
      <c r="MO2" s="781"/>
    </row>
    <row r="3" spans="1:503" s="773" customFormat="1" ht="12.6" customHeight="1" x14ac:dyDescent="0.2">
      <c r="A3" s="784" t="s">
        <v>4</v>
      </c>
      <c r="B3" s="784" t="s">
        <v>644</v>
      </c>
      <c r="C3" s="778"/>
      <c r="D3" s="785" t="s">
        <v>645</v>
      </c>
      <c r="E3" s="785"/>
      <c r="F3" s="785"/>
      <c r="G3" s="785"/>
      <c r="H3" s="785"/>
      <c r="I3" s="785"/>
      <c r="J3" s="785"/>
      <c r="K3" s="786"/>
      <c r="L3" s="786"/>
      <c r="M3" s="786"/>
      <c r="O3" s="787" t="s">
        <v>508</v>
      </c>
      <c r="P3" s="1282"/>
      <c r="Q3" s="1283"/>
      <c r="T3" s="784" t="str">
        <f>B3</f>
        <v>RENT SCHEDULE</v>
      </c>
      <c r="U3" s="788"/>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c r="BL3" s="789"/>
      <c r="BM3" s="789"/>
      <c r="BN3" s="789"/>
      <c r="BO3" s="789"/>
      <c r="BP3" s="789"/>
      <c r="BQ3" s="789"/>
      <c r="BR3" s="789"/>
      <c r="BS3" s="789"/>
      <c r="BT3" s="789"/>
      <c r="BU3" s="789"/>
      <c r="BV3" s="789"/>
      <c r="BW3" s="789"/>
      <c r="BX3" s="789"/>
      <c r="BY3" s="789"/>
      <c r="BZ3" s="789"/>
      <c r="CA3" s="789"/>
      <c r="CB3" s="789"/>
      <c r="CC3" s="789"/>
      <c r="CD3" s="789"/>
      <c r="CE3" s="789"/>
      <c r="CF3" s="789"/>
      <c r="CG3" s="789"/>
      <c r="CH3" s="789"/>
      <c r="CI3" s="789"/>
      <c r="CJ3" s="789"/>
      <c r="CK3" s="789"/>
      <c r="CL3" s="789"/>
      <c r="CM3" s="789"/>
      <c r="CN3" s="789"/>
      <c r="CO3" s="789"/>
      <c r="CP3" s="789"/>
      <c r="CQ3" s="789"/>
      <c r="CR3" s="789"/>
      <c r="CS3" s="789"/>
      <c r="CT3" s="789"/>
      <c r="CU3" s="789"/>
      <c r="CV3" s="789"/>
      <c r="CW3" s="789"/>
      <c r="CX3" s="789"/>
      <c r="CY3" s="789"/>
      <c r="CZ3" s="789"/>
      <c r="DA3" s="789"/>
      <c r="DB3" s="789"/>
      <c r="DC3" s="789"/>
      <c r="DD3" s="789"/>
      <c r="DE3" s="789"/>
      <c r="DF3" s="789"/>
      <c r="DG3" s="789"/>
      <c r="DH3" s="789"/>
      <c r="DI3" s="789"/>
      <c r="DJ3" s="789"/>
      <c r="DK3" s="789"/>
      <c r="DL3" s="789"/>
      <c r="DM3" s="789"/>
      <c r="DN3" s="789"/>
      <c r="DO3" s="789"/>
      <c r="DP3" s="789"/>
      <c r="DQ3" s="789"/>
      <c r="DR3" s="789"/>
      <c r="DS3" s="789"/>
      <c r="DT3" s="789"/>
      <c r="DU3" s="789"/>
      <c r="DV3" s="789"/>
      <c r="DW3" s="789"/>
      <c r="DX3" s="789"/>
      <c r="DY3" s="789"/>
      <c r="DZ3" s="789"/>
      <c r="EA3" s="789"/>
      <c r="EB3" s="789"/>
      <c r="EC3" s="789"/>
      <c r="ED3" s="789"/>
      <c r="EE3" s="789"/>
      <c r="EF3" s="789"/>
      <c r="EG3" s="789"/>
      <c r="EH3" s="789"/>
      <c r="EI3" s="789"/>
      <c r="EJ3" s="789"/>
      <c r="EK3" s="789"/>
      <c r="EL3" s="789"/>
      <c r="EM3" s="789"/>
      <c r="EN3" s="789"/>
      <c r="EO3" s="789"/>
      <c r="EP3" s="789"/>
      <c r="EQ3" s="789"/>
      <c r="ER3" s="789"/>
      <c r="ES3" s="789"/>
      <c r="ET3" s="789"/>
      <c r="EU3" s="789"/>
      <c r="EV3" s="789"/>
      <c r="EW3" s="789"/>
      <c r="EX3" s="789"/>
      <c r="EY3" s="789"/>
      <c r="EZ3" s="789"/>
      <c r="FA3" s="789"/>
      <c r="FB3" s="789"/>
      <c r="FC3" s="789"/>
      <c r="FD3" s="789"/>
      <c r="FE3" s="789"/>
      <c r="FF3" s="789"/>
      <c r="FG3" s="789"/>
      <c r="FH3" s="789"/>
      <c r="FI3" s="789"/>
      <c r="FJ3" s="789"/>
      <c r="FK3" s="789"/>
      <c r="FL3" s="789"/>
      <c r="FM3" s="789"/>
      <c r="FN3" s="789"/>
      <c r="FO3" s="789"/>
      <c r="FP3" s="789"/>
      <c r="FQ3" s="789"/>
      <c r="FR3" s="789"/>
      <c r="FS3" s="789"/>
      <c r="FT3" s="789"/>
      <c r="FU3" s="789"/>
      <c r="FV3" s="789"/>
      <c r="FW3" s="789"/>
      <c r="FX3" s="789"/>
      <c r="FY3" s="789"/>
      <c r="FZ3" s="789"/>
      <c r="GA3" s="789"/>
      <c r="GB3" s="789"/>
      <c r="GC3" s="789"/>
      <c r="GD3" s="789"/>
      <c r="GE3" s="789"/>
      <c r="GF3" s="789"/>
      <c r="GG3" s="789"/>
      <c r="GH3" s="789"/>
      <c r="GI3" s="789"/>
      <c r="GJ3" s="789"/>
      <c r="GK3" s="789"/>
      <c r="GL3" s="789"/>
      <c r="GM3" s="789"/>
      <c r="GN3" s="789"/>
      <c r="GO3" s="789"/>
      <c r="GP3" s="789"/>
      <c r="GQ3" s="789"/>
      <c r="GR3" s="789"/>
      <c r="GS3" s="789"/>
      <c r="GT3" s="789"/>
      <c r="GU3" s="789"/>
      <c r="GV3" s="789"/>
      <c r="GW3" s="789"/>
      <c r="GX3" s="789"/>
      <c r="GY3" s="789"/>
      <c r="GZ3" s="789"/>
      <c r="HA3" s="789"/>
      <c r="HB3" s="789"/>
      <c r="HC3" s="789"/>
      <c r="HD3" s="789"/>
      <c r="HE3" s="789"/>
      <c r="HF3" s="789"/>
      <c r="HG3" s="789"/>
      <c r="HH3" s="789"/>
      <c r="HI3" s="789"/>
      <c r="HJ3" s="789"/>
      <c r="HK3" s="789"/>
      <c r="HL3" s="789"/>
      <c r="HM3" s="789"/>
      <c r="HN3" s="789"/>
      <c r="HO3" s="789"/>
      <c r="HP3" s="789"/>
      <c r="HQ3" s="789"/>
      <c r="HR3" s="789"/>
      <c r="HS3" s="789"/>
      <c r="HT3" s="789"/>
      <c r="HU3" s="789"/>
      <c r="HV3" s="789"/>
      <c r="HW3" s="789"/>
      <c r="HX3" s="789"/>
      <c r="HY3" s="789"/>
      <c r="HZ3" s="790"/>
      <c r="IA3" s="790"/>
      <c r="IB3" s="790"/>
      <c r="IC3" s="790"/>
      <c r="ID3" s="790"/>
      <c r="IE3" s="782" t="s">
        <v>259</v>
      </c>
      <c r="IF3" s="782" t="s">
        <v>260</v>
      </c>
      <c r="IG3" s="782" t="s">
        <v>261</v>
      </c>
      <c r="IH3" s="782" t="s">
        <v>262</v>
      </c>
      <c r="II3" s="782" t="s">
        <v>263</v>
      </c>
      <c r="IJ3" s="782" t="s">
        <v>259</v>
      </c>
      <c r="IK3" s="782" t="s">
        <v>260</v>
      </c>
      <c r="IL3" s="782" t="s">
        <v>261</v>
      </c>
      <c r="IM3" s="782" t="s">
        <v>262</v>
      </c>
      <c r="IN3" s="782" t="s">
        <v>263</v>
      </c>
      <c r="IO3" s="790"/>
      <c r="IP3" s="790"/>
      <c r="IQ3" s="790"/>
      <c r="IR3" s="790"/>
      <c r="IS3" s="790"/>
      <c r="IT3" s="790"/>
      <c r="IU3" s="790"/>
      <c r="IV3" s="790"/>
      <c r="IW3" s="790"/>
      <c r="IX3" s="790"/>
      <c r="IY3" s="782" t="s">
        <v>259</v>
      </c>
      <c r="IZ3" s="782" t="s">
        <v>260</v>
      </c>
      <c r="JA3" s="782" t="s">
        <v>261</v>
      </c>
      <c r="JB3" s="782" t="s">
        <v>262</v>
      </c>
      <c r="JC3" s="782" t="s">
        <v>263</v>
      </c>
      <c r="JD3" s="782" t="s">
        <v>259</v>
      </c>
      <c r="JE3" s="782" t="s">
        <v>260</v>
      </c>
      <c r="JF3" s="782" t="s">
        <v>261</v>
      </c>
      <c r="JG3" s="782" t="s">
        <v>262</v>
      </c>
      <c r="JH3" s="782" t="s">
        <v>263</v>
      </c>
      <c r="JI3" s="782" t="s">
        <v>259</v>
      </c>
      <c r="JJ3" s="782" t="s">
        <v>260</v>
      </c>
      <c r="JK3" s="782" t="s">
        <v>261</v>
      </c>
      <c r="JL3" s="782" t="s">
        <v>262</v>
      </c>
      <c r="JM3" s="782" t="s">
        <v>263</v>
      </c>
      <c r="JN3" s="782" t="s">
        <v>259</v>
      </c>
      <c r="JO3" s="782" t="s">
        <v>260</v>
      </c>
      <c r="JP3" s="782" t="s">
        <v>261</v>
      </c>
      <c r="JQ3" s="782" t="s">
        <v>262</v>
      </c>
      <c r="JR3" s="782" t="s">
        <v>263</v>
      </c>
      <c r="JS3" s="782" t="s">
        <v>259</v>
      </c>
      <c r="JT3" s="782" t="s">
        <v>260</v>
      </c>
      <c r="JU3" s="782" t="s">
        <v>261</v>
      </c>
      <c r="JV3" s="782" t="s">
        <v>262</v>
      </c>
      <c r="JW3" s="782" t="s">
        <v>263</v>
      </c>
      <c r="JX3" s="782" t="s">
        <v>259</v>
      </c>
      <c r="JY3" s="782" t="s">
        <v>260</v>
      </c>
      <c r="JZ3" s="782" t="s">
        <v>261</v>
      </c>
      <c r="KA3" s="782" t="s">
        <v>262</v>
      </c>
      <c r="KB3" s="782" t="s">
        <v>263</v>
      </c>
      <c r="KC3" s="782" t="s">
        <v>259</v>
      </c>
      <c r="KD3" s="782" t="s">
        <v>260</v>
      </c>
      <c r="KE3" s="782" t="s">
        <v>261</v>
      </c>
      <c r="KF3" s="782" t="s">
        <v>262</v>
      </c>
      <c r="KG3" s="782" t="s">
        <v>263</v>
      </c>
      <c r="KH3" s="782" t="s">
        <v>259</v>
      </c>
      <c r="KI3" s="782" t="s">
        <v>260</v>
      </c>
      <c r="KJ3" s="782" t="s">
        <v>261</v>
      </c>
      <c r="KK3" s="782" t="s">
        <v>262</v>
      </c>
      <c r="KL3" s="782" t="s">
        <v>263</v>
      </c>
      <c r="KM3" s="782" t="s">
        <v>259</v>
      </c>
      <c r="KN3" s="782" t="s">
        <v>260</v>
      </c>
      <c r="KO3" s="782" t="s">
        <v>261</v>
      </c>
      <c r="KP3" s="782" t="s">
        <v>262</v>
      </c>
      <c r="KQ3" s="782" t="s">
        <v>263</v>
      </c>
      <c r="KR3" s="782" t="s">
        <v>259</v>
      </c>
      <c r="KS3" s="782" t="s">
        <v>260</v>
      </c>
      <c r="KT3" s="782" t="s">
        <v>261</v>
      </c>
      <c r="KU3" s="782" t="s">
        <v>262</v>
      </c>
      <c r="KV3" s="782" t="s">
        <v>263</v>
      </c>
      <c r="KW3" s="782" t="s">
        <v>259</v>
      </c>
      <c r="KX3" s="782" t="s">
        <v>260</v>
      </c>
      <c r="KY3" s="782" t="s">
        <v>261</v>
      </c>
      <c r="KZ3" s="782" t="s">
        <v>262</v>
      </c>
      <c r="LA3" s="782" t="s">
        <v>263</v>
      </c>
      <c r="LB3" s="782" t="s">
        <v>259</v>
      </c>
      <c r="LC3" s="782" t="s">
        <v>260</v>
      </c>
      <c r="LD3" s="782" t="s">
        <v>261</v>
      </c>
      <c r="LE3" s="782" t="s">
        <v>262</v>
      </c>
      <c r="LF3" s="782" t="s">
        <v>263</v>
      </c>
      <c r="LG3" s="782" t="s">
        <v>259</v>
      </c>
      <c r="LH3" s="782" t="s">
        <v>260</v>
      </c>
      <c r="LI3" s="782" t="s">
        <v>261</v>
      </c>
      <c r="LJ3" s="782" t="s">
        <v>262</v>
      </c>
      <c r="LK3" s="782" t="s">
        <v>263</v>
      </c>
      <c r="LL3" s="782" t="s">
        <v>259</v>
      </c>
      <c r="LM3" s="782" t="s">
        <v>260</v>
      </c>
      <c r="LN3" s="782" t="s">
        <v>261</v>
      </c>
      <c r="LO3" s="782" t="s">
        <v>262</v>
      </c>
      <c r="LP3" s="782" t="s">
        <v>263</v>
      </c>
      <c r="LQ3" s="775"/>
      <c r="LR3" s="775"/>
      <c r="LS3" s="775"/>
      <c r="LT3" s="775"/>
      <c r="LU3" s="775"/>
      <c r="LV3" s="789"/>
      <c r="LW3" s="789"/>
      <c r="LX3" s="789"/>
      <c r="LY3" s="789"/>
      <c r="LZ3" s="789"/>
      <c r="MA3" s="789"/>
      <c r="MB3" s="789"/>
      <c r="MC3" s="789"/>
      <c r="MD3" s="789"/>
      <c r="ME3" s="789"/>
      <c r="MF3" s="789"/>
      <c r="MG3" s="789"/>
      <c r="MH3" s="789"/>
      <c r="MI3" s="789"/>
      <c r="MJ3" s="789"/>
      <c r="MK3" s="789"/>
      <c r="ML3" s="789"/>
      <c r="MM3" s="789"/>
      <c r="MN3" s="789"/>
      <c r="MO3" s="789"/>
      <c r="MP3" s="1284" t="s">
        <v>264</v>
      </c>
      <c r="MQ3" s="1284" t="s">
        <v>265</v>
      </c>
      <c r="MR3" s="1284" t="s">
        <v>266</v>
      </c>
      <c r="MS3" s="1284" t="s">
        <v>267</v>
      </c>
      <c r="MT3" s="1284" t="s">
        <v>268</v>
      </c>
      <c r="MU3" s="775"/>
      <c r="MV3" s="775"/>
      <c r="MW3" s="775"/>
      <c r="MX3" s="775"/>
      <c r="MY3" s="775"/>
      <c r="MZ3" s="775"/>
      <c r="NA3" s="775"/>
      <c r="NB3" s="775"/>
      <c r="NC3" s="775"/>
      <c r="ND3" s="775"/>
      <c r="NE3" s="778"/>
      <c r="NF3" s="778"/>
      <c r="NG3" s="778"/>
      <c r="NH3" s="778"/>
      <c r="NI3" s="778"/>
      <c r="NJ3" s="778"/>
      <c r="NK3" s="778"/>
      <c r="NL3" s="778"/>
      <c r="NM3" s="778"/>
      <c r="NN3" s="778"/>
      <c r="NO3" s="778"/>
      <c r="NP3" s="778"/>
      <c r="NQ3" s="778"/>
      <c r="NR3" s="778"/>
      <c r="NS3" s="778"/>
      <c r="NT3" s="778"/>
      <c r="NU3" s="778"/>
      <c r="NV3" s="778"/>
      <c r="NW3" s="778"/>
      <c r="NX3" s="778"/>
      <c r="NY3" s="778"/>
      <c r="NZ3" s="778"/>
      <c r="OA3" s="778"/>
      <c r="OB3" s="778"/>
      <c r="OC3" s="778"/>
      <c r="OD3" s="778"/>
      <c r="OE3" s="778"/>
      <c r="OF3" s="778"/>
      <c r="OG3" s="778"/>
      <c r="OH3" s="778"/>
      <c r="OI3" s="778"/>
      <c r="OJ3" s="778"/>
      <c r="OK3" s="778"/>
      <c r="OL3" s="778"/>
      <c r="OM3" s="778"/>
      <c r="ON3" s="778"/>
      <c r="OO3" s="778"/>
      <c r="OP3" s="778"/>
      <c r="OQ3" s="778"/>
      <c r="OR3" s="778"/>
      <c r="OS3" s="778"/>
      <c r="OT3" s="778"/>
      <c r="OU3" s="778"/>
      <c r="OV3" s="778"/>
      <c r="OW3" s="778"/>
      <c r="OX3" s="778"/>
      <c r="OY3" s="778"/>
      <c r="OZ3" s="778"/>
      <c r="PA3" s="778"/>
      <c r="PB3" s="778"/>
      <c r="PC3" s="778"/>
      <c r="PD3" s="778"/>
      <c r="PE3" s="778"/>
      <c r="PF3" s="778"/>
      <c r="PG3" s="778"/>
      <c r="PH3" s="778"/>
      <c r="PI3" s="778"/>
      <c r="PJ3" s="778"/>
      <c r="PK3" s="778"/>
      <c r="PL3" s="778"/>
      <c r="PM3" s="778"/>
      <c r="PN3" s="778"/>
      <c r="PO3" s="778"/>
      <c r="PP3" s="778"/>
      <c r="PQ3" s="778"/>
      <c r="PR3" s="778"/>
      <c r="PS3" s="778"/>
      <c r="PT3" s="778"/>
      <c r="PU3" s="778"/>
      <c r="PV3" s="778"/>
      <c r="PW3" s="778"/>
      <c r="PX3" s="778"/>
      <c r="PY3" s="778"/>
      <c r="PZ3" s="778"/>
      <c r="QA3" s="778"/>
      <c r="QB3" s="778"/>
      <c r="QC3" s="778"/>
      <c r="QD3" s="778"/>
      <c r="QE3" s="778"/>
      <c r="QF3" s="778"/>
      <c r="QG3" s="778"/>
      <c r="QH3" s="778"/>
      <c r="QI3" s="778"/>
      <c r="QJ3" s="778"/>
      <c r="QK3" s="778"/>
      <c r="QL3" s="778"/>
      <c r="QM3" s="778"/>
      <c r="QN3" s="778"/>
      <c r="QO3" s="778"/>
      <c r="QP3" s="778"/>
      <c r="QQ3" s="778"/>
      <c r="QR3" s="778"/>
      <c r="QS3" s="778"/>
      <c r="QT3" s="778"/>
      <c r="QU3" s="778"/>
      <c r="QV3" s="778"/>
      <c r="QW3" s="778"/>
      <c r="QX3" s="778"/>
      <c r="QY3" s="778"/>
      <c r="QZ3" s="778"/>
      <c r="RA3" s="778"/>
      <c r="RB3" s="778"/>
      <c r="RC3" s="778"/>
      <c r="RD3" s="778"/>
      <c r="RE3" s="778"/>
      <c r="RF3" s="778"/>
      <c r="RG3" s="778"/>
      <c r="RH3" s="778"/>
      <c r="RI3" s="778"/>
      <c r="RJ3" s="778"/>
      <c r="RK3" s="778"/>
      <c r="RL3" s="778"/>
      <c r="RM3" s="778"/>
      <c r="RN3" s="778"/>
      <c r="RO3" s="778"/>
      <c r="RP3" s="778"/>
      <c r="RQ3" s="778"/>
      <c r="RR3" s="778"/>
      <c r="RS3" s="778"/>
      <c r="RT3" s="778"/>
      <c r="RU3" s="778"/>
      <c r="RV3" s="778"/>
      <c r="RW3" s="778"/>
      <c r="RX3" s="778"/>
      <c r="RY3" s="778"/>
      <c r="RZ3" s="778"/>
      <c r="SA3" s="778"/>
      <c r="SB3" s="778"/>
      <c r="SC3" s="778"/>
      <c r="SD3" s="778"/>
      <c r="SE3" s="778"/>
      <c r="SF3" s="778"/>
      <c r="SG3" s="778"/>
      <c r="SH3" s="778"/>
      <c r="SI3" s="778"/>
    </row>
    <row r="4" spans="1:503" s="773" customFormat="1" ht="3" customHeight="1" thickBot="1" x14ac:dyDescent="0.25">
      <c r="B4" s="784"/>
      <c r="C4" s="778"/>
      <c r="D4" s="785"/>
      <c r="E4" s="785"/>
      <c r="F4" s="785"/>
      <c r="G4" s="785"/>
      <c r="H4" s="785"/>
      <c r="I4" s="785"/>
      <c r="J4" s="785"/>
      <c r="K4" s="778"/>
      <c r="L4" s="778"/>
      <c r="M4" s="778"/>
      <c r="N4" s="778"/>
      <c r="P4" s="791"/>
      <c r="Q4" s="1285" t="s">
        <v>269</v>
      </c>
      <c r="R4" s="949"/>
      <c r="S4" s="792"/>
      <c r="T4" s="792"/>
      <c r="U4" s="792"/>
      <c r="W4" s="793"/>
      <c r="X4" s="1281" t="s">
        <v>270</v>
      </c>
      <c r="Y4" s="1281" t="s">
        <v>271</v>
      </c>
      <c r="Z4" s="1281" t="s">
        <v>272</v>
      </c>
      <c r="AA4" s="1281" t="s">
        <v>273</v>
      </c>
      <c r="AB4" s="1281" t="s">
        <v>274</v>
      </c>
      <c r="AC4" s="1281" t="s">
        <v>275</v>
      </c>
      <c r="AD4" s="1281" t="s">
        <v>276</v>
      </c>
      <c r="AE4" s="1281" t="s">
        <v>277</v>
      </c>
      <c r="AF4" s="1281" t="s">
        <v>278</v>
      </c>
      <c r="AG4" s="1281" t="s">
        <v>279</v>
      </c>
      <c r="AH4" s="1281" t="s">
        <v>280</v>
      </c>
      <c r="AI4" s="1281" t="s">
        <v>281</v>
      </c>
      <c r="AJ4" s="1281" t="s">
        <v>282</v>
      </c>
      <c r="AK4" s="1281" t="s">
        <v>283</v>
      </c>
      <c r="AL4" s="1281" t="s">
        <v>284</v>
      </c>
      <c r="AM4" s="1281" t="s">
        <v>285</v>
      </c>
      <c r="AN4" s="1281" t="s">
        <v>286</v>
      </c>
      <c r="AO4" s="1281" t="s">
        <v>287</v>
      </c>
      <c r="AP4" s="1281" t="s">
        <v>288</v>
      </c>
      <c r="AQ4" s="1281" t="s">
        <v>289</v>
      </c>
      <c r="AR4" s="1281" t="s">
        <v>290</v>
      </c>
      <c r="AS4" s="1281" t="s">
        <v>291</v>
      </c>
      <c r="AT4" s="1281" t="s">
        <v>292</v>
      </c>
      <c r="AU4" s="1281" t="s">
        <v>293</v>
      </c>
      <c r="AV4" s="1281" t="s">
        <v>294</v>
      </c>
      <c r="AW4" s="1281" t="s">
        <v>295</v>
      </c>
      <c r="AX4" s="1281" t="s">
        <v>296</v>
      </c>
      <c r="AY4" s="1281" t="s">
        <v>297</v>
      </c>
      <c r="AZ4" s="1281" t="s">
        <v>298</v>
      </c>
      <c r="BA4" s="1281" t="s">
        <v>299</v>
      </c>
      <c r="BB4" s="1281" t="s">
        <v>300</v>
      </c>
      <c r="BC4" s="1281" t="s">
        <v>301</v>
      </c>
      <c r="BD4" s="1281" t="s">
        <v>302</v>
      </c>
      <c r="BE4" s="1281" t="s">
        <v>303</v>
      </c>
      <c r="BF4" s="1281" t="s">
        <v>304</v>
      </c>
      <c r="BG4" s="1281" t="s">
        <v>305</v>
      </c>
      <c r="BH4" s="1281" t="s">
        <v>306</v>
      </c>
      <c r="BI4" s="1281" t="s">
        <v>307</v>
      </c>
      <c r="BJ4" s="1281" t="s">
        <v>308</v>
      </c>
      <c r="BK4" s="1281" t="s">
        <v>309</v>
      </c>
      <c r="BL4" s="1281" t="s">
        <v>310</v>
      </c>
      <c r="BM4" s="1281" t="s">
        <v>311</v>
      </c>
      <c r="BN4" s="1281" t="s">
        <v>312</v>
      </c>
      <c r="BO4" s="1281" t="s">
        <v>313</v>
      </c>
      <c r="BP4" s="1281" t="s">
        <v>314</v>
      </c>
      <c r="BQ4" s="1281" t="s">
        <v>315</v>
      </c>
      <c r="BR4" s="1281" t="s">
        <v>316</v>
      </c>
      <c r="BS4" s="1281" t="s">
        <v>317</v>
      </c>
      <c r="BT4" s="1281" t="s">
        <v>318</v>
      </c>
      <c r="BU4" s="1281" t="s">
        <v>319</v>
      </c>
      <c r="BV4" s="1281" t="s">
        <v>320</v>
      </c>
      <c r="BW4" s="1281" t="s">
        <v>321</v>
      </c>
      <c r="BX4" s="1281" t="s">
        <v>322</v>
      </c>
      <c r="BY4" s="1281" t="s">
        <v>323</v>
      </c>
      <c r="BZ4" s="1281" t="s">
        <v>324</v>
      </c>
      <c r="CA4" s="1281" t="s">
        <v>325</v>
      </c>
      <c r="CB4" s="1281" t="s">
        <v>326</v>
      </c>
      <c r="CC4" s="1281" t="s">
        <v>327</v>
      </c>
      <c r="CD4" s="1281" t="s">
        <v>328</v>
      </c>
      <c r="CE4" s="1281" t="s">
        <v>329</v>
      </c>
      <c r="CF4" s="1281" t="s">
        <v>330</v>
      </c>
      <c r="CG4" s="1281" t="s">
        <v>331</v>
      </c>
      <c r="CH4" s="1281" t="s">
        <v>332</v>
      </c>
      <c r="CI4" s="1281" t="s">
        <v>333</v>
      </c>
      <c r="CJ4" s="1281" t="s">
        <v>334</v>
      </c>
      <c r="CK4" s="1281" t="s">
        <v>335</v>
      </c>
      <c r="CL4" s="1281" t="s">
        <v>336</v>
      </c>
      <c r="CM4" s="1281" t="s">
        <v>337</v>
      </c>
      <c r="CN4" s="1281" t="s">
        <v>338</v>
      </c>
      <c r="CO4" s="1281" t="s">
        <v>339</v>
      </c>
      <c r="CP4" s="1281" t="s">
        <v>340</v>
      </c>
      <c r="CQ4" s="1281" t="s">
        <v>341</v>
      </c>
      <c r="CR4" s="1281" t="s">
        <v>342</v>
      </c>
      <c r="CS4" s="1281" t="s">
        <v>343</v>
      </c>
      <c r="CT4" s="1281" t="s">
        <v>344</v>
      </c>
      <c r="CU4" s="1281" t="s">
        <v>345</v>
      </c>
      <c r="CV4" s="1281" t="s">
        <v>346</v>
      </c>
      <c r="CW4" s="1281" t="s">
        <v>347</v>
      </c>
      <c r="CX4" s="1281" t="s">
        <v>348</v>
      </c>
      <c r="CY4" s="1281" t="s">
        <v>349</v>
      </c>
      <c r="CZ4" s="1281" t="s">
        <v>350</v>
      </c>
      <c r="DA4" s="1281" t="s">
        <v>351</v>
      </c>
      <c r="DB4" s="1281" t="s">
        <v>352</v>
      </c>
      <c r="DC4" s="1281" t="s">
        <v>353</v>
      </c>
      <c r="DD4" s="1281" t="s">
        <v>354</v>
      </c>
      <c r="DE4" s="1281" t="s">
        <v>355</v>
      </c>
      <c r="DF4" s="1281" t="s">
        <v>356</v>
      </c>
      <c r="DG4" s="1281" t="s">
        <v>357</v>
      </c>
      <c r="DH4" s="1281" t="s">
        <v>358</v>
      </c>
      <c r="DI4" s="1281" t="s">
        <v>359</v>
      </c>
      <c r="DJ4" s="1281" t="s">
        <v>360</v>
      </c>
      <c r="DK4" s="1281" t="s">
        <v>361</v>
      </c>
      <c r="DL4" s="1281" t="s">
        <v>362</v>
      </c>
      <c r="DM4" s="1281" t="s">
        <v>363</v>
      </c>
      <c r="DN4" s="1281" t="s">
        <v>364</v>
      </c>
      <c r="DO4" s="1281" t="s">
        <v>365</v>
      </c>
      <c r="DP4" s="1281" t="s">
        <v>366</v>
      </c>
      <c r="DQ4" s="1281" t="s">
        <v>367</v>
      </c>
      <c r="DR4" s="1281" t="s">
        <v>368</v>
      </c>
      <c r="DS4" s="1281" t="s">
        <v>369</v>
      </c>
      <c r="DT4" s="1281" t="s">
        <v>370</v>
      </c>
      <c r="DU4" s="1281" t="s">
        <v>371</v>
      </c>
      <c r="DV4" s="1281" t="s">
        <v>372</v>
      </c>
      <c r="DW4" s="1281" t="s">
        <v>373</v>
      </c>
      <c r="DX4" s="1281" t="s">
        <v>374</v>
      </c>
      <c r="DY4" s="1281" t="s">
        <v>375</v>
      </c>
      <c r="DZ4" s="1281" t="s">
        <v>376</v>
      </c>
      <c r="EA4" s="1281" t="s">
        <v>377</v>
      </c>
      <c r="EB4" s="1281" t="s">
        <v>378</v>
      </c>
      <c r="EC4" s="1281" t="s">
        <v>379</v>
      </c>
      <c r="ED4" s="1281" t="s">
        <v>380</v>
      </c>
      <c r="EE4" s="1281" t="s">
        <v>381</v>
      </c>
      <c r="EF4" s="1281" t="s">
        <v>382</v>
      </c>
      <c r="EG4" s="1281" t="s">
        <v>383</v>
      </c>
      <c r="EH4" s="1281" t="s">
        <v>384</v>
      </c>
      <c r="EI4" s="1281" t="s">
        <v>385</v>
      </c>
      <c r="EJ4" s="1281" t="s">
        <v>386</v>
      </c>
      <c r="EK4" s="1281" t="s">
        <v>387</v>
      </c>
      <c r="EL4" s="1281" t="s">
        <v>388</v>
      </c>
      <c r="EM4" s="1281" t="s">
        <v>389</v>
      </c>
      <c r="EN4" s="1281" t="s">
        <v>390</v>
      </c>
      <c r="EO4" s="1281" t="s">
        <v>391</v>
      </c>
      <c r="EP4" s="1281" t="s">
        <v>392</v>
      </c>
      <c r="EQ4" s="1281" t="s">
        <v>393</v>
      </c>
      <c r="ER4" s="1281" t="s">
        <v>394</v>
      </c>
      <c r="ES4" s="1284" t="s">
        <v>395</v>
      </c>
      <c r="ET4" s="1284" t="s">
        <v>396</v>
      </c>
      <c r="EU4" s="1284" t="s">
        <v>397</v>
      </c>
      <c r="EV4" s="1284" t="s">
        <v>398</v>
      </c>
      <c r="EW4" s="1284" t="s">
        <v>399</v>
      </c>
      <c r="EX4" s="1284" t="s">
        <v>400</v>
      </c>
      <c r="EY4" s="1284" t="s">
        <v>401</v>
      </c>
      <c r="EZ4" s="1284" t="s">
        <v>402</v>
      </c>
      <c r="FA4" s="1284" t="s">
        <v>403</v>
      </c>
      <c r="FB4" s="1284" t="s">
        <v>404</v>
      </c>
      <c r="FC4" s="1281" t="s">
        <v>405</v>
      </c>
      <c r="FD4" s="1281" t="s">
        <v>406</v>
      </c>
      <c r="FE4" s="1281" t="s">
        <v>407</v>
      </c>
      <c r="FF4" s="1281" t="s">
        <v>408</v>
      </c>
      <c r="FG4" s="1281" t="s">
        <v>409</v>
      </c>
      <c r="FH4" s="1284" t="s">
        <v>410</v>
      </c>
      <c r="FI4" s="1284" t="s">
        <v>411</v>
      </c>
      <c r="FJ4" s="1284" t="s">
        <v>412</v>
      </c>
      <c r="FK4" s="1284" t="s">
        <v>413</v>
      </c>
      <c r="FL4" s="1284" t="s">
        <v>414</v>
      </c>
      <c r="FM4" s="1281" t="s">
        <v>415</v>
      </c>
      <c r="FN4" s="1281" t="s">
        <v>416</v>
      </c>
      <c r="FO4" s="1281" t="s">
        <v>417</v>
      </c>
      <c r="FP4" s="1281" t="s">
        <v>418</v>
      </c>
      <c r="FQ4" s="1281" t="s">
        <v>419</v>
      </c>
      <c r="FR4" s="1284" t="s">
        <v>420</v>
      </c>
      <c r="FS4" s="1284" t="s">
        <v>421</v>
      </c>
      <c r="FT4" s="1284" t="s">
        <v>422</v>
      </c>
      <c r="FU4" s="1284" t="s">
        <v>423</v>
      </c>
      <c r="FV4" s="1284" t="s">
        <v>424</v>
      </c>
      <c r="FW4" s="1284" t="s">
        <v>425</v>
      </c>
      <c r="FX4" s="1284" t="s">
        <v>426</v>
      </c>
      <c r="FY4" s="1284" t="s">
        <v>427</v>
      </c>
      <c r="FZ4" s="1284" t="s">
        <v>428</v>
      </c>
      <c r="GA4" s="1284" t="s">
        <v>429</v>
      </c>
      <c r="GB4" s="1284" t="s">
        <v>430</v>
      </c>
      <c r="GC4" s="1284" t="s">
        <v>431</v>
      </c>
      <c r="GD4" s="1284" t="s">
        <v>432</v>
      </c>
      <c r="GE4" s="1284" t="s">
        <v>433</v>
      </c>
      <c r="GF4" s="1284" t="s">
        <v>434</v>
      </c>
      <c r="GG4" s="1284" t="s">
        <v>435</v>
      </c>
      <c r="GH4" s="1284" t="s">
        <v>436</v>
      </c>
      <c r="GI4" s="1284" t="s">
        <v>437</v>
      </c>
      <c r="GJ4" s="1284" t="s">
        <v>438</v>
      </c>
      <c r="GK4" s="1284" t="s">
        <v>439</v>
      </c>
      <c r="GL4" s="1284" t="s">
        <v>440</v>
      </c>
      <c r="GM4" s="1284" t="s">
        <v>441</v>
      </c>
      <c r="GN4" s="1284" t="s">
        <v>442</v>
      </c>
      <c r="GO4" s="1284" t="s">
        <v>443</v>
      </c>
      <c r="GP4" s="1284" t="s">
        <v>444</v>
      </c>
      <c r="GQ4" s="1284" t="s">
        <v>445</v>
      </c>
      <c r="GR4" s="1284" t="s">
        <v>446</v>
      </c>
      <c r="GS4" s="1284" t="s">
        <v>447</v>
      </c>
      <c r="GT4" s="1284" t="s">
        <v>448</v>
      </c>
      <c r="GU4" s="1284" t="s">
        <v>449</v>
      </c>
      <c r="GV4" s="1284" t="s">
        <v>450</v>
      </c>
      <c r="GW4" s="1284" t="s">
        <v>451</v>
      </c>
      <c r="GX4" s="1284" t="s">
        <v>452</v>
      </c>
      <c r="GY4" s="1284" t="s">
        <v>453</v>
      </c>
      <c r="GZ4" s="1284" t="s">
        <v>454</v>
      </c>
      <c r="HA4" s="1284" t="s">
        <v>455</v>
      </c>
      <c r="HB4" s="1284" t="s">
        <v>456</v>
      </c>
      <c r="HC4" s="1284" t="s">
        <v>457</v>
      </c>
      <c r="HD4" s="1284" t="s">
        <v>458</v>
      </c>
      <c r="HE4" s="1284" t="s">
        <v>459</v>
      </c>
      <c r="HF4" s="1284" t="s">
        <v>460</v>
      </c>
      <c r="HG4" s="1284" t="s">
        <v>461</v>
      </c>
      <c r="HH4" s="1284" t="s">
        <v>462</v>
      </c>
      <c r="HI4" s="1284" t="s">
        <v>463</v>
      </c>
      <c r="HJ4" s="1284" t="s">
        <v>464</v>
      </c>
      <c r="HK4" s="1284" t="s">
        <v>465</v>
      </c>
      <c r="HL4" s="1284" t="s">
        <v>466</v>
      </c>
      <c r="HM4" s="1284" t="s">
        <v>467</v>
      </c>
      <c r="HN4" s="1284" t="s">
        <v>468</v>
      </c>
      <c r="HO4" s="1284" t="s">
        <v>469</v>
      </c>
      <c r="HP4" s="1284" t="s">
        <v>470</v>
      </c>
      <c r="HQ4" s="1284" t="s">
        <v>471</v>
      </c>
      <c r="HR4" s="1284" t="s">
        <v>472</v>
      </c>
      <c r="HS4" s="1284" t="s">
        <v>473</v>
      </c>
      <c r="HT4" s="1284" t="s">
        <v>474</v>
      </c>
      <c r="HU4" s="1284" t="s">
        <v>475</v>
      </c>
      <c r="HV4" s="1284" t="s">
        <v>476</v>
      </c>
      <c r="HW4" s="1284" t="s">
        <v>477</v>
      </c>
      <c r="HX4" s="1284" t="s">
        <v>478</v>
      </c>
      <c r="HY4" s="1284" t="s">
        <v>479</v>
      </c>
      <c r="HZ4" s="776"/>
      <c r="IA4" s="776"/>
      <c r="IB4" s="776"/>
      <c r="IC4" s="776"/>
      <c r="ID4" s="776"/>
      <c r="IE4" s="776"/>
      <c r="IF4" s="776"/>
      <c r="IG4" s="776"/>
      <c r="IH4" s="776"/>
      <c r="II4" s="776"/>
      <c r="IJ4" s="776"/>
      <c r="IK4" s="776"/>
      <c r="IL4" s="776"/>
      <c r="IM4" s="776"/>
      <c r="IN4" s="776"/>
      <c r="IO4" s="776"/>
      <c r="IP4" s="776"/>
      <c r="IQ4" s="776"/>
      <c r="IR4" s="776"/>
      <c r="IS4" s="776"/>
      <c r="IT4" s="776"/>
      <c r="IU4" s="776"/>
      <c r="IV4" s="776"/>
      <c r="IW4" s="776"/>
      <c r="IX4" s="776"/>
      <c r="IY4" s="776"/>
      <c r="IZ4" s="776"/>
      <c r="JA4" s="776"/>
      <c r="JB4" s="776"/>
      <c r="JC4" s="776"/>
      <c r="JD4" s="776"/>
      <c r="JE4" s="776"/>
      <c r="JF4" s="776"/>
      <c r="JG4" s="776"/>
      <c r="JH4" s="776"/>
      <c r="JI4" s="776"/>
      <c r="JJ4" s="776"/>
      <c r="JK4" s="776"/>
      <c r="JL4" s="776"/>
      <c r="JM4" s="776"/>
      <c r="JN4" s="776"/>
      <c r="JO4" s="776"/>
      <c r="JP4" s="776"/>
      <c r="JQ4" s="776"/>
      <c r="JR4" s="776"/>
      <c r="JS4" s="776"/>
      <c r="JT4" s="776"/>
      <c r="JU4" s="776"/>
      <c r="JV4" s="776"/>
      <c r="JW4" s="776"/>
      <c r="JX4" s="776"/>
      <c r="JY4" s="776"/>
      <c r="JZ4" s="776"/>
      <c r="KA4" s="776"/>
      <c r="KB4" s="776"/>
      <c r="KC4" s="776"/>
      <c r="KD4" s="776"/>
      <c r="KE4" s="776"/>
      <c r="KF4" s="776"/>
      <c r="KG4" s="776"/>
      <c r="KH4" s="776"/>
      <c r="KI4" s="776"/>
      <c r="KJ4" s="776"/>
      <c r="KK4" s="776"/>
      <c r="KL4" s="776"/>
      <c r="KM4" s="776"/>
      <c r="KN4" s="776"/>
      <c r="KO4" s="776"/>
      <c r="KP4" s="776"/>
      <c r="KQ4" s="776"/>
      <c r="KR4" s="776"/>
      <c r="KS4" s="776"/>
      <c r="KT4" s="776"/>
      <c r="KU4" s="776"/>
      <c r="KV4" s="776"/>
      <c r="KW4" s="775"/>
      <c r="KX4" s="775"/>
      <c r="KY4" s="775"/>
      <c r="KZ4" s="775"/>
      <c r="LA4" s="775"/>
      <c r="LB4" s="775"/>
      <c r="LC4" s="775"/>
      <c r="LD4" s="775"/>
      <c r="LE4" s="775"/>
      <c r="LF4" s="775"/>
      <c r="LG4" s="775"/>
      <c r="LH4" s="775"/>
      <c r="LI4" s="775"/>
      <c r="LJ4" s="775"/>
      <c r="LK4" s="775"/>
      <c r="LL4" s="775"/>
      <c r="LM4" s="775"/>
      <c r="LN4" s="775"/>
      <c r="LO4" s="775"/>
      <c r="LP4" s="775"/>
      <c r="LQ4" s="1284" t="s">
        <v>480</v>
      </c>
      <c r="LR4" s="1284" t="s">
        <v>481</v>
      </c>
      <c r="LS4" s="1284" t="s">
        <v>482</v>
      </c>
      <c r="LT4" s="1284" t="s">
        <v>483</v>
      </c>
      <c r="LU4" s="1284" t="s">
        <v>484</v>
      </c>
      <c r="LV4" s="1284" t="s">
        <v>485</v>
      </c>
      <c r="LW4" s="1284" t="s">
        <v>486</v>
      </c>
      <c r="LX4" s="1284" t="s">
        <v>487</v>
      </c>
      <c r="LY4" s="1284" t="s">
        <v>488</v>
      </c>
      <c r="LZ4" s="1284" t="s">
        <v>489</v>
      </c>
      <c r="MA4" s="1284" t="s">
        <v>490</v>
      </c>
      <c r="MB4" s="1284" t="s">
        <v>491</v>
      </c>
      <c r="MC4" s="1284" t="s">
        <v>492</v>
      </c>
      <c r="MD4" s="1284" t="s">
        <v>493</v>
      </c>
      <c r="ME4" s="1284" t="s">
        <v>494</v>
      </c>
      <c r="MF4" s="1284" t="s">
        <v>495</v>
      </c>
      <c r="MG4" s="1284" t="s">
        <v>496</v>
      </c>
      <c r="MH4" s="1284" t="s">
        <v>497</v>
      </c>
      <c r="MI4" s="1284" t="s">
        <v>498</v>
      </c>
      <c r="MJ4" s="1284" t="s">
        <v>499</v>
      </c>
      <c r="MK4" s="1284" t="s">
        <v>500</v>
      </c>
      <c r="ML4" s="1284" t="s">
        <v>501</v>
      </c>
      <c r="MM4" s="1284" t="s">
        <v>502</v>
      </c>
      <c r="MN4" s="1284" t="s">
        <v>503</v>
      </c>
      <c r="MO4" s="1284" t="s">
        <v>504</v>
      </c>
      <c r="MP4" s="1284"/>
      <c r="MQ4" s="1284"/>
      <c r="MR4" s="1284"/>
      <c r="MS4" s="1284"/>
      <c r="MT4" s="1284"/>
      <c r="MU4" s="775"/>
      <c r="MV4" s="775"/>
      <c r="MW4" s="775"/>
      <c r="MX4" s="775"/>
      <c r="MY4" s="775"/>
      <c r="MZ4" s="775"/>
      <c r="NA4" s="775"/>
      <c r="NB4" s="775"/>
      <c r="NC4" s="775"/>
      <c r="ND4" s="775"/>
      <c r="NE4" s="778"/>
      <c r="NF4" s="778"/>
      <c r="NG4" s="778"/>
      <c r="NH4" s="778"/>
      <c r="NI4" s="778"/>
      <c r="NJ4" s="778"/>
      <c r="NK4" s="778"/>
      <c r="NL4" s="778"/>
      <c r="NM4" s="778"/>
      <c r="NN4" s="778"/>
      <c r="NO4" s="778"/>
      <c r="NP4" s="778"/>
      <c r="NQ4" s="778"/>
      <c r="NR4" s="778"/>
      <c r="NS4" s="778"/>
      <c r="NT4" s="778"/>
      <c r="NU4" s="778"/>
      <c r="NV4" s="778"/>
      <c r="NW4" s="778"/>
      <c r="NX4" s="778"/>
      <c r="NY4" s="778"/>
      <c r="NZ4" s="778"/>
      <c r="OA4" s="778"/>
      <c r="OB4" s="778"/>
      <c r="OC4" s="778"/>
      <c r="OD4" s="778"/>
      <c r="OE4" s="778"/>
      <c r="OF4" s="778"/>
      <c r="OG4" s="778"/>
      <c r="OH4" s="778"/>
      <c r="OI4" s="778"/>
      <c r="OJ4" s="778"/>
      <c r="OK4" s="778"/>
      <c r="OL4" s="778"/>
      <c r="OM4" s="778"/>
      <c r="ON4" s="778"/>
      <c r="OO4" s="778"/>
      <c r="OP4" s="778"/>
      <c r="OQ4" s="778"/>
      <c r="OR4" s="778"/>
      <c r="OS4" s="778"/>
      <c r="OT4" s="778"/>
      <c r="OU4" s="778"/>
      <c r="OV4" s="778"/>
      <c r="OW4" s="778"/>
      <c r="OX4" s="778"/>
      <c r="OY4" s="778"/>
      <c r="OZ4" s="778"/>
      <c r="PA4" s="778"/>
      <c r="PB4" s="778"/>
      <c r="PC4" s="778"/>
      <c r="PD4" s="778"/>
      <c r="PE4" s="778"/>
      <c r="PF4" s="778"/>
      <c r="PG4" s="778"/>
      <c r="PH4" s="778"/>
      <c r="PI4" s="778"/>
      <c r="PJ4" s="778"/>
      <c r="PK4" s="778"/>
      <c r="PL4" s="778"/>
      <c r="PM4" s="778"/>
      <c r="PN4" s="778"/>
      <c r="PO4" s="778"/>
      <c r="PP4" s="778"/>
      <c r="PQ4" s="778"/>
      <c r="PR4" s="778"/>
      <c r="PS4" s="778"/>
      <c r="PT4" s="778"/>
      <c r="PU4" s="778"/>
      <c r="PV4" s="778"/>
      <c r="PW4" s="778"/>
      <c r="PX4" s="778"/>
      <c r="PY4" s="778"/>
      <c r="PZ4" s="778"/>
      <c r="QA4" s="778"/>
      <c r="QB4" s="778"/>
      <c r="QC4" s="778"/>
      <c r="QD4" s="778"/>
      <c r="QE4" s="778"/>
      <c r="QF4" s="778"/>
      <c r="QG4" s="778"/>
      <c r="QH4" s="778"/>
      <c r="QI4" s="778"/>
      <c r="QJ4" s="778"/>
      <c r="QK4" s="778"/>
      <c r="QL4" s="778"/>
      <c r="QM4" s="778"/>
      <c r="QN4" s="778"/>
      <c r="QO4" s="778"/>
      <c r="QP4" s="778"/>
      <c r="QQ4" s="778"/>
      <c r="QR4" s="778"/>
      <c r="QS4" s="778"/>
      <c r="QT4" s="778"/>
      <c r="QU4" s="778"/>
      <c r="QV4" s="778"/>
      <c r="QW4" s="778"/>
      <c r="QX4" s="778"/>
      <c r="QY4" s="778"/>
      <c r="QZ4" s="778"/>
      <c r="RA4" s="778"/>
      <c r="RB4" s="778"/>
      <c r="RC4" s="778"/>
      <c r="RD4" s="778"/>
      <c r="RE4" s="778"/>
      <c r="RF4" s="778"/>
      <c r="RG4" s="778"/>
      <c r="RH4" s="778"/>
      <c r="RI4" s="778"/>
      <c r="RJ4" s="778"/>
      <c r="RK4" s="778"/>
      <c r="RL4" s="778"/>
      <c r="RM4" s="778"/>
      <c r="RN4" s="778"/>
      <c r="RO4" s="778"/>
      <c r="RP4" s="778"/>
      <c r="RQ4" s="778"/>
      <c r="RR4" s="778"/>
      <c r="RS4" s="778"/>
      <c r="RT4" s="778"/>
      <c r="RU4" s="778"/>
      <c r="RV4" s="778"/>
      <c r="RW4" s="778"/>
      <c r="RX4" s="778"/>
      <c r="RY4" s="778"/>
      <c r="RZ4" s="778"/>
      <c r="SA4" s="778"/>
      <c r="SB4" s="778"/>
      <c r="SC4" s="778"/>
      <c r="SD4" s="778"/>
      <c r="SE4" s="778"/>
      <c r="SF4" s="778"/>
      <c r="SG4" s="778"/>
      <c r="SH4" s="778"/>
      <c r="SI4" s="778"/>
    </row>
    <row r="5" spans="1:503" s="773" customFormat="1" ht="12.6" customHeight="1" thickBot="1" x14ac:dyDescent="0.25">
      <c r="A5" s="1287" t="str">
        <f>IF(A48&gt;0,"Finish Row!","")</f>
        <v/>
      </c>
      <c r="B5" s="794" t="s">
        <v>646</v>
      </c>
      <c r="D5" s="785"/>
      <c r="E5" s="785"/>
      <c r="F5" s="785"/>
      <c r="G5" s="795" t="s">
        <v>506</v>
      </c>
      <c r="H5" s="1331" t="s">
        <v>647</v>
      </c>
      <c r="I5" s="1332"/>
      <c r="J5" s="1332"/>
      <c r="K5" s="796" t="s">
        <v>507</v>
      </c>
      <c r="L5" s="1288" t="str">
        <f>'[2]Part I-Project Information'!$B$6</f>
        <v>2021 DRAFT</v>
      </c>
      <c r="M5" s="1289"/>
      <c r="O5" s="797" t="s">
        <v>648</v>
      </c>
      <c r="P5" s="798"/>
      <c r="Q5" s="1285"/>
      <c r="R5" s="949"/>
      <c r="S5" s="778"/>
      <c r="U5" s="778"/>
      <c r="X5" s="1281"/>
      <c r="Y5" s="1281"/>
      <c r="Z5" s="1281"/>
      <c r="AA5" s="1281"/>
      <c r="AB5" s="1281"/>
      <c r="AC5" s="1281"/>
      <c r="AD5" s="1281"/>
      <c r="AE5" s="1281"/>
      <c r="AF5" s="1281"/>
      <c r="AG5" s="1281"/>
      <c r="AH5" s="1281"/>
      <c r="AI5" s="1281"/>
      <c r="AJ5" s="1281"/>
      <c r="AK5" s="1281"/>
      <c r="AL5" s="1281"/>
      <c r="AM5" s="1281"/>
      <c r="AN5" s="1281"/>
      <c r="AO5" s="1281"/>
      <c r="AP5" s="1281"/>
      <c r="AQ5" s="1281"/>
      <c r="AR5" s="1281"/>
      <c r="AS5" s="1281"/>
      <c r="AT5" s="1281"/>
      <c r="AU5" s="1281"/>
      <c r="AV5" s="1281"/>
      <c r="AW5" s="1281"/>
      <c r="AX5" s="1281"/>
      <c r="AY5" s="1281"/>
      <c r="AZ5" s="1281"/>
      <c r="BA5" s="1281"/>
      <c r="BB5" s="1281"/>
      <c r="BC5" s="1281"/>
      <c r="BD5" s="1281"/>
      <c r="BE5" s="1281"/>
      <c r="BF5" s="1281"/>
      <c r="BG5" s="1281"/>
      <c r="BH5" s="1281"/>
      <c r="BI5" s="1281"/>
      <c r="BJ5" s="1281"/>
      <c r="BK5" s="1281"/>
      <c r="BL5" s="1281"/>
      <c r="BM5" s="1281"/>
      <c r="BN5" s="1281"/>
      <c r="BO5" s="1281"/>
      <c r="BP5" s="1281"/>
      <c r="BQ5" s="1281"/>
      <c r="BR5" s="1281"/>
      <c r="BS5" s="1281"/>
      <c r="BT5" s="1281"/>
      <c r="BU5" s="1281"/>
      <c r="BV5" s="1281"/>
      <c r="BW5" s="1281"/>
      <c r="BX5" s="1281"/>
      <c r="BY5" s="1281"/>
      <c r="BZ5" s="1281"/>
      <c r="CA5" s="1281"/>
      <c r="CB5" s="1281"/>
      <c r="CC5" s="1281"/>
      <c r="CD5" s="1281"/>
      <c r="CE5" s="1281"/>
      <c r="CF5" s="1281"/>
      <c r="CG5" s="1281"/>
      <c r="CH5" s="1281"/>
      <c r="CI5" s="1281"/>
      <c r="CJ5" s="1281"/>
      <c r="CK5" s="1281"/>
      <c r="CL5" s="1281"/>
      <c r="CM5" s="1281"/>
      <c r="CN5" s="1281"/>
      <c r="CO5" s="1281"/>
      <c r="CP5" s="1281"/>
      <c r="CQ5" s="1281"/>
      <c r="CR5" s="1281"/>
      <c r="CS5" s="1281"/>
      <c r="CT5" s="1281"/>
      <c r="CU5" s="1281"/>
      <c r="CV5" s="1281"/>
      <c r="CW5" s="1281"/>
      <c r="CX5" s="1281"/>
      <c r="CY5" s="1281"/>
      <c r="CZ5" s="1281"/>
      <c r="DA5" s="1281"/>
      <c r="DB5" s="1281"/>
      <c r="DC5" s="1281"/>
      <c r="DD5" s="1281"/>
      <c r="DE5" s="1281"/>
      <c r="DF5" s="1281"/>
      <c r="DG5" s="1281"/>
      <c r="DH5" s="1281"/>
      <c r="DI5" s="1281"/>
      <c r="DJ5" s="1281"/>
      <c r="DK5" s="1281"/>
      <c r="DL5" s="1281"/>
      <c r="DM5" s="1281"/>
      <c r="DN5" s="1281"/>
      <c r="DO5" s="1281"/>
      <c r="DP5" s="1281"/>
      <c r="DQ5" s="1281"/>
      <c r="DR5" s="1281"/>
      <c r="DS5" s="1281"/>
      <c r="DT5" s="1281"/>
      <c r="DU5" s="1281"/>
      <c r="DV5" s="1281"/>
      <c r="DW5" s="1281"/>
      <c r="DX5" s="1281"/>
      <c r="DY5" s="1281"/>
      <c r="DZ5" s="1281"/>
      <c r="EA5" s="1281"/>
      <c r="EB5" s="1281"/>
      <c r="EC5" s="1281"/>
      <c r="ED5" s="1281"/>
      <c r="EE5" s="1281"/>
      <c r="EF5" s="1281"/>
      <c r="EG5" s="1281"/>
      <c r="EH5" s="1281"/>
      <c r="EI5" s="1281"/>
      <c r="EJ5" s="1281"/>
      <c r="EK5" s="1281"/>
      <c r="EL5" s="1281"/>
      <c r="EM5" s="1281"/>
      <c r="EN5" s="1281"/>
      <c r="EO5" s="1281"/>
      <c r="EP5" s="1281"/>
      <c r="EQ5" s="1281"/>
      <c r="ER5" s="1281"/>
      <c r="ES5" s="1284"/>
      <c r="ET5" s="1284"/>
      <c r="EU5" s="1284"/>
      <c r="EV5" s="1284"/>
      <c r="EW5" s="1284"/>
      <c r="EX5" s="1284"/>
      <c r="EY5" s="1284"/>
      <c r="EZ5" s="1284"/>
      <c r="FA5" s="1284"/>
      <c r="FB5" s="1284"/>
      <c r="FC5" s="1281"/>
      <c r="FD5" s="1281"/>
      <c r="FE5" s="1281"/>
      <c r="FF5" s="1281"/>
      <c r="FG5" s="1281"/>
      <c r="FH5" s="1284"/>
      <c r="FI5" s="1284"/>
      <c r="FJ5" s="1284"/>
      <c r="FK5" s="1284"/>
      <c r="FL5" s="1284"/>
      <c r="FM5" s="1281"/>
      <c r="FN5" s="1281"/>
      <c r="FO5" s="1281"/>
      <c r="FP5" s="1281"/>
      <c r="FQ5" s="1281"/>
      <c r="FR5" s="1284"/>
      <c r="FS5" s="1284"/>
      <c r="FT5" s="1284"/>
      <c r="FU5" s="1284"/>
      <c r="FV5" s="1284"/>
      <c r="FW5" s="1284"/>
      <c r="FX5" s="1284"/>
      <c r="FY5" s="1284"/>
      <c r="FZ5" s="1284"/>
      <c r="GA5" s="1284"/>
      <c r="GB5" s="1284"/>
      <c r="GC5" s="1284"/>
      <c r="GD5" s="1284"/>
      <c r="GE5" s="1284"/>
      <c r="GF5" s="1284"/>
      <c r="GG5" s="1284"/>
      <c r="GH5" s="1284"/>
      <c r="GI5" s="1284"/>
      <c r="GJ5" s="1284"/>
      <c r="GK5" s="1284"/>
      <c r="GL5" s="1284"/>
      <c r="GM5" s="1284"/>
      <c r="GN5" s="1284"/>
      <c r="GO5" s="1284"/>
      <c r="GP5" s="1284"/>
      <c r="GQ5" s="1284"/>
      <c r="GR5" s="1284"/>
      <c r="GS5" s="1284"/>
      <c r="GT5" s="1284"/>
      <c r="GU5" s="1284"/>
      <c r="GV5" s="1284"/>
      <c r="GW5" s="1284"/>
      <c r="GX5" s="1284"/>
      <c r="GY5" s="1284"/>
      <c r="GZ5" s="1284"/>
      <c r="HA5" s="1284"/>
      <c r="HB5" s="1284"/>
      <c r="HC5" s="1284"/>
      <c r="HD5" s="1284"/>
      <c r="HE5" s="1284"/>
      <c r="HF5" s="1284"/>
      <c r="HG5" s="1284"/>
      <c r="HH5" s="1284"/>
      <c r="HI5" s="1284"/>
      <c r="HJ5" s="1284"/>
      <c r="HK5" s="1284"/>
      <c r="HL5" s="1284"/>
      <c r="HM5" s="1284"/>
      <c r="HN5" s="1284"/>
      <c r="HO5" s="1284"/>
      <c r="HP5" s="1284"/>
      <c r="HQ5" s="1284"/>
      <c r="HR5" s="1284"/>
      <c r="HS5" s="1284"/>
      <c r="HT5" s="1284"/>
      <c r="HU5" s="1284"/>
      <c r="HV5" s="1284"/>
      <c r="HW5" s="1284"/>
      <c r="HX5" s="1284"/>
      <c r="HY5" s="1284"/>
      <c r="HZ5" s="776"/>
      <c r="IA5" s="776"/>
      <c r="IB5" s="776"/>
      <c r="IC5" s="776"/>
      <c r="ID5" s="776"/>
      <c r="IE5" s="776"/>
      <c r="IF5" s="776"/>
      <c r="IG5" s="776"/>
      <c r="IH5" s="776"/>
      <c r="II5" s="776"/>
      <c r="IJ5" s="776"/>
      <c r="IK5" s="776"/>
      <c r="IL5" s="776"/>
      <c r="IM5" s="776"/>
      <c r="IN5" s="776"/>
      <c r="IO5" s="776"/>
      <c r="IP5" s="776"/>
      <c r="IQ5" s="776"/>
      <c r="IR5" s="776"/>
      <c r="IS5" s="776"/>
      <c r="IT5" s="776"/>
      <c r="IU5" s="776"/>
      <c r="IV5" s="776"/>
      <c r="IW5" s="776"/>
      <c r="IX5" s="776"/>
      <c r="IY5" s="776"/>
      <c r="IZ5" s="776"/>
      <c r="JA5" s="776"/>
      <c r="JB5" s="776"/>
      <c r="JC5" s="776"/>
      <c r="JD5" s="776"/>
      <c r="JE5" s="776"/>
      <c r="JF5" s="776"/>
      <c r="JG5" s="776"/>
      <c r="JH5" s="776"/>
      <c r="JI5" s="776"/>
      <c r="JJ5" s="776"/>
      <c r="JK5" s="776"/>
      <c r="JL5" s="776"/>
      <c r="JM5" s="776"/>
      <c r="JN5" s="776"/>
      <c r="JO5" s="776"/>
      <c r="JP5" s="776"/>
      <c r="JQ5" s="776"/>
      <c r="JR5" s="776"/>
      <c r="JS5" s="776"/>
      <c r="JT5" s="776"/>
      <c r="JU5" s="776"/>
      <c r="JV5" s="776"/>
      <c r="JW5" s="776"/>
      <c r="JX5" s="776"/>
      <c r="JY5" s="776"/>
      <c r="JZ5" s="776"/>
      <c r="KA5" s="776"/>
      <c r="KB5" s="776"/>
      <c r="KC5" s="776"/>
      <c r="KD5" s="776"/>
      <c r="KE5" s="776"/>
      <c r="KF5" s="776"/>
      <c r="KG5" s="776"/>
      <c r="KH5" s="776"/>
      <c r="KI5" s="776"/>
      <c r="KJ5" s="776"/>
      <c r="KK5" s="776"/>
      <c r="KL5" s="776"/>
      <c r="KM5" s="776"/>
      <c r="KN5" s="776"/>
      <c r="KO5" s="776"/>
      <c r="KP5" s="776"/>
      <c r="KQ5" s="776"/>
      <c r="KR5" s="776"/>
      <c r="KS5" s="776"/>
      <c r="KT5" s="776"/>
      <c r="KU5" s="776"/>
      <c r="KV5" s="776"/>
      <c r="KW5" s="775"/>
      <c r="KX5" s="775"/>
      <c r="KY5" s="775"/>
      <c r="KZ5" s="775"/>
      <c r="LA5" s="775"/>
      <c r="LB5" s="775"/>
      <c r="LC5" s="775"/>
      <c r="LD5" s="775"/>
      <c r="LE5" s="775"/>
      <c r="LF5" s="775"/>
      <c r="LG5" s="775"/>
      <c r="LH5" s="775"/>
      <c r="LI5" s="775"/>
      <c r="LJ5" s="775"/>
      <c r="LK5" s="775"/>
      <c r="LL5" s="775"/>
      <c r="LM5" s="775"/>
      <c r="LN5" s="775"/>
      <c r="LO5" s="775"/>
      <c r="LP5" s="775"/>
      <c r="LQ5" s="1284"/>
      <c r="LR5" s="1284"/>
      <c r="LS5" s="1284"/>
      <c r="LT5" s="1284"/>
      <c r="LU5" s="1284"/>
      <c r="LV5" s="1284"/>
      <c r="LW5" s="1284"/>
      <c r="LX5" s="1284"/>
      <c r="LY5" s="1284"/>
      <c r="LZ5" s="1284"/>
      <c r="MA5" s="1284"/>
      <c r="MB5" s="1284"/>
      <c r="MC5" s="1284"/>
      <c r="MD5" s="1284"/>
      <c r="ME5" s="1284"/>
      <c r="MF5" s="1284"/>
      <c r="MG5" s="1284"/>
      <c r="MH5" s="1284"/>
      <c r="MI5" s="1284"/>
      <c r="MJ5" s="1284"/>
      <c r="MK5" s="1284"/>
      <c r="ML5" s="1284"/>
      <c r="MM5" s="1284"/>
      <c r="MN5" s="1284"/>
      <c r="MO5" s="1284"/>
      <c r="MP5" s="1284"/>
      <c r="MQ5" s="1284"/>
      <c r="MR5" s="1284"/>
      <c r="MS5" s="1284"/>
      <c r="MT5" s="1284"/>
      <c r="MU5" s="1299" t="s">
        <v>510</v>
      </c>
      <c r="MV5" s="1299" t="s">
        <v>511</v>
      </c>
      <c r="MW5" s="1299" t="s">
        <v>512</v>
      </c>
      <c r="MX5" s="1299" t="s">
        <v>513</v>
      </c>
      <c r="MY5" s="1299" t="s">
        <v>514</v>
      </c>
      <c r="MZ5" s="1284" t="s">
        <v>515</v>
      </c>
      <c r="NA5" s="1284" t="s">
        <v>516</v>
      </c>
      <c r="NB5" s="1284" t="s">
        <v>517</v>
      </c>
      <c r="NC5" s="1284" t="s">
        <v>518</v>
      </c>
      <c r="ND5" s="1284" t="s">
        <v>519</v>
      </c>
      <c r="NE5" s="778"/>
      <c r="NF5" s="778"/>
      <c r="NG5" s="778"/>
      <c r="NH5" s="778"/>
      <c r="NI5" s="778"/>
      <c r="NJ5" s="778"/>
      <c r="NK5" s="778"/>
      <c r="NL5" s="778"/>
      <c r="NM5" s="778"/>
      <c r="NN5" s="778"/>
      <c r="NO5" s="778"/>
      <c r="NP5" s="778"/>
      <c r="NQ5" s="778"/>
      <c r="NR5" s="778"/>
      <c r="NS5" s="778"/>
      <c r="NT5" s="778"/>
      <c r="NU5" s="778"/>
      <c r="NV5" s="778"/>
      <c r="NW5" s="778"/>
      <c r="NX5" s="778"/>
      <c r="NY5" s="778"/>
      <c r="NZ5" s="778"/>
      <c r="OA5" s="778"/>
      <c r="OB5" s="778"/>
      <c r="OC5" s="778"/>
      <c r="OD5" s="778"/>
      <c r="OE5" s="778"/>
      <c r="OF5" s="778"/>
      <c r="OG5" s="778"/>
      <c r="OH5" s="778"/>
      <c r="OI5" s="778"/>
      <c r="OJ5" s="778"/>
      <c r="OK5" s="778"/>
      <c r="OL5" s="778"/>
      <c r="OM5" s="778"/>
      <c r="ON5" s="778"/>
      <c r="OO5" s="778"/>
      <c r="OP5" s="778"/>
      <c r="OQ5" s="778"/>
      <c r="OR5" s="778"/>
      <c r="OS5" s="778"/>
      <c r="OT5" s="778"/>
      <c r="OU5" s="778"/>
      <c r="OV5" s="778"/>
      <c r="OW5" s="778"/>
      <c r="OX5" s="778"/>
      <c r="OY5" s="778"/>
      <c r="OZ5" s="778"/>
      <c r="PA5" s="778"/>
      <c r="PB5" s="778"/>
      <c r="PC5" s="778"/>
      <c r="PD5" s="778"/>
      <c r="PE5" s="778"/>
      <c r="PF5" s="778"/>
      <c r="PG5" s="778"/>
      <c r="PH5" s="778"/>
      <c r="PI5" s="778"/>
      <c r="PJ5" s="778"/>
      <c r="PK5" s="778"/>
      <c r="PL5" s="778"/>
      <c r="PM5" s="778"/>
      <c r="PN5" s="778"/>
      <c r="PO5" s="778"/>
      <c r="PP5" s="778"/>
      <c r="PQ5" s="778"/>
      <c r="PR5" s="778"/>
      <c r="PS5" s="778"/>
      <c r="PT5" s="778"/>
      <c r="PU5" s="778"/>
      <c r="PV5" s="778"/>
      <c r="PW5" s="778"/>
      <c r="PX5" s="778"/>
      <c r="PY5" s="778"/>
      <c r="PZ5" s="778"/>
      <c r="QA5" s="778"/>
      <c r="QB5" s="778"/>
      <c r="QC5" s="778"/>
      <c r="QD5" s="778"/>
      <c r="QE5" s="778"/>
      <c r="QF5" s="778"/>
      <c r="QG5" s="778"/>
      <c r="QH5" s="778"/>
      <c r="QI5" s="778"/>
      <c r="QJ5" s="778"/>
      <c r="QK5" s="778"/>
      <c r="QL5" s="778"/>
      <c r="QM5" s="778"/>
      <c r="QN5" s="778"/>
      <c r="QO5" s="778"/>
      <c r="QP5" s="778"/>
      <c r="QQ5" s="778"/>
      <c r="QR5" s="778"/>
      <c r="QS5" s="778"/>
      <c r="QT5" s="778"/>
      <c r="QU5" s="778"/>
      <c r="QV5" s="778"/>
      <c r="QW5" s="778"/>
      <c r="QX5" s="778"/>
      <c r="QY5" s="778"/>
      <c r="QZ5" s="778"/>
      <c r="RA5" s="778"/>
      <c r="RB5" s="778"/>
      <c r="RC5" s="778"/>
      <c r="RD5" s="778"/>
      <c r="RE5" s="778"/>
      <c r="RF5" s="778"/>
      <c r="RG5" s="778"/>
      <c r="RH5" s="778"/>
      <c r="RI5" s="778"/>
      <c r="RJ5" s="778"/>
      <c r="RK5" s="778"/>
      <c r="RL5" s="778"/>
      <c r="RM5" s="778"/>
      <c r="RN5" s="778"/>
      <c r="RO5" s="778"/>
      <c r="RP5" s="778"/>
      <c r="RQ5" s="778"/>
      <c r="RR5" s="778"/>
      <c r="RS5" s="778"/>
      <c r="RT5" s="778"/>
      <c r="RU5" s="778"/>
      <c r="RV5" s="778"/>
      <c r="RW5" s="778"/>
      <c r="RX5" s="778"/>
      <c r="RY5" s="778"/>
      <c r="RZ5" s="778"/>
      <c r="SA5" s="778"/>
      <c r="SB5" s="778"/>
      <c r="SC5" s="778"/>
      <c r="SD5" s="778"/>
      <c r="SE5" s="778"/>
      <c r="SF5" s="778"/>
      <c r="SG5" s="778"/>
      <c r="SH5" s="778"/>
      <c r="SI5" s="778"/>
    </row>
    <row r="6" spans="1:503" s="773" customFormat="1" ht="12.6" customHeight="1" x14ac:dyDescent="0.2">
      <c r="A6" s="1287"/>
      <c r="B6" s="799" t="s">
        <v>649</v>
      </c>
      <c r="E6" s="784"/>
      <c r="G6" s="800" t="s">
        <v>506</v>
      </c>
      <c r="I6" s="1290" t="s">
        <v>650</v>
      </c>
      <c r="J6" s="796" t="s">
        <v>534</v>
      </c>
      <c r="K6" s="796" t="s">
        <v>523</v>
      </c>
      <c r="L6" s="1289"/>
      <c r="M6" s="1289"/>
      <c r="O6" s="801" t="s">
        <v>651</v>
      </c>
      <c r="P6" s="987"/>
      <c r="Q6" s="1285"/>
      <c r="R6" s="1292" t="s">
        <v>525</v>
      </c>
      <c r="S6" s="1292"/>
      <c r="X6" s="1281"/>
      <c r="Y6" s="1281"/>
      <c r="Z6" s="1281"/>
      <c r="AA6" s="1281"/>
      <c r="AB6" s="1281"/>
      <c r="AC6" s="1281"/>
      <c r="AD6" s="1281"/>
      <c r="AE6" s="1281"/>
      <c r="AF6" s="1281"/>
      <c r="AG6" s="1281"/>
      <c r="AH6" s="1281"/>
      <c r="AI6" s="1281"/>
      <c r="AJ6" s="1281"/>
      <c r="AK6" s="1281"/>
      <c r="AL6" s="1281"/>
      <c r="AM6" s="1281"/>
      <c r="AN6" s="1281"/>
      <c r="AO6" s="1281"/>
      <c r="AP6" s="1281"/>
      <c r="AQ6" s="1281"/>
      <c r="AR6" s="1281"/>
      <c r="AS6" s="1281"/>
      <c r="AT6" s="1281"/>
      <c r="AU6" s="1281"/>
      <c r="AV6" s="1281"/>
      <c r="AW6" s="1281"/>
      <c r="AX6" s="1281"/>
      <c r="AY6" s="1281"/>
      <c r="AZ6" s="1281"/>
      <c r="BA6" s="1281"/>
      <c r="BB6" s="1281"/>
      <c r="BC6" s="1281"/>
      <c r="BD6" s="1281"/>
      <c r="BE6" s="1281"/>
      <c r="BF6" s="1281"/>
      <c r="BG6" s="1281"/>
      <c r="BH6" s="1281"/>
      <c r="BI6" s="1281"/>
      <c r="BJ6" s="1281"/>
      <c r="BK6" s="1281"/>
      <c r="BL6" s="1281"/>
      <c r="BM6" s="1281"/>
      <c r="BN6" s="1281"/>
      <c r="BO6" s="1281"/>
      <c r="BP6" s="1281"/>
      <c r="BQ6" s="1281"/>
      <c r="BR6" s="1281"/>
      <c r="BS6" s="1281"/>
      <c r="BT6" s="1281"/>
      <c r="BU6" s="1281"/>
      <c r="BV6" s="1281"/>
      <c r="BW6" s="1281"/>
      <c r="BX6" s="1281"/>
      <c r="BY6" s="1281"/>
      <c r="BZ6" s="1281"/>
      <c r="CA6" s="1281"/>
      <c r="CB6" s="1281"/>
      <c r="CC6" s="1281"/>
      <c r="CD6" s="1281"/>
      <c r="CE6" s="1281"/>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1"/>
      <c r="EN6" s="1281"/>
      <c r="EO6" s="1281"/>
      <c r="EP6" s="1281"/>
      <c r="EQ6" s="1281"/>
      <c r="ER6" s="1281"/>
      <c r="ES6" s="1284"/>
      <c r="ET6" s="1284"/>
      <c r="EU6" s="1284"/>
      <c r="EV6" s="1284"/>
      <c r="EW6" s="1284"/>
      <c r="EX6" s="1284"/>
      <c r="EY6" s="1284"/>
      <c r="EZ6" s="1284"/>
      <c r="FA6" s="1284"/>
      <c r="FB6" s="1284"/>
      <c r="FC6" s="1281"/>
      <c r="FD6" s="1281"/>
      <c r="FE6" s="1281"/>
      <c r="FF6" s="1281"/>
      <c r="FG6" s="1281"/>
      <c r="FH6" s="1284"/>
      <c r="FI6" s="1284"/>
      <c r="FJ6" s="1284"/>
      <c r="FK6" s="1284"/>
      <c r="FL6" s="1284"/>
      <c r="FM6" s="1281"/>
      <c r="FN6" s="1281"/>
      <c r="FO6" s="1281"/>
      <c r="FP6" s="1281"/>
      <c r="FQ6" s="1281"/>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4"/>
      <c r="GX6" s="1284"/>
      <c r="GY6" s="1284"/>
      <c r="GZ6" s="1284"/>
      <c r="HA6" s="1284"/>
      <c r="HB6" s="1284"/>
      <c r="HC6" s="1284"/>
      <c r="HD6" s="1284"/>
      <c r="HE6" s="1284"/>
      <c r="HF6" s="1284"/>
      <c r="HG6" s="1284"/>
      <c r="HH6" s="1284"/>
      <c r="HI6" s="1284"/>
      <c r="HJ6" s="1284"/>
      <c r="HK6" s="1284"/>
      <c r="HL6" s="1284"/>
      <c r="HM6" s="1284"/>
      <c r="HN6" s="1284"/>
      <c r="HO6" s="1284"/>
      <c r="HP6" s="1284"/>
      <c r="HQ6" s="1284"/>
      <c r="HR6" s="1284"/>
      <c r="HS6" s="1284"/>
      <c r="HT6" s="1284"/>
      <c r="HU6" s="1284"/>
      <c r="HV6" s="1284"/>
      <c r="HW6" s="1284"/>
      <c r="HX6" s="1284"/>
      <c r="HY6" s="1284"/>
      <c r="HZ6" s="776"/>
      <c r="IA6" s="776"/>
      <c r="IB6" s="776"/>
      <c r="IC6" s="776"/>
      <c r="ID6" s="776"/>
      <c r="IE6" s="776"/>
      <c r="IF6" s="776"/>
      <c r="IG6" s="776"/>
      <c r="IH6" s="776"/>
      <c r="II6" s="776"/>
      <c r="IJ6" s="776"/>
      <c r="IK6" s="776"/>
      <c r="IL6" s="776"/>
      <c r="IM6" s="776"/>
      <c r="IN6" s="776"/>
      <c r="IO6" s="776"/>
      <c r="IP6" s="776"/>
      <c r="IQ6" s="776"/>
      <c r="IR6" s="776"/>
      <c r="IS6" s="776"/>
      <c r="IT6" s="776"/>
      <c r="IU6" s="776"/>
      <c r="IV6" s="776"/>
      <c r="IW6" s="776"/>
      <c r="IX6" s="776"/>
      <c r="IY6" s="776"/>
      <c r="IZ6" s="776"/>
      <c r="JA6" s="776"/>
      <c r="JB6" s="776"/>
      <c r="JC6" s="776"/>
      <c r="JD6" s="776"/>
      <c r="JE6" s="776"/>
      <c r="JF6" s="776"/>
      <c r="JG6" s="776"/>
      <c r="JH6" s="776"/>
      <c r="JI6" s="776"/>
      <c r="JJ6" s="776"/>
      <c r="JK6" s="776"/>
      <c r="JL6" s="776"/>
      <c r="JM6" s="776"/>
      <c r="JN6" s="776"/>
      <c r="JO6" s="776"/>
      <c r="JP6" s="776"/>
      <c r="JQ6" s="776"/>
      <c r="JR6" s="776"/>
      <c r="JS6" s="776"/>
      <c r="JT6" s="776"/>
      <c r="JU6" s="776"/>
      <c r="JV6" s="776"/>
      <c r="JW6" s="776"/>
      <c r="JX6" s="776"/>
      <c r="JY6" s="776"/>
      <c r="JZ6" s="776"/>
      <c r="KA6" s="776"/>
      <c r="KB6" s="776"/>
      <c r="KC6" s="776"/>
      <c r="KD6" s="776"/>
      <c r="KE6" s="776"/>
      <c r="KF6" s="776"/>
      <c r="KG6" s="776"/>
      <c r="KH6" s="776"/>
      <c r="KI6" s="776"/>
      <c r="KJ6" s="776"/>
      <c r="KK6" s="776"/>
      <c r="KL6" s="776"/>
      <c r="KM6" s="776"/>
      <c r="KN6" s="776"/>
      <c r="KO6" s="776"/>
      <c r="KP6" s="776"/>
      <c r="KQ6" s="776"/>
      <c r="KR6" s="776"/>
      <c r="KS6" s="776"/>
      <c r="KT6" s="776"/>
      <c r="KU6" s="776"/>
      <c r="KV6" s="776"/>
      <c r="KW6" s="775"/>
      <c r="KX6" s="775"/>
      <c r="KY6" s="775"/>
      <c r="KZ6" s="775"/>
      <c r="LA6" s="775"/>
      <c r="LB6" s="775"/>
      <c r="LC6" s="775"/>
      <c r="LD6" s="775"/>
      <c r="LE6" s="775"/>
      <c r="LF6" s="775"/>
      <c r="LG6" s="775"/>
      <c r="LH6" s="775"/>
      <c r="LI6" s="775"/>
      <c r="LJ6" s="775"/>
      <c r="LK6" s="775"/>
      <c r="LL6" s="775"/>
      <c r="LM6" s="775"/>
      <c r="LN6" s="775"/>
      <c r="LO6" s="775"/>
      <c r="LP6" s="775"/>
      <c r="LQ6" s="1284"/>
      <c r="LR6" s="1284"/>
      <c r="LS6" s="1284"/>
      <c r="LT6" s="1284"/>
      <c r="LU6" s="1284"/>
      <c r="LV6" s="1284"/>
      <c r="LW6" s="1284"/>
      <c r="LX6" s="1284"/>
      <c r="LY6" s="1284"/>
      <c r="LZ6" s="1284"/>
      <c r="MA6" s="1284"/>
      <c r="MB6" s="1284"/>
      <c r="MC6" s="1284"/>
      <c r="MD6" s="1284"/>
      <c r="ME6" s="1284"/>
      <c r="MF6" s="1284"/>
      <c r="MG6" s="1284"/>
      <c r="MH6" s="1284"/>
      <c r="MI6" s="1284"/>
      <c r="MJ6" s="1284"/>
      <c r="MK6" s="1284"/>
      <c r="ML6" s="1284"/>
      <c r="MM6" s="1284"/>
      <c r="MN6" s="1284"/>
      <c r="MO6" s="1284"/>
      <c r="MP6" s="1284"/>
      <c r="MQ6" s="1284"/>
      <c r="MR6" s="1284"/>
      <c r="MS6" s="1284"/>
      <c r="MT6" s="1284"/>
      <c r="MU6" s="1299"/>
      <c r="MV6" s="1299"/>
      <c r="MW6" s="1299"/>
      <c r="MX6" s="1299"/>
      <c r="MY6" s="1299"/>
      <c r="MZ6" s="1284"/>
      <c r="NA6" s="1284"/>
      <c r="NB6" s="1284"/>
      <c r="NC6" s="1284"/>
      <c r="ND6" s="1284"/>
      <c r="NE6" s="778"/>
      <c r="NF6" s="778"/>
      <c r="NG6" s="778"/>
      <c r="NH6" s="778"/>
      <c r="NI6" s="778"/>
      <c r="NJ6" s="778"/>
      <c r="NK6" s="778"/>
      <c r="NL6" s="778"/>
      <c r="NM6" s="778"/>
      <c r="NN6" s="778"/>
      <c r="NO6" s="778"/>
      <c r="NP6" s="778"/>
      <c r="NQ6" s="778"/>
      <c r="NR6" s="778"/>
      <c r="NS6" s="778"/>
      <c r="NT6" s="778"/>
      <c r="NU6" s="778"/>
      <c r="NV6" s="778"/>
      <c r="NW6" s="778"/>
      <c r="NX6" s="778"/>
      <c r="NY6" s="778"/>
      <c r="NZ6" s="778"/>
      <c r="OA6" s="778"/>
      <c r="OB6" s="778"/>
      <c r="OC6" s="778"/>
      <c r="OD6" s="778"/>
      <c r="OE6" s="778"/>
      <c r="OF6" s="778"/>
      <c r="OG6" s="778"/>
      <c r="OH6" s="778"/>
      <c r="OI6" s="778"/>
      <c r="OJ6" s="778"/>
      <c r="OK6" s="778"/>
      <c r="OL6" s="778"/>
      <c r="OM6" s="778"/>
      <c r="ON6" s="778"/>
      <c r="OO6" s="778"/>
      <c r="OP6" s="778"/>
      <c r="OQ6" s="778"/>
      <c r="OR6" s="778"/>
      <c r="OS6" s="778"/>
      <c r="OT6" s="778"/>
      <c r="OU6" s="778"/>
      <c r="OV6" s="778"/>
      <c r="OW6" s="778"/>
      <c r="OX6" s="778"/>
      <c r="OY6" s="778"/>
      <c r="OZ6" s="778"/>
      <c r="PA6" s="778"/>
      <c r="PB6" s="778"/>
      <c r="PC6" s="778"/>
      <c r="PD6" s="778"/>
      <c r="PE6" s="778"/>
      <c r="PF6" s="778"/>
      <c r="PG6" s="778"/>
      <c r="PH6" s="778"/>
      <c r="PI6" s="778"/>
      <c r="PJ6" s="778"/>
      <c r="PK6" s="778"/>
      <c r="PL6" s="778"/>
      <c r="PM6" s="778"/>
      <c r="PN6" s="778"/>
      <c r="PO6" s="778"/>
      <c r="PP6" s="778"/>
      <c r="PQ6" s="778"/>
      <c r="PR6" s="778"/>
      <c r="PS6" s="778"/>
      <c r="PT6" s="778"/>
      <c r="PU6" s="778"/>
      <c r="PV6" s="778"/>
      <c r="PW6" s="778"/>
      <c r="PX6" s="778"/>
      <c r="PY6" s="778"/>
      <c r="PZ6" s="778"/>
      <c r="QA6" s="778"/>
      <c r="QB6" s="778"/>
      <c r="QC6" s="778"/>
      <c r="QD6" s="778"/>
      <c r="QE6" s="778"/>
      <c r="QF6" s="778"/>
      <c r="QG6" s="778"/>
      <c r="QH6" s="778"/>
      <c r="QI6" s="778"/>
      <c r="QJ6" s="778"/>
      <c r="QK6" s="778"/>
      <c r="QL6" s="778"/>
      <c r="QM6" s="778"/>
      <c r="QN6" s="778"/>
      <c r="QO6" s="778"/>
      <c r="QP6" s="778"/>
      <c r="QQ6" s="778"/>
      <c r="QR6" s="778"/>
      <c r="QS6" s="778"/>
      <c r="QT6" s="778"/>
      <c r="QU6" s="778"/>
      <c r="QV6" s="778"/>
      <c r="QW6" s="778"/>
      <c r="QX6" s="778"/>
      <c r="QY6" s="778"/>
      <c r="QZ6" s="778"/>
      <c r="RA6" s="778"/>
      <c r="RB6" s="778"/>
      <c r="RC6" s="778"/>
      <c r="RD6" s="778"/>
      <c r="RE6" s="778"/>
      <c r="RF6" s="778"/>
      <c r="RG6" s="778"/>
      <c r="RH6" s="778"/>
      <c r="RI6" s="778"/>
      <c r="RJ6" s="778"/>
      <c r="RK6" s="778"/>
      <c r="RL6" s="778"/>
      <c r="RM6" s="778"/>
      <c r="RN6" s="778"/>
      <c r="RO6" s="778"/>
      <c r="RP6" s="778"/>
      <c r="RQ6" s="778"/>
      <c r="RR6" s="778"/>
      <c r="RS6" s="778"/>
      <c r="RT6" s="778"/>
      <c r="RU6" s="778"/>
      <c r="RV6" s="778"/>
      <c r="RW6" s="778"/>
      <c r="RX6" s="778"/>
      <c r="RY6" s="778"/>
      <c r="RZ6" s="778"/>
      <c r="SA6" s="778"/>
      <c r="SB6" s="778"/>
      <c r="SC6" s="778"/>
      <c r="SD6" s="778"/>
      <c r="SE6" s="778"/>
      <c r="SF6" s="778"/>
      <c r="SG6" s="778"/>
      <c r="SH6" s="778"/>
      <c r="SI6" s="778"/>
    </row>
    <row r="7" spans="1:503" s="773" customFormat="1" ht="12.6" customHeight="1" x14ac:dyDescent="0.2">
      <c r="A7" s="1287"/>
      <c r="B7" s="947" t="s">
        <v>162</v>
      </c>
      <c r="C7" s="778"/>
      <c r="E7" s="778"/>
      <c r="F7" s="778"/>
      <c r="I7" s="1290"/>
      <c r="J7" s="796" t="s">
        <v>564</v>
      </c>
      <c r="K7" s="796" t="s">
        <v>527</v>
      </c>
      <c r="L7" s="802"/>
      <c r="M7" s="802"/>
      <c r="N7" s="988" t="s">
        <v>652</v>
      </c>
      <c r="O7" s="1327"/>
      <c r="P7" s="1327"/>
      <c r="Q7" s="1285"/>
      <c r="R7" s="803"/>
      <c r="S7" s="804" t="s">
        <v>528</v>
      </c>
      <c r="T7" s="792"/>
      <c r="W7" s="793"/>
      <c r="X7" s="1281"/>
      <c r="Y7" s="1281"/>
      <c r="Z7" s="1281"/>
      <c r="AA7" s="1281"/>
      <c r="AB7" s="1281"/>
      <c r="AC7" s="1281"/>
      <c r="AD7" s="1281"/>
      <c r="AE7" s="1281"/>
      <c r="AF7" s="1281"/>
      <c r="AG7" s="1281"/>
      <c r="AH7" s="1281"/>
      <c r="AI7" s="1281"/>
      <c r="AJ7" s="1281"/>
      <c r="AK7" s="1281"/>
      <c r="AL7" s="1281"/>
      <c r="AM7" s="1281"/>
      <c r="AN7" s="1281"/>
      <c r="AO7" s="1281"/>
      <c r="AP7" s="1281"/>
      <c r="AQ7" s="1281"/>
      <c r="AR7" s="1281"/>
      <c r="AS7" s="1281"/>
      <c r="AT7" s="1281"/>
      <c r="AU7" s="1281"/>
      <c r="AV7" s="1281"/>
      <c r="AW7" s="1281"/>
      <c r="AX7" s="1281"/>
      <c r="AY7" s="1281"/>
      <c r="AZ7" s="1281"/>
      <c r="BA7" s="1281"/>
      <c r="BB7" s="1281"/>
      <c r="BC7" s="1281"/>
      <c r="BD7" s="1281"/>
      <c r="BE7" s="1281"/>
      <c r="BF7" s="1281"/>
      <c r="BG7" s="1281"/>
      <c r="BH7" s="1281"/>
      <c r="BI7" s="1281"/>
      <c r="BJ7" s="1281"/>
      <c r="BK7" s="1281"/>
      <c r="BL7" s="1281"/>
      <c r="BM7" s="1281"/>
      <c r="BN7" s="1281"/>
      <c r="BO7" s="1281"/>
      <c r="BP7" s="1281"/>
      <c r="BQ7" s="1281"/>
      <c r="BR7" s="1281"/>
      <c r="BS7" s="1281"/>
      <c r="BT7" s="1281"/>
      <c r="BU7" s="1281"/>
      <c r="BV7" s="1281"/>
      <c r="BW7" s="1281"/>
      <c r="BX7" s="1281"/>
      <c r="BY7" s="1281"/>
      <c r="BZ7" s="1281"/>
      <c r="CA7" s="1281"/>
      <c r="CB7" s="1281"/>
      <c r="CC7" s="1281"/>
      <c r="CD7" s="1281"/>
      <c r="CE7" s="1281"/>
      <c r="CF7" s="1281"/>
      <c r="CG7" s="1281"/>
      <c r="CH7" s="1281"/>
      <c r="CI7" s="1281"/>
      <c r="CJ7" s="1281"/>
      <c r="CK7" s="1281"/>
      <c r="CL7" s="1281"/>
      <c r="CM7" s="1281"/>
      <c r="CN7" s="1281"/>
      <c r="CO7" s="1281"/>
      <c r="CP7" s="1281"/>
      <c r="CQ7" s="1281"/>
      <c r="CR7" s="1281"/>
      <c r="CS7" s="1281"/>
      <c r="CT7" s="1281"/>
      <c r="CU7" s="1281"/>
      <c r="CV7" s="1281"/>
      <c r="CW7" s="1281"/>
      <c r="CX7" s="1281"/>
      <c r="CY7" s="1281"/>
      <c r="CZ7" s="1281"/>
      <c r="DA7" s="1281"/>
      <c r="DB7" s="1281"/>
      <c r="DC7" s="1281"/>
      <c r="DD7" s="1281"/>
      <c r="DE7" s="1281"/>
      <c r="DF7" s="1281"/>
      <c r="DG7" s="1281"/>
      <c r="DH7" s="1281"/>
      <c r="DI7" s="1281"/>
      <c r="DJ7" s="1281"/>
      <c r="DK7" s="1281"/>
      <c r="DL7" s="1281"/>
      <c r="DM7" s="1281"/>
      <c r="DN7" s="1281"/>
      <c r="DO7" s="1281"/>
      <c r="DP7" s="1281"/>
      <c r="DQ7" s="1281"/>
      <c r="DR7" s="1281"/>
      <c r="DS7" s="1281"/>
      <c r="DT7" s="1281"/>
      <c r="DU7" s="1281"/>
      <c r="DV7" s="1281"/>
      <c r="DW7" s="1281"/>
      <c r="DX7" s="1281"/>
      <c r="DY7" s="1281"/>
      <c r="DZ7" s="1281"/>
      <c r="EA7" s="1281"/>
      <c r="EB7" s="1281"/>
      <c r="EC7" s="1281"/>
      <c r="ED7" s="1281"/>
      <c r="EE7" s="1281"/>
      <c r="EF7" s="1281"/>
      <c r="EG7" s="1281"/>
      <c r="EH7" s="1281"/>
      <c r="EI7" s="1281"/>
      <c r="EJ7" s="1281"/>
      <c r="EK7" s="1281"/>
      <c r="EL7" s="1281"/>
      <c r="EM7" s="1281"/>
      <c r="EN7" s="1281"/>
      <c r="EO7" s="1281"/>
      <c r="EP7" s="1281"/>
      <c r="EQ7" s="1281"/>
      <c r="ER7" s="1281"/>
      <c r="ES7" s="1284"/>
      <c r="ET7" s="1284"/>
      <c r="EU7" s="1284"/>
      <c r="EV7" s="1284"/>
      <c r="EW7" s="1284"/>
      <c r="EX7" s="1284"/>
      <c r="EY7" s="1284"/>
      <c r="EZ7" s="1284"/>
      <c r="FA7" s="1284"/>
      <c r="FB7" s="1284"/>
      <c r="FC7" s="1281"/>
      <c r="FD7" s="1281"/>
      <c r="FE7" s="1281"/>
      <c r="FF7" s="1281"/>
      <c r="FG7" s="1281"/>
      <c r="FH7" s="1284"/>
      <c r="FI7" s="1284"/>
      <c r="FJ7" s="1284"/>
      <c r="FK7" s="1284"/>
      <c r="FL7" s="1284"/>
      <c r="FM7" s="1281"/>
      <c r="FN7" s="1281"/>
      <c r="FO7" s="1281"/>
      <c r="FP7" s="1281"/>
      <c r="FQ7" s="1281"/>
      <c r="FR7" s="1284"/>
      <c r="FS7" s="1284"/>
      <c r="FT7" s="1284"/>
      <c r="FU7" s="1284"/>
      <c r="FV7" s="1284"/>
      <c r="FW7" s="1284"/>
      <c r="FX7" s="1284"/>
      <c r="FY7" s="1284"/>
      <c r="FZ7" s="1284"/>
      <c r="GA7" s="1284"/>
      <c r="GB7" s="1284"/>
      <c r="GC7" s="1284"/>
      <c r="GD7" s="1284"/>
      <c r="GE7" s="1284"/>
      <c r="GF7" s="1284"/>
      <c r="GG7" s="1284"/>
      <c r="GH7" s="1284"/>
      <c r="GI7" s="1284"/>
      <c r="GJ7" s="1284"/>
      <c r="GK7" s="1284"/>
      <c r="GL7" s="1284"/>
      <c r="GM7" s="1284"/>
      <c r="GN7" s="1284"/>
      <c r="GO7" s="1284"/>
      <c r="GP7" s="1284"/>
      <c r="GQ7" s="1284"/>
      <c r="GR7" s="1284"/>
      <c r="GS7" s="1284"/>
      <c r="GT7" s="1284"/>
      <c r="GU7" s="1284"/>
      <c r="GV7" s="1284"/>
      <c r="GW7" s="1284"/>
      <c r="GX7" s="1284"/>
      <c r="GY7" s="1284"/>
      <c r="GZ7" s="1284"/>
      <c r="HA7" s="1284"/>
      <c r="HB7" s="1284"/>
      <c r="HC7" s="1284"/>
      <c r="HD7" s="1284"/>
      <c r="HE7" s="1284"/>
      <c r="HF7" s="1284"/>
      <c r="HG7" s="1284"/>
      <c r="HH7" s="1284"/>
      <c r="HI7" s="1284"/>
      <c r="HJ7" s="1284"/>
      <c r="HK7" s="1284"/>
      <c r="HL7" s="1284"/>
      <c r="HM7" s="1284"/>
      <c r="HN7" s="1284"/>
      <c r="HO7" s="1284"/>
      <c r="HP7" s="1284"/>
      <c r="HQ7" s="1284"/>
      <c r="HR7" s="1284"/>
      <c r="HS7" s="1284"/>
      <c r="HT7" s="1284"/>
      <c r="HU7" s="1284"/>
      <c r="HV7" s="1284"/>
      <c r="HW7" s="1284"/>
      <c r="HX7" s="1284"/>
      <c r="HY7" s="1284"/>
      <c r="HZ7" s="776"/>
      <c r="IA7" s="776"/>
      <c r="IB7" s="776"/>
      <c r="IC7" s="776"/>
      <c r="ID7" s="776"/>
      <c r="IE7" s="776"/>
      <c r="IF7" s="776"/>
      <c r="IG7" s="776"/>
      <c r="IH7" s="776"/>
      <c r="II7" s="776"/>
      <c r="IJ7" s="776"/>
      <c r="IK7" s="776"/>
      <c r="IL7" s="776"/>
      <c r="IM7" s="776"/>
      <c r="IN7" s="776"/>
      <c r="IO7" s="776"/>
      <c r="IP7" s="776"/>
      <c r="IQ7" s="776"/>
      <c r="IR7" s="776"/>
      <c r="IS7" s="776"/>
      <c r="IT7" s="776"/>
      <c r="IU7" s="776"/>
      <c r="IV7" s="776"/>
      <c r="IW7" s="776"/>
      <c r="IX7" s="776"/>
      <c r="IY7" s="805" t="s">
        <v>545</v>
      </c>
      <c r="IZ7" s="805" t="s">
        <v>260</v>
      </c>
      <c r="JA7" s="805" t="s">
        <v>261</v>
      </c>
      <c r="JB7" s="805" t="s">
        <v>262</v>
      </c>
      <c r="JC7" s="805" t="s">
        <v>263</v>
      </c>
      <c r="JD7" s="805" t="s">
        <v>545</v>
      </c>
      <c r="JE7" s="805" t="s">
        <v>260</v>
      </c>
      <c r="JF7" s="805" t="s">
        <v>261</v>
      </c>
      <c r="JG7" s="805" t="s">
        <v>262</v>
      </c>
      <c r="JH7" s="805" t="s">
        <v>263</v>
      </c>
      <c r="JI7" s="805" t="s">
        <v>545</v>
      </c>
      <c r="JJ7" s="805" t="s">
        <v>260</v>
      </c>
      <c r="JK7" s="805" t="s">
        <v>261</v>
      </c>
      <c r="JL7" s="805" t="s">
        <v>262</v>
      </c>
      <c r="JM7" s="805" t="s">
        <v>263</v>
      </c>
      <c r="JN7" s="805" t="s">
        <v>545</v>
      </c>
      <c r="JO7" s="805" t="s">
        <v>260</v>
      </c>
      <c r="JP7" s="805" t="s">
        <v>261</v>
      </c>
      <c r="JQ7" s="805" t="s">
        <v>262</v>
      </c>
      <c r="JR7" s="805" t="s">
        <v>263</v>
      </c>
      <c r="JS7" s="805" t="s">
        <v>545</v>
      </c>
      <c r="JT7" s="805" t="s">
        <v>260</v>
      </c>
      <c r="JU7" s="805" t="s">
        <v>261</v>
      </c>
      <c r="JV7" s="805" t="s">
        <v>262</v>
      </c>
      <c r="JW7" s="805" t="s">
        <v>263</v>
      </c>
      <c r="JX7" s="805" t="s">
        <v>545</v>
      </c>
      <c r="JY7" s="805" t="s">
        <v>260</v>
      </c>
      <c r="JZ7" s="805" t="s">
        <v>261</v>
      </c>
      <c r="KA7" s="805" t="s">
        <v>262</v>
      </c>
      <c r="KB7" s="805" t="s">
        <v>263</v>
      </c>
      <c r="KC7" s="805" t="s">
        <v>545</v>
      </c>
      <c r="KD7" s="805" t="s">
        <v>260</v>
      </c>
      <c r="KE7" s="805" t="s">
        <v>261</v>
      </c>
      <c r="KF7" s="805" t="s">
        <v>262</v>
      </c>
      <c r="KG7" s="805" t="s">
        <v>263</v>
      </c>
      <c r="KH7" s="805" t="s">
        <v>545</v>
      </c>
      <c r="KI7" s="805" t="s">
        <v>260</v>
      </c>
      <c r="KJ7" s="805" t="s">
        <v>261</v>
      </c>
      <c r="KK7" s="805" t="s">
        <v>262</v>
      </c>
      <c r="KL7" s="805" t="s">
        <v>263</v>
      </c>
      <c r="KM7" s="805" t="s">
        <v>545</v>
      </c>
      <c r="KN7" s="805" t="s">
        <v>260</v>
      </c>
      <c r="KO7" s="805" t="s">
        <v>261</v>
      </c>
      <c r="KP7" s="805" t="s">
        <v>262</v>
      </c>
      <c r="KQ7" s="805" t="s">
        <v>263</v>
      </c>
      <c r="KR7" s="805" t="s">
        <v>545</v>
      </c>
      <c r="KS7" s="805" t="s">
        <v>260</v>
      </c>
      <c r="KT7" s="805" t="s">
        <v>261</v>
      </c>
      <c r="KU7" s="805" t="s">
        <v>262</v>
      </c>
      <c r="KV7" s="805" t="s">
        <v>263</v>
      </c>
      <c r="KW7" s="805" t="s">
        <v>545</v>
      </c>
      <c r="KX7" s="805" t="s">
        <v>260</v>
      </c>
      <c r="KY7" s="805" t="s">
        <v>261</v>
      </c>
      <c r="KZ7" s="805" t="s">
        <v>262</v>
      </c>
      <c r="LA7" s="805" t="s">
        <v>263</v>
      </c>
      <c r="LB7" s="805" t="s">
        <v>545</v>
      </c>
      <c r="LC7" s="805" t="s">
        <v>260</v>
      </c>
      <c r="LD7" s="805" t="s">
        <v>261</v>
      </c>
      <c r="LE7" s="805" t="s">
        <v>262</v>
      </c>
      <c r="LF7" s="805" t="s">
        <v>263</v>
      </c>
      <c r="LG7" s="805" t="s">
        <v>545</v>
      </c>
      <c r="LH7" s="805" t="s">
        <v>260</v>
      </c>
      <c r="LI7" s="805" t="s">
        <v>261</v>
      </c>
      <c r="LJ7" s="805" t="s">
        <v>262</v>
      </c>
      <c r="LK7" s="805" t="s">
        <v>263</v>
      </c>
      <c r="LL7" s="805" t="s">
        <v>545</v>
      </c>
      <c r="LM7" s="805" t="s">
        <v>260</v>
      </c>
      <c r="LN7" s="805" t="s">
        <v>261</v>
      </c>
      <c r="LO7" s="805" t="s">
        <v>262</v>
      </c>
      <c r="LP7" s="805" t="s">
        <v>263</v>
      </c>
      <c r="LQ7" s="1284"/>
      <c r="LR7" s="1284"/>
      <c r="LS7" s="1284"/>
      <c r="LT7" s="1284"/>
      <c r="LU7" s="1284"/>
      <c r="LV7" s="1284"/>
      <c r="LW7" s="1284"/>
      <c r="LX7" s="1284"/>
      <c r="LY7" s="1284"/>
      <c r="LZ7" s="1284"/>
      <c r="MA7" s="1284"/>
      <c r="MB7" s="1284"/>
      <c r="MC7" s="1284"/>
      <c r="MD7" s="1284"/>
      <c r="ME7" s="1284"/>
      <c r="MF7" s="1284"/>
      <c r="MG7" s="1284"/>
      <c r="MH7" s="1284"/>
      <c r="MI7" s="1284"/>
      <c r="MJ7" s="1284"/>
      <c r="MK7" s="1284"/>
      <c r="ML7" s="1284"/>
      <c r="MM7" s="1284"/>
      <c r="MN7" s="1284"/>
      <c r="MO7" s="1284"/>
      <c r="MP7" s="1284"/>
      <c r="MQ7" s="1284"/>
      <c r="MR7" s="1284"/>
      <c r="MS7" s="1284"/>
      <c r="MT7" s="1284"/>
      <c r="MU7" s="1299"/>
      <c r="MV7" s="1299"/>
      <c r="MW7" s="1299"/>
      <c r="MX7" s="1299"/>
      <c r="MY7" s="1299"/>
      <c r="MZ7" s="1284"/>
      <c r="NA7" s="1284"/>
      <c r="NB7" s="1284"/>
      <c r="NC7" s="1284"/>
      <c r="ND7" s="1284"/>
      <c r="NE7" s="778"/>
      <c r="NF7" s="778"/>
      <c r="NG7" s="778"/>
      <c r="NH7" s="778"/>
      <c r="NI7" s="778"/>
      <c r="NJ7" s="778"/>
      <c r="NK7" s="778"/>
      <c r="NL7" s="778"/>
      <c r="NM7" s="778"/>
      <c r="NN7" s="778"/>
      <c r="NO7" s="778"/>
      <c r="NP7" s="778"/>
      <c r="NQ7" s="778"/>
      <c r="NR7" s="778"/>
      <c r="NS7" s="778"/>
      <c r="NT7" s="778"/>
      <c r="NU7" s="778"/>
      <c r="NV7" s="778"/>
      <c r="NW7" s="778"/>
      <c r="NX7" s="778"/>
      <c r="NY7" s="778"/>
      <c r="NZ7" s="778"/>
      <c r="OA7" s="778"/>
      <c r="OB7" s="778"/>
      <c r="OC7" s="778"/>
      <c r="OD7" s="778"/>
      <c r="OE7" s="778"/>
      <c r="OF7" s="778"/>
      <c r="OG7" s="778"/>
      <c r="OH7" s="778"/>
      <c r="OI7" s="778"/>
      <c r="OJ7" s="778"/>
      <c r="OK7" s="778"/>
      <c r="OL7" s="778"/>
      <c r="OM7" s="778"/>
      <c r="ON7" s="778"/>
      <c r="OO7" s="778"/>
      <c r="OP7" s="778"/>
      <c r="OQ7" s="778"/>
      <c r="OR7" s="778"/>
      <c r="OS7" s="778"/>
      <c r="OT7" s="778"/>
      <c r="OU7" s="778"/>
      <c r="OV7" s="778"/>
      <c r="OW7" s="778"/>
      <c r="OX7" s="778"/>
      <c r="OY7" s="778"/>
      <c r="OZ7" s="778"/>
      <c r="PA7" s="778"/>
      <c r="PB7" s="778"/>
      <c r="PC7" s="778"/>
      <c r="PD7" s="778"/>
      <c r="PE7" s="778"/>
      <c r="PF7" s="778"/>
      <c r="PG7" s="778"/>
      <c r="PH7" s="778"/>
      <c r="PI7" s="778"/>
      <c r="PJ7" s="778"/>
      <c r="PK7" s="778"/>
      <c r="PL7" s="778"/>
      <c r="PM7" s="778"/>
      <c r="PN7" s="778"/>
      <c r="PO7" s="778"/>
      <c r="PP7" s="778"/>
      <c r="PQ7" s="778"/>
      <c r="PR7" s="778"/>
      <c r="PS7" s="778"/>
      <c r="PT7" s="778"/>
      <c r="PU7" s="778"/>
      <c r="PV7" s="778"/>
      <c r="PW7" s="778"/>
      <c r="PX7" s="778"/>
      <c r="PY7" s="778"/>
      <c r="PZ7" s="778"/>
      <c r="QA7" s="778"/>
      <c r="QB7" s="778"/>
      <c r="QC7" s="778"/>
      <c r="QD7" s="778"/>
      <c r="QE7" s="778"/>
      <c r="QF7" s="778"/>
      <c r="QG7" s="778"/>
      <c r="QH7" s="778"/>
      <c r="QI7" s="778"/>
      <c r="QJ7" s="778"/>
      <c r="QK7" s="778"/>
      <c r="QL7" s="778"/>
      <c r="QM7" s="778"/>
      <c r="QN7" s="778"/>
      <c r="QO7" s="778"/>
      <c r="QP7" s="778"/>
      <c r="QQ7" s="778"/>
      <c r="QR7" s="778"/>
      <c r="QS7" s="778"/>
      <c r="QT7" s="778"/>
      <c r="QU7" s="778"/>
      <c r="QV7" s="778"/>
      <c r="QW7" s="778"/>
      <c r="QX7" s="778"/>
      <c r="QY7" s="778"/>
      <c r="QZ7" s="778"/>
      <c r="RA7" s="778"/>
      <c r="RB7" s="778"/>
      <c r="RC7" s="778"/>
      <c r="RD7" s="778"/>
      <c r="RE7" s="778"/>
      <c r="RF7" s="778"/>
      <c r="RG7" s="778"/>
      <c r="RH7" s="778"/>
      <c r="RI7" s="778"/>
      <c r="RJ7" s="778"/>
      <c r="RK7" s="778"/>
      <c r="RL7" s="778"/>
      <c r="RM7" s="778"/>
      <c r="RN7" s="778"/>
      <c r="RO7" s="778"/>
      <c r="RP7" s="778"/>
      <c r="RQ7" s="778"/>
      <c r="RR7" s="778"/>
      <c r="RS7" s="778"/>
      <c r="RT7" s="778"/>
      <c r="RU7" s="778"/>
      <c r="RV7" s="778"/>
      <c r="RW7" s="778"/>
      <c r="RX7" s="778"/>
      <c r="RY7" s="778"/>
      <c r="RZ7" s="778"/>
      <c r="SA7" s="778"/>
      <c r="SB7" s="778"/>
      <c r="SC7" s="778"/>
      <c r="SD7" s="778"/>
      <c r="SE7" s="778"/>
      <c r="SF7" s="778"/>
      <c r="SG7" s="778"/>
      <c r="SH7" s="778"/>
      <c r="SI7" s="778"/>
    </row>
    <row r="8" spans="1:503" s="808" customFormat="1" ht="11.25" customHeight="1" x14ac:dyDescent="0.2">
      <c r="A8" s="1287"/>
      <c r="B8" s="806" t="s">
        <v>529</v>
      </c>
      <c r="C8" s="796" t="s">
        <v>530</v>
      </c>
      <c r="D8" s="796" t="s">
        <v>531</v>
      </c>
      <c r="E8" s="796" t="s">
        <v>532</v>
      </c>
      <c r="F8" s="796" t="s">
        <v>532</v>
      </c>
      <c r="G8" s="1290" t="s">
        <v>653</v>
      </c>
      <c r="H8" s="949" t="s">
        <v>522</v>
      </c>
      <c r="I8" s="1290"/>
      <c r="J8" s="1293" t="s">
        <v>654</v>
      </c>
      <c r="K8" s="796" t="s">
        <v>535</v>
      </c>
      <c r="L8" s="1295" t="s">
        <v>536</v>
      </c>
      <c r="M8" s="1296"/>
      <c r="N8" s="796" t="s">
        <v>537</v>
      </c>
      <c r="O8" s="796" t="s">
        <v>655</v>
      </c>
      <c r="P8" s="1297" t="s">
        <v>656</v>
      </c>
      <c r="Q8" s="1285"/>
      <c r="R8" s="796" t="s">
        <v>540</v>
      </c>
      <c r="S8" s="796" t="s">
        <v>541</v>
      </c>
      <c r="T8" s="807"/>
      <c r="W8" s="809"/>
      <c r="X8" s="1281"/>
      <c r="Y8" s="1281"/>
      <c r="Z8" s="1281"/>
      <c r="AA8" s="1281"/>
      <c r="AB8" s="1281"/>
      <c r="AC8" s="1281"/>
      <c r="AD8" s="1281"/>
      <c r="AE8" s="1281"/>
      <c r="AF8" s="1281"/>
      <c r="AG8" s="1281"/>
      <c r="AH8" s="1281"/>
      <c r="AI8" s="1281"/>
      <c r="AJ8" s="1281"/>
      <c r="AK8" s="1281"/>
      <c r="AL8" s="1281"/>
      <c r="AM8" s="1281"/>
      <c r="AN8" s="1281"/>
      <c r="AO8" s="1281"/>
      <c r="AP8" s="1281"/>
      <c r="AQ8" s="1281"/>
      <c r="AR8" s="1281"/>
      <c r="AS8" s="1281"/>
      <c r="AT8" s="1281"/>
      <c r="AU8" s="1281"/>
      <c r="AV8" s="1281"/>
      <c r="AW8" s="1281"/>
      <c r="AX8" s="1281"/>
      <c r="AY8" s="1281"/>
      <c r="AZ8" s="1281"/>
      <c r="BA8" s="1281"/>
      <c r="BB8" s="1281"/>
      <c r="BC8" s="1281"/>
      <c r="BD8" s="1281"/>
      <c r="BE8" s="1281"/>
      <c r="BF8" s="1281"/>
      <c r="BG8" s="1281"/>
      <c r="BH8" s="1281"/>
      <c r="BI8" s="1281"/>
      <c r="BJ8" s="1281"/>
      <c r="BK8" s="1281"/>
      <c r="BL8" s="1281"/>
      <c r="BM8" s="1281"/>
      <c r="BN8" s="1281"/>
      <c r="BO8" s="1281"/>
      <c r="BP8" s="1281"/>
      <c r="BQ8" s="1281"/>
      <c r="BR8" s="1281"/>
      <c r="BS8" s="1281"/>
      <c r="BT8" s="1281"/>
      <c r="BU8" s="1281"/>
      <c r="BV8" s="1281"/>
      <c r="BW8" s="1281"/>
      <c r="BX8" s="1281"/>
      <c r="BY8" s="1281"/>
      <c r="BZ8" s="1281"/>
      <c r="CA8" s="1281"/>
      <c r="CB8" s="1281"/>
      <c r="CC8" s="1281"/>
      <c r="CD8" s="1281"/>
      <c r="CE8" s="1281"/>
      <c r="CF8" s="1281"/>
      <c r="CG8" s="1281"/>
      <c r="CH8" s="1281"/>
      <c r="CI8" s="1281"/>
      <c r="CJ8" s="1281"/>
      <c r="CK8" s="1281"/>
      <c r="CL8" s="1281"/>
      <c r="CM8" s="1281"/>
      <c r="CN8" s="1281"/>
      <c r="CO8" s="1281"/>
      <c r="CP8" s="1281"/>
      <c r="CQ8" s="1281"/>
      <c r="CR8" s="1281"/>
      <c r="CS8" s="1281"/>
      <c r="CT8" s="1281"/>
      <c r="CU8" s="1281"/>
      <c r="CV8" s="1281"/>
      <c r="CW8" s="1281"/>
      <c r="CX8" s="1281"/>
      <c r="CY8" s="1281"/>
      <c r="CZ8" s="1281"/>
      <c r="DA8" s="1281"/>
      <c r="DB8" s="1281"/>
      <c r="DC8" s="1281"/>
      <c r="DD8" s="1281"/>
      <c r="DE8" s="1281"/>
      <c r="DF8" s="1281"/>
      <c r="DG8" s="1281"/>
      <c r="DH8" s="1281"/>
      <c r="DI8" s="1281"/>
      <c r="DJ8" s="1281"/>
      <c r="DK8" s="1281"/>
      <c r="DL8" s="1281"/>
      <c r="DM8" s="1281"/>
      <c r="DN8" s="1281"/>
      <c r="DO8" s="1281"/>
      <c r="DP8" s="1281"/>
      <c r="DQ8" s="1281"/>
      <c r="DR8" s="1281"/>
      <c r="DS8" s="1281"/>
      <c r="DT8" s="1281"/>
      <c r="DU8" s="1281"/>
      <c r="DV8" s="1281"/>
      <c r="DW8" s="1281"/>
      <c r="DX8" s="1281"/>
      <c r="DY8" s="1281"/>
      <c r="DZ8" s="1281"/>
      <c r="EA8" s="1281"/>
      <c r="EB8" s="1281"/>
      <c r="EC8" s="1281"/>
      <c r="ED8" s="1281"/>
      <c r="EE8" s="1281"/>
      <c r="EF8" s="1281"/>
      <c r="EG8" s="1281"/>
      <c r="EH8" s="1281"/>
      <c r="EI8" s="1281"/>
      <c r="EJ8" s="1281"/>
      <c r="EK8" s="1281"/>
      <c r="EL8" s="1281"/>
      <c r="EM8" s="1281"/>
      <c r="EN8" s="1281"/>
      <c r="EO8" s="1281"/>
      <c r="EP8" s="1281"/>
      <c r="EQ8" s="1281"/>
      <c r="ER8" s="1281"/>
      <c r="ES8" s="1284"/>
      <c r="ET8" s="1284"/>
      <c r="EU8" s="1284"/>
      <c r="EV8" s="1284"/>
      <c r="EW8" s="1284"/>
      <c r="EX8" s="1284"/>
      <c r="EY8" s="1284"/>
      <c r="EZ8" s="1284"/>
      <c r="FA8" s="1284"/>
      <c r="FB8" s="1284"/>
      <c r="FC8" s="1281"/>
      <c r="FD8" s="1281"/>
      <c r="FE8" s="1281"/>
      <c r="FF8" s="1281"/>
      <c r="FG8" s="1281"/>
      <c r="FH8" s="1284"/>
      <c r="FI8" s="1284"/>
      <c r="FJ8" s="1284"/>
      <c r="FK8" s="1284"/>
      <c r="FL8" s="1284"/>
      <c r="FM8" s="1281"/>
      <c r="FN8" s="1281"/>
      <c r="FO8" s="1281"/>
      <c r="FP8" s="1281"/>
      <c r="FQ8" s="1281"/>
      <c r="FR8" s="1284"/>
      <c r="FS8" s="1284"/>
      <c r="FT8" s="1284"/>
      <c r="FU8" s="1284"/>
      <c r="FV8" s="1284"/>
      <c r="FW8" s="1284"/>
      <c r="FX8" s="1284"/>
      <c r="FY8" s="1284"/>
      <c r="FZ8" s="1284"/>
      <c r="GA8" s="1284"/>
      <c r="GB8" s="1284"/>
      <c r="GC8" s="1284"/>
      <c r="GD8" s="1284"/>
      <c r="GE8" s="1284"/>
      <c r="GF8" s="1284"/>
      <c r="GG8" s="1284"/>
      <c r="GH8" s="1284"/>
      <c r="GI8" s="1284"/>
      <c r="GJ8" s="1284"/>
      <c r="GK8" s="1284"/>
      <c r="GL8" s="1284"/>
      <c r="GM8" s="1284"/>
      <c r="GN8" s="1284"/>
      <c r="GO8" s="1284"/>
      <c r="GP8" s="1284"/>
      <c r="GQ8" s="1284"/>
      <c r="GR8" s="1284"/>
      <c r="GS8" s="1284"/>
      <c r="GT8" s="1284"/>
      <c r="GU8" s="1284"/>
      <c r="GV8" s="1284"/>
      <c r="GW8" s="1284"/>
      <c r="GX8" s="1284"/>
      <c r="GY8" s="1284"/>
      <c r="GZ8" s="1284"/>
      <c r="HA8" s="1284"/>
      <c r="HB8" s="1284"/>
      <c r="HC8" s="1284"/>
      <c r="HD8" s="1284"/>
      <c r="HE8" s="1284"/>
      <c r="HF8" s="1284"/>
      <c r="HG8" s="1284"/>
      <c r="HH8" s="1284"/>
      <c r="HI8" s="1284"/>
      <c r="HJ8" s="1284"/>
      <c r="HK8" s="1284"/>
      <c r="HL8" s="1284"/>
      <c r="HM8" s="1284"/>
      <c r="HN8" s="1284"/>
      <c r="HO8" s="1284"/>
      <c r="HP8" s="1284"/>
      <c r="HQ8" s="1284"/>
      <c r="HR8" s="1284"/>
      <c r="HS8" s="1284"/>
      <c r="HT8" s="1284"/>
      <c r="HU8" s="1284"/>
      <c r="HV8" s="1284"/>
      <c r="HW8" s="1284"/>
      <c r="HX8" s="1284"/>
      <c r="HY8" s="1284"/>
      <c r="HZ8" s="1284" t="s">
        <v>542</v>
      </c>
      <c r="IA8" s="805" t="s">
        <v>260</v>
      </c>
      <c r="IB8" s="805" t="s">
        <v>261</v>
      </c>
      <c r="IC8" s="805" t="s">
        <v>262</v>
      </c>
      <c r="ID8" s="805" t="s">
        <v>263</v>
      </c>
      <c r="IE8" s="1284" t="s">
        <v>543</v>
      </c>
      <c r="IF8" s="1284" t="s">
        <v>543</v>
      </c>
      <c r="IG8" s="1284" t="s">
        <v>543</v>
      </c>
      <c r="IH8" s="1284" t="s">
        <v>543</v>
      </c>
      <c r="II8" s="1284" t="s">
        <v>543</v>
      </c>
      <c r="IJ8" s="1284" t="s">
        <v>544</v>
      </c>
      <c r="IK8" s="1284" t="s">
        <v>544</v>
      </c>
      <c r="IL8" s="1284" t="s">
        <v>544</v>
      </c>
      <c r="IM8" s="1284" t="s">
        <v>544</v>
      </c>
      <c r="IN8" s="1284" t="s">
        <v>544</v>
      </c>
      <c r="IO8" s="805" t="s">
        <v>545</v>
      </c>
      <c r="IP8" s="805" t="s">
        <v>260</v>
      </c>
      <c r="IQ8" s="805" t="s">
        <v>261</v>
      </c>
      <c r="IR8" s="805" t="s">
        <v>262</v>
      </c>
      <c r="IS8" s="805" t="s">
        <v>263</v>
      </c>
      <c r="IT8" s="805" t="s">
        <v>545</v>
      </c>
      <c r="IU8" s="805" t="s">
        <v>260</v>
      </c>
      <c r="IV8" s="805" t="s">
        <v>261</v>
      </c>
      <c r="IW8" s="805" t="s">
        <v>262</v>
      </c>
      <c r="IX8" s="805" t="s">
        <v>263</v>
      </c>
      <c r="IY8" s="1284" t="s">
        <v>546</v>
      </c>
      <c r="IZ8" s="1284" t="s">
        <v>546</v>
      </c>
      <c r="JA8" s="1284" t="s">
        <v>546</v>
      </c>
      <c r="JB8" s="1284" t="s">
        <v>546</v>
      </c>
      <c r="JC8" s="1284" t="s">
        <v>546</v>
      </c>
      <c r="JD8" s="1284" t="s">
        <v>547</v>
      </c>
      <c r="JE8" s="1284" t="s">
        <v>547</v>
      </c>
      <c r="JF8" s="1284" t="s">
        <v>547</v>
      </c>
      <c r="JG8" s="1284" t="s">
        <v>547</v>
      </c>
      <c r="JH8" s="1284" t="s">
        <v>547</v>
      </c>
      <c r="JI8" s="1284" t="s">
        <v>548</v>
      </c>
      <c r="JJ8" s="1284" t="s">
        <v>548</v>
      </c>
      <c r="JK8" s="1284" t="s">
        <v>548</v>
      </c>
      <c r="JL8" s="1284" t="s">
        <v>548</v>
      </c>
      <c r="JM8" s="1284" t="s">
        <v>548</v>
      </c>
      <c r="JN8" s="1284" t="s">
        <v>549</v>
      </c>
      <c r="JO8" s="1284" t="s">
        <v>549</v>
      </c>
      <c r="JP8" s="1284" t="s">
        <v>549</v>
      </c>
      <c r="JQ8" s="1284" t="s">
        <v>549</v>
      </c>
      <c r="JR8" s="1284" t="s">
        <v>549</v>
      </c>
      <c r="JS8" s="1284" t="s">
        <v>550</v>
      </c>
      <c r="JT8" s="1284" t="s">
        <v>550</v>
      </c>
      <c r="JU8" s="1284" t="s">
        <v>550</v>
      </c>
      <c r="JV8" s="1284" t="s">
        <v>550</v>
      </c>
      <c r="JW8" s="1284" t="s">
        <v>550</v>
      </c>
      <c r="JX8" s="1284" t="s">
        <v>551</v>
      </c>
      <c r="JY8" s="1284" t="s">
        <v>551</v>
      </c>
      <c r="JZ8" s="1284" t="s">
        <v>551</v>
      </c>
      <c r="KA8" s="1284" t="s">
        <v>551</v>
      </c>
      <c r="KB8" s="1284" t="s">
        <v>551</v>
      </c>
      <c r="KC8" s="1284" t="s">
        <v>552</v>
      </c>
      <c r="KD8" s="1284" t="s">
        <v>552</v>
      </c>
      <c r="KE8" s="1284" t="s">
        <v>552</v>
      </c>
      <c r="KF8" s="1284" t="s">
        <v>552</v>
      </c>
      <c r="KG8" s="1284" t="s">
        <v>552</v>
      </c>
      <c r="KH8" s="1284" t="s">
        <v>553</v>
      </c>
      <c r="KI8" s="1284" t="s">
        <v>553</v>
      </c>
      <c r="KJ8" s="1284" t="s">
        <v>553</v>
      </c>
      <c r="KK8" s="1284" t="s">
        <v>553</v>
      </c>
      <c r="KL8" s="1284" t="s">
        <v>553</v>
      </c>
      <c r="KM8" s="1284" t="s">
        <v>554</v>
      </c>
      <c r="KN8" s="1284" t="s">
        <v>554</v>
      </c>
      <c r="KO8" s="1284" t="s">
        <v>554</v>
      </c>
      <c r="KP8" s="1284" t="s">
        <v>554</v>
      </c>
      <c r="KQ8" s="1284" t="s">
        <v>554</v>
      </c>
      <c r="KR8" s="1284" t="s">
        <v>555</v>
      </c>
      <c r="KS8" s="1284" t="s">
        <v>555</v>
      </c>
      <c r="KT8" s="1284" t="s">
        <v>555</v>
      </c>
      <c r="KU8" s="1284" t="s">
        <v>555</v>
      </c>
      <c r="KV8" s="1284" t="s">
        <v>555</v>
      </c>
      <c r="KW8" s="1284" t="s">
        <v>556</v>
      </c>
      <c r="KX8" s="1284" t="s">
        <v>556</v>
      </c>
      <c r="KY8" s="1284" t="s">
        <v>556</v>
      </c>
      <c r="KZ8" s="1284" t="s">
        <v>556</v>
      </c>
      <c r="LA8" s="1284" t="s">
        <v>556</v>
      </c>
      <c r="LB8" s="1284" t="s">
        <v>557</v>
      </c>
      <c r="LC8" s="1284" t="s">
        <v>557</v>
      </c>
      <c r="LD8" s="1284" t="s">
        <v>557</v>
      </c>
      <c r="LE8" s="1284" t="s">
        <v>557</v>
      </c>
      <c r="LF8" s="1284" t="s">
        <v>557</v>
      </c>
      <c r="LG8" s="1284" t="s">
        <v>657</v>
      </c>
      <c r="LH8" s="1284" t="s">
        <v>657</v>
      </c>
      <c r="LI8" s="1284" t="s">
        <v>657</v>
      </c>
      <c r="LJ8" s="1284" t="s">
        <v>657</v>
      </c>
      <c r="LK8" s="1284" t="s">
        <v>657</v>
      </c>
      <c r="LL8" s="1284" t="s">
        <v>658</v>
      </c>
      <c r="LM8" s="1284" t="s">
        <v>658</v>
      </c>
      <c r="LN8" s="1284" t="s">
        <v>658</v>
      </c>
      <c r="LO8" s="1284" t="s">
        <v>658</v>
      </c>
      <c r="LP8" s="1284" t="s">
        <v>658</v>
      </c>
      <c r="LQ8" s="1284"/>
      <c r="LR8" s="1284"/>
      <c r="LS8" s="1284"/>
      <c r="LT8" s="1284"/>
      <c r="LU8" s="1284"/>
      <c r="LV8" s="1284"/>
      <c r="LW8" s="1284"/>
      <c r="LX8" s="1284"/>
      <c r="LY8" s="1284"/>
      <c r="LZ8" s="1284"/>
      <c r="MA8" s="1284"/>
      <c r="MB8" s="1284"/>
      <c r="MC8" s="1284"/>
      <c r="MD8" s="1284"/>
      <c r="ME8" s="1284"/>
      <c r="MF8" s="1284"/>
      <c r="MG8" s="1284"/>
      <c r="MH8" s="1284"/>
      <c r="MI8" s="1284"/>
      <c r="MJ8" s="1284"/>
      <c r="MK8" s="1284"/>
      <c r="ML8" s="1284"/>
      <c r="MM8" s="1284"/>
      <c r="MN8" s="1284"/>
      <c r="MO8" s="1284"/>
      <c r="MP8" s="1284"/>
      <c r="MQ8" s="1284"/>
      <c r="MR8" s="1284"/>
      <c r="MS8" s="1284"/>
      <c r="MT8" s="1284"/>
      <c r="MU8" s="1299"/>
      <c r="MV8" s="1299"/>
      <c r="MW8" s="1299"/>
      <c r="MX8" s="1299"/>
      <c r="MY8" s="1299"/>
      <c r="MZ8" s="1284"/>
      <c r="NA8" s="1284"/>
      <c r="NB8" s="1284"/>
      <c r="NC8" s="1284"/>
      <c r="ND8" s="1284"/>
      <c r="NE8" s="810"/>
      <c r="NF8" s="810"/>
      <c r="NG8" s="810"/>
      <c r="NH8" s="810"/>
      <c r="NI8" s="810"/>
      <c r="NJ8" s="810"/>
      <c r="NK8" s="810"/>
      <c r="NL8" s="810"/>
      <c r="NM8" s="810"/>
      <c r="NN8" s="810"/>
      <c r="NO8" s="810"/>
      <c r="NP8" s="810"/>
      <c r="NQ8" s="810"/>
      <c r="NR8" s="810"/>
      <c r="NS8" s="810"/>
      <c r="NT8" s="810"/>
      <c r="NU8" s="810"/>
      <c r="NV8" s="810"/>
      <c r="NW8" s="810"/>
      <c r="NX8" s="810"/>
      <c r="NY8" s="810"/>
      <c r="NZ8" s="810"/>
      <c r="OA8" s="810"/>
      <c r="OB8" s="810"/>
      <c r="OC8" s="810"/>
      <c r="OD8" s="810"/>
      <c r="OE8" s="810"/>
      <c r="OF8" s="810"/>
      <c r="OG8" s="810"/>
      <c r="OH8" s="810"/>
      <c r="OI8" s="810"/>
      <c r="OJ8" s="810"/>
      <c r="OK8" s="810"/>
      <c r="OL8" s="810"/>
      <c r="OM8" s="810"/>
      <c r="ON8" s="810"/>
      <c r="OO8" s="810"/>
      <c r="OP8" s="810"/>
      <c r="OQ8" s="810"/>
      <c r="OR8" s="810"/>
      <c r="OS8" s="810"/>
      <c r="OT8" s="810"/>
      <c r="OU8" s="810"/>
      <c r="OV8" s="810"/>
      <c r="OW8" s="810"/>
      <c r="OX8" s="810"/>
      <c r="OY8" s="810"/>
      <c r="OZ8" s="810"/>
      <c r="PA8" s="810"/>
      <c r="PB8" s="810"/>
      <c r="PC8" s="810"/>
      <c r="PD8" s="810"/>
      <c r="PE8" s="810"/>
      <c r="PF8" s="810"/>
      <c r="PG8" s="810"/>
      <c r="PH8" s="810"/>
      <c r="PI8" s="810"/>
      <c r="PJ8" s="810"/>
      <c r="PK8" s="810"/>
      <c r="PL8" s="810"/>
      <c r="PM8" s="810"/>
      <c r="PN8" s="810"/>
      <c r="PO8" s="810"/>
      <c r="PP8" s="810"/>
      <c r="PQ8" s="810"/>
      <c r="PR8" s="810"/>
      <c r="PS8" s="810"/>
      <c r="PT8" s="810"/>
      <c r="PU8" s="810"/>
      <c r="PV8" s="810"/>
      <c r="PW8" s="810"/>
      <c r="PX8" s="810"/>
      <c r="PY8" s="810"/>
      <c r="PZ8" s="810"/>
      <c r="QA8" s="810"/>
      <c r="QB8" s="810"/>
      <c r="QC8" s="810"/>
      <c r="QD8" s="810"/>
      <c r="QE8" s="810"/>
      <c r="QF8" s="810"/>
      <c r="QG8" s="810"/>
      <c r="QH8" s="810"/>
      <c r="QI8" s="810"/>
      <c r="QJ8" s="810"/>
      <c r="QK8" s="810"/>
      <c r="QL8" s="810"/>
      <c r="QM8" s="810"/>
      <c r="QN8" s="810"/>
      <c r="QO8" s="810"/>
      <c r="QP8" s="810"/>
      <c r="QQ8" s="810"/>
      <c r="QR8" s="810"/>
      <c r="QS8" s="810"/>
      <c r="QT8" s="810"/>
      <c r="QU8" s="810"/>
      <c r="QV8" s="810"/>
      <c r="QW8" s="810"/>
      <c r="QX8" s="810"/>
      <c r="QY8" s="810"/>
      <c r="QZ8" s="810"/>
      <c r="RA8" s="810"/>
      <c r="RB8" s="810"/>
      <c r="RC8" s="810"/>
      <c r="RD8" s="810"/>
      <c r="RE8" s="810"/>
      <c r="RF8" s="810"/>
      <c r="RG8" s="810"/>
      <c r="RH8" s="810"/>
      <c r="RI8" s="810"/>
      <c r="RJ8" s="810"/>
      <c r="RK8" s="810"/>
      <c r="RL8" s="810"/>
      <c r="RM8" s="810"/>
      <c r="RN8" s="810"/>
      <c r="RO8" s="810"/>
      <c r="RP8" s="810"/>
      <c r="RQ8" s="810"/>
      <c r="RR8" s="810"/>
      <c r="RS8" s="810"/>
      <c r="RT8" s="810"/>
      <c r="RU8" s="810"/>
      <c r="RV8" s="810"/>
      <c r="RW8" s="810"/>
      <c r="RX8" s="810"/>
      <c r="RY8" s="810"/>
      <c r="RZ8" s="810"/>
      <c r="SA8" s="810"/>
      <c r="SB8" s="810"/>
      <c r="SC8" s="810"/>
      <c r="SD8" s="810"/>
      <c r="SE8" s="810"/>
      <c r="SF8" s="810"/>
      <c r="SG8" s="810"/>
      <c r="SH8" s="810"/>
      <c r="SI8" s="810"/>
    </row>
    <row r="9" spans="1:503" s="808" customFormat="1" ht="11.25" customHeight="1" x14ac:dyDescent="0.2">
      <c r="A9" s="1287"/>
      <c r="B9" s="811" t="s">
        <v>659</v>
      </c>
      <c r="C9" s="796" t="s">
        <v>559</v>
      </c>
      <c r="D9" s="796" t="s">
        <v>560</v>
      </c>
      <c r="E9" s="796" t="s">
        <v>561</v>
      </c>
      <c r="F9" s="796" t="s">
        <v>562</v>
      </c>
      <c r="G9" s="1291"/>
      <c r="H9" s="796" t="s">
        <v>660</v>
      </c>
      <c r="I9" s="1291"/>
      <c r="J9" s="1294"/>
      <c r="K9" s="812" t="s">
        <v>565</v>
      </c>
      <c r="L9" s="796" t="s">
        <v>566</v>
      </c>
      <c r="M9" s="796" t="s">
        <v>166</v>
      </c>
      <c r="N9" s="796" t="s">
        <v>532</v>
      </c>
      <c r="O9" s="796" t="s">
        <v>567</v>
      </c>
      <c r="P9" s="1298"/>
      <c r="Q9" s="1286"/>
      <c r="R9" s="796" t="s">
        <v>533</v>
      </c>
      <c r="S9" s="796" t="s">
        <v>569</v>
      </c>
      <c r="T9" s="813" t="s">
        <v>570</v>
      </c>
      <c r="W9" s="813"/>
      <c r="X9" s="1281"/>
      <c r="Y9" s="1281"/>
      <c r="Z9" s="1281"/>
      <c r="AA9" s="1281"/>
      <c r="AB9" s="1281"/>
      <c r="AC9" s="1281"/>
      <c r="AD9" s="1281"/>
      <c r="AE9" s="1281"/>
      <c r="AF9" s="1281"/>
      <c r="AG9" s="1281"/>
      <c r="AH9" s="1281"/>
      <c r="AI9" s="1281"/>
      <c r="AJ9" s="1281"/>
      <c r="AK9" s="1281"/>
      <c r="AL9" s="1281"/>
      <c r="AM9" s="1281"/>
      <c r="AN9" s="1281"/>
      <c r="AO9" s="1281"/>
      <c r="AP9" s="1281"/>
      <c r="AQ9" s="1281"/>
      <c r="AR9" s="1281"/>
      <c r="AS9" s="1281"/>
      <c r="AT9" s="1281"/>
      <c r="AU9" s="1281"/>
      <c r="AV9" s="1281"/>
      <c r="AW9" s="1281"/>
      <c r="AX9" s="1281"/>
      <c r="AY9" s="1281"/>
      <c r="AZ9" s="1281"/>
      <c r="BA9" s="1281"/>
      <c r="BB9" s="1281"/>
      <c r="BC9" s="1281"/>
      <c r="BD9" s="1281"/>
      <c r="BE9" s="1281"/>
      <c r="BF9" s="1281"/>
      <c r="BG9" s="1281"/>
      <c r="BH9" s="1281"/>
      <c r="BI9" s="1281"/>
      <c r="BJ9" s="1281"/>
      <c r="BK9" s="1281"/>
      <c r="BL9" s="1281"/>
      <c r="BM9" s="1281"/>
      <c r="BN9" s="1281"/>
      <c r="BO9" s="1281"/>
      <c r="BP9" s="1281"/>
      <c r="BQ9" s="1281"/>
      <c r="BR9" s="1281"/>
      <c r="BS9" s="1281"/>
      <c r="BT9" s="1281"/>
      <c r="BU9" s="1281"/>
      <c r="BV9" s="1281"/>
      <c r="BW9" s="1281"/>
      <c r="BX9" s="1281"/>
      <c r="BY9" s="1281"/>
      <c r="BZ9" s="1281"/>
      <c r="CA9" s="1281"/>
      <c r="CB9" s="1281"/>
      <c r="CC9" s="1281"/>
      <c r="CD9" s="1281"/>
      <c r="CE9" s="1281"/>
      <c r="CF9" s="1281"/>
      <c r="CG9" s="1281"/>
      <c r="CH9" s="1281"/>
      <c r="CI9" s="1281"/>
      <c r="CJ9" s="1281"/>
      <c r="CK9" s="1281"/>
      <c r="CL9" s="1281"/>
      <c r="CM9" s="1281"/>
      <c r="CN9" s="1281"/>
      <c r="CO9" s="1281"/>
      <c r="CP9" s="1281"/>
      <c r="CQ9" s="1281"/>
      <c r="CR9" s="1281"/>
      <c r="CS9" s="1281"/>
      <c r="CT9" s="1281"/>
      <c r="CU9" s="1281"/>
      <c r="CV9" s="1281"/>
      <c r="CW9" s="1281"/>
      <c r="CX9" s="1281"/>
      <c r="CY9" s="1281"/>
      <c r="CZ9" s="1281"/>
      <c r="DA9" s="1281"/>
      <c r="DB9" s="1281"/>
      <c r="DC9" s="1281"/>
      <c r="DD9" s="1281"/>
      <c r="DE9" s="1281"/>
      <c r="DF9" s="1281"/>
      <c r="DG9" s="1281"/>
      <c r="DH9" s="1281"/>
      <c r="DI9" s="1281"/>
      <c r="DJ9" s="1281"/>
      <c r="DK9" s="1281"/>
      <c r="DL9" s="1281"/>
      <c r="DM9" s="1281"/>
      <c r="DN9" s="1281"/>
      <c r="DO9" s="1281"/>
      <c r="DP9" s="1281"/>
      <c r="DQ9" s="1281"/>
      <c r="DR9" s="1281"/>
      <c r="DS9" s="1281"/>
      <c r="DT9" s="1281"/>
      <c r="DU9" s="1281"/>
      <c r="DV9" s="1281"/>
      <c r="DW9" s="1281"/>
      <c r="DX9" s="1281"/>
      <c r="DY9" s="1281"/>
      <c r="DZ9" s="1281"/>
      <c r="EA9" s="1281"/>
      <c r="EB9" s="1281"/>
      <c r="EC9" s="1281"/>
      <c r="ED9" s="1281"/>
      <c r="EE9" s="1281"/>
      <c r="EF9" s="1281"/>
      <c r="EG9" s="1281"/>
      <c r="EH9" s="1281"/>
      <c r="EI9" s="1281"/>
      <c r="EJ9" s="1281"/>
      <c r="EK9" s="1281"/>
      <c r="EL9" s="1281"/>
      <c r="EM9" s="1281"/>
      <c r="EN9" s="1281"/>
      <c r="EO9" s="1281"/>
      <c r="EP9" s="1281"/>
      <c r="EQ9" s="1281"/>
      <c r="ER9" s="1281"/>
      <c r="ES9" s="1284"/>
      <c r="ET9" s="1284"/>
      <c r="EU9" s="1284"/>
      <c r="EV9" s="1284"/>
      <c r="EW9" s="1284"/>
      <c r="EX9" s="1284"/>
      <c r="EY9" s="1284"/>
      <c r="EZ9" s="1284"/>
      <c r="FA9" s="1284"/>
      <c r="FB9" s="1284"/>
      <c r="FC9" s="1281"/>
      <c r="FD9" s="1281"/>
      <c r="FE9" s="1281"/>
      <c r="FF9" s="1281"/>
      <c r="FG9" s="1281"/>
      <c r="FH9" s="1284"/>
      <c r="FI9" s="1284"/>
      <c r="FJ9" s="1284"/>
      <c r="FK9" s="1284"/>
      <c r="FL9" s="1284"/>
      <c r="FM9" s="1281"/>
      <c r="FN9" s="1281"/>
      <c r="FO9" s="1281"/>
      <c r="FP9" s="1281"/>
      <c r="FQ9" s="1281"/>
      <c r="FR9" s="1284"/>
      <c r="FS9" s="1284"/>
      <c r="FT9" s="1284"/>
      <c r="FU9" s="1284"/>
      <c r="FV9" s="1284"/>
      <c r="FW9" s="1284"/>
      <c r="FX9" s="1284"/>
      <c r="FY9" s="1284"/>
      <c r="FZ9" s="1284"/>
      <c r="GA9" s="1284"/>
      <c r="GB9" s="1284"/>
      <c r="GC9" s="1284"/>
      <c r="GD9" s="1284"/>
      <c r="GE9" s="1284"/>
      <c r="GF9" s="1284"/>
      <c r="GG9" s="1284"/>
      <c r="GH9" s="1284"/>
      <c r="GI9" s="1284"/>
      <c r="GJ9" s="1284"/>
      <c r="GK9" s="1284"/>
      <c r="GL9" s="1284"/>
      <c r="GM9" s="1284"/>
      <c r="GN9" s="1284"/>
      <c r="GO9" s="1284"/>
      <c r="GP9" s="1284"/>
      <c r="GQ9" s="1284"/>
      <c r="GR9" s="1284"/>
      <c r="GS9" s="1284"/>
      <c r="GT9" s="1284"/>
      <c r="GU9" s="1284"/>
      <c r="GV9" s="1284"/>
      <c r="GW9" s="1284"/>
      <c r="GX9" s="1284"/>
      <c r="GY9" s="1284"/>
      <c r="GZ9" s="1284"/>
      <c r="HA9" s="1284"/>
      <c r="HB9" s="1284"/>
      <c r="HC9" s="1284"/>
      <c r="HD9" s="1284"/>
      <c r="HE9" s="1284"/>
      <c r="HF9" s="1284"/>
      <c r="HG9" s="1284"/>
      <c r="HH9" s="1284"/>
      <c r="HI9" s="1284"/>
      <c r="HJ9" s="1284"/>
      <c r="HK9" s="1284"/>
      <c r="HL9" s="1284"/>
      <c r="HM9" s="1284"/>
      <c r="HN9" s="1284"/>
      <c r="HO9" s="1284"/>
      <c r="HP9" s="1284"/>
      <c r="HQ9" s="1284"/>
      <c r="HR9" s="1284"/>
      <c r="HS9" s="1284"/>
      <c r="HT9" s="1284"/>
      <c r="HU9" s="1284"/>
      <c r="HV9" s="1284"/>
      <c r="HW9" s="1284"/>
      <c r="HX9" s="1284"/>
      <c r="HY9" s="1284"/>
      <c r="HZ9" s="1284"/>
      <c r="IA9" s="805" t="s">
        <v>571</v>
      </c>
      <c r="IB9" s="805" t="s">
        <v>571</v>
      </c>
      <c r="IC9" s="805" t="s">
        <v>571</v>
      </c>
      <c r="ID9" s="805" t="s">
        <v>571</v>
      </c>
      <c r="IE9" s="1284"/>
      <c r="IF9" s="1284"/>
      <c r="IG9" s="1284"/>
      <c r="IH9" s="1284"/>
      <c r="II9" s="1284"/>
      <c r="IJ9" s="1284"/>
      <c r="IK9" s="1284"/>
      <c r="IL9" s="1284"/>
      <c r="IM9" s="1284"/>
      <c r="IN9" s="1284"/>
      <c r="IO9" s="805" t="s">
        <v>572</v>
      </c>
      <c r="IP9" s="805" t="s">
        <v>572</v>
      </c>
      <c r="IQ9" s="805" t="s">
        <v>572</v>
      </c>
      <c r="IR9" s="805" t="s">
        <v>572</v>
      </c>
      <c r="IS9" s="805" t="s">
        <v>572</v>
      </c>
      <c r="IT9" s="805" t="s">
        <v>573</v>
      </c>
      <c r="IU9" s="805" t="s">
        <v>573</v>
      </c>
      <c r="IV9" s="805" t="s">
        <v>573</v>
      </c>
      <c r="IW9" s="805" t="s">
        <v>573</v>
      </c>
      <c r="IX9" s="805" t="s">
        <v>573</v>
      </c>
      <c r="IY9" s="1284"/>
      <c r="IZ9" s="1284"/>
      <c r="JA9" s="1284"/>
      <c r="JB9" s="1284"/>
      <c r="JC9" s="1284"/>
      <c r="JD9" s="1284"/>
      <c r="JE9" s="1284"/>
      <c r="JF9" s="1284"/>
      <c r="JG9" s="1284"/>
      <c r="JH9" s="1284"/>
      <c r="JI9" s="1284"/>
      <c r="JJ9" s="1284"/>
      <c r="JK9" s="1284"/>
      <c r="JL9" s="1284"/>
      <c r="JM9" s="1284"/>
      <c r="JN9" s="1284"/>
      <c r="JO9" s="1284"/>
      <c r="JP9" s="1284"/>
      <c r="JQ9" s="1284"/>
      <c r="JR9" s="1284"/>
      <c r="JS9" s="1284"/>
      <c r="JT9" s="1284"/>
      <c r="JU9" s="1284"/>
      <c r="JV9" s="1284"/>
      <c r="JW9" s="1284"/>
      <c r="JX9" s="1284"/>
      <c r="JY9" s="1284"/>
      <c r="JZ9" s="1284"/>
      <c r="KA9" s="1284"/>
      <c r="KB9" s="1284"/>
      <c r="KC9" s="1284"/>
      <c r="KD9" s="1284"/>
      <c r="KE9" s="1284"/>
      <c r="KF9" s="1284"/>
      <c r="KG9" s="1284"/>
      <c r="KH9" s="1284"/>
      <c r="KI9" s="1284"/>
      <c r="KJ9" s="1284"/>
      <c r="KK9" s="1284"/>
      <c r="KL9" s="1284"/>
      <c r="KM9" s="1284"/>
      <c r="KN9" s="1284"/>
      <c r="KO9" s="1284"/>
      <c r="KP9" s="1284"/>
      <c r="KQ9" s="1284"/>
      <c r="KR9" s="1284"/>
      <c r="KS9" s="1284"/>
      <c r="KT9" s="1284"/>
      <c r="KU9" s="1284"/>
      <c r="KV9" s="1284"/>
      <c r="KW9" s="1284"/>
      <c r="KX9" s="1284"/>
      <c r="KY9" s="1284"/>
      <c r="KZ9" s="1284"/>
      <c r="LA9" s="1284"/>
      <c r="LB9" s="1284"/>
      <c r="LC9" s="1284"/>
      <c r="LD9" s="1284"/>
      <c r="LE9" s="1284"/>
      <c r="LF9" s="1284"/>
      <c r="LG9" s="1284"/>
      <c r="LH9" s="1284"/>
      <c r="LI9" s="1284"/>
      <c r="LJ9" s="1284"/>
      <c r="LK9" s="1284"/>
      <c r="LL9" s="1284"/>
      <c r="LM9" s="1284"/>
      <c r="LN9" s="1284"/>
      <c r="LO9" s="1284"/>
      <c r="LP9" s="1284"/>
      <c r="LQ9" s="1284"/>
      <c r="LR9" s="1284"/>
      <c r="LS9" s="1284"/>
      <c r="LT9" s="1284"/>
      <c r="LU9" s="1284"/>
      <c r="LV9" s="1284"/>
      <c r="LW9" s="1284"/>
      <c r="LX9" s="1284"/>
      <c r="LY9" s="1284"/>
      <c r="LZ9" s="1284"/>
      <c r="MA9" s="1284"/>
      <c r="MB9" s="1284"/>
      <c r="MC9" s="1284"/>
      <c r="MD9" s="1284"/>
      <c r="ME9" s="1284"/>
      <c r="MF9" s="1284"/>
      <c r="MG9" s="1284"/>
      <c r="MH9" s="1284"/>
      <c r="MI9" s="1284"/>
      <c r="MJ9" s="1284"/>
      <c r="MK9" s="1284"/>
      <c r="ML9" s="1284"/>
      <c r="MM9" s="1284"/>
      <c r="MN9" s="1284"/>
      <c r="MO9" s="1284"/>
      <c r="MP9" s="1284"/>
      <c r="MQ9" s="1284"/>
      <c r="MR9" s="1284"/>
      <c r="MS9" s="1284"/>
      <c r="MT9" s="1284"/>
      <c r="MU9" s="1299"/>
      <c r="MV9" s="1299"/>
      <c r="MW9" s="1299"/>
      <c r="MX9" s="1299"/>
      <c r="MY9" s="1299"/>
      <c r="MZ9" s="1284"/>
      <c r="NA9" s="1284"/>
      <c r="NB9" s="1284"/>
      <c r="NC9" s="1284"/>
      <c r="ND9" s="1284"/>
      <c r="NE9" s="810"/>
      <c r="NF9" s="810"/>
      <c r="NG9" s="810"/>
      <c r="NH9" s="810"/>
      <c r="NI9" s="810"/>
      <c r="NJ9" s="810"/>
      <c r="NK9" s="810"/>
      <c r="NL9" s="810"/>
      <c r="NM9" s="810"/>
      <c r="NN9" s="810"/>
      <c r="NO9" s="810"/>
      <c r="NP9" s="810"/>
      <c r="NQ9" s="810"/>
      <c r="NR9" s="810"/>
      <c r="NS9" s="810"/>
      <c r="NT9" s="810"/>
      <c r="NU9" s="810"/>
      <c r="NV9" s="810"/>
      <c r="NW9" s="810"/>
      <c r="NX9" s="810"/>
      <c r="NY9" s="810"/>
      <c r="NZ9" s="810"/>
      <c r="OA9" s="810"/>
      <c r="OB9" s="810"/>
      <c r="OC9" s="810"/>
      <c r="OD9" s="810"/>
      <c r="OE9" s="810"/>
      <c r="OF9" s="810"/>
      <c r="OG9" s="810"/>
      <c r="OH9" s="810"/>
      <c r="OI9" s="810"/>
      <c r="OJ9" s="810"/>
      <c r="OK9" s="810"/>
      <c r="OL9" s="810"/>
      <c r="OM9" s="810"/>
      <c r="ON9" s="810"/>
      <c r="OO9" s="810"/>
      <c r="OP9" s="810"/>
      <c r="OQ9" s="810"/>
      <c r="OR9" s="810"/>
      <c r="OS9" s="810"/>
      <c r="OT9" s="810"/>
      <c r="OU9" s="810"/>
      <c r="OV9" s="810"/>
      <c r="OW9" s="810"/>
      <c r="OX9" s="810"/>
      <c r="OY9" s="810"/>
      <c r="OZ9" s="810"/>
      <c r="PA9" s="810"/>
      <c r="PB9" s="810"/>
      <c r="PC9" s="810"/>
      <c r="PD9" s="810"/>
      <c r="PE9" s="810"/>
      <c r="PF9" s="810"/>
      <c r="PG9" s="810"/>
      <c r="PH9" s="810"/>
      <c r="PI9" s="810"/>
      <c r="PJ9" s="810"/>
      <c r="PK9" s="810"/>
      <c r="PL9" s="810"/>
      <c r="PM9" s="810"/>
      <c r="PN9" s="810"/>
      <c r="PO9" s="810"/>
      <c r="PP9" s="810"/>
      <c r="PQ9" s="810"/>
      <c r="PR9" s="810"/>
      <c r="PS9" s="810"/>
      <c r="PT9" s="810"/>
      <c r="PU9" s="810"/>
      <c r="PV9" s="810"/>
      <c r="PW9" s="810"/>
      <c r="PX9" s="810"/>
      <c r="PY9" s="810"/>
      <c r="PZ9" s="810"/>
      <c r="QA9" s="810"/>
      <c r="QB9" s="810"/>
      <c r="QC9" s="810"/>
      <c r="QD9" s="810"/>
      <c r="QE9" s="810"/>
      <c r="QF9" s="810"/>
      <c r="QG9" s="810"/>
      <c r="QH9" s="810"/>
      <c r="QI9" s="810"/>
      <c r="QJ9" s="810"/>
      <c r="QK9" s="810"/>
      <c r="QL9" s="810"/>
      <c r="QM9" s="810"/>
      <c r="QN9" s="810"/>
      <c r="QO9" s="810"/>
      <c r="QP9" s="810"/>
      <c r="QQ9" s="810"/>
      <c r="QR9" s="810"/>
      <c r="QS9" s="810"/>
      <c r="QT9" s="810"/>
      <c r="QU9" s="810"/>
      <c r="QV9" s="810"/>
      <c r="QW9" s="810"/>
      <c r="QX9" s="810"/>
      <c r="QY9" s="810"/>
      <c r="QZ9" s="810"/>
      <c r="RA9" s="810"/>
      <c r="RB9" s="810"/>
      <c r="RC9" s="810"/>
      <c r="RD9" s="810"/>
      <c r="RE9" s="810"/>
      <c r="RF9" s="810"/>
      <c r="RG9" s="810"/>
      <c r="RH9" s="810"/>
      <c r="RI9" s="810"/>
      <c r="RJ9" s="810"/>
      <c r="RK9" s="810"/>
      <c r="RL9" s="810"/>
      <c r="RM9" s="810"/>
      <c r="RN9" s="810"/>
      <c r="RO9" s="810"/>
      <c r="RP9" s="810"/>
      <c r="RQ9" s="810"/>
      <c r="RR9" s="810"/>
      <c r="RS9" s="810"/>
      <c r="RT9" s="810"/>
      <c r="RU9" s="810"/>
      <c r="RV9" s="810"/>
      <c r="RW9" s="810"/>
      <c r="RX9" s="810"/>
      <c r="RY9" s="810"/>
      <c r="RZ9" s="810"/>
      <c r="SA9" s="810"/>
      <c r="SB9" s="810"/>
      <c r="SC9" s="810"/>
      <c r="SD9" s="810"/>
      <c r="SE9" s="810"/>
      <c r="SF9" s="810"/>
      <c r="SG9" s="810"/>
      <c r="SH9" s="810"/>
      <c r="SI9" s="810"/>
    </row>
    <row r="10" spans="1:503" ht="13.9" customHeight="1" x14ac:dyDescent="0.2">
      <c r="A10" s="814" t="str">
        <f>IF(AND(E10&gt;0,OR(B10="",C10="",D10="",F10="",G10="", H10="",I10="",N10="",O10="",P10="",Q10="")),1,"")</f>
        <v/>
      </c>
      <c r="B10" s="127" t="s">
        <v>574</v>
      </c>
      <c r="C10" s="128"/>
      <c r="D10" s="129"/>
      <c r="E10" s="130"/>
      <c r="F10" s="130"/>
      <c r="G10" s="130"/>
      <c r="H10" s="130"/>
      <c r="I10" s="130"/>
      <c r="J10" s="533"/>
      <c r="K10" s="131"/>
      <c r="L10" s="132">
        <f t="shared" ref="L10:L47" si="0">MAX(0,H10-I10-J10)</f>
        <v>0</v>
      </c>
      <c r="M10" s="132">
        <f t="shared" ref="M10:M47" si="1">MAX(0,E10*L10)</f>
        <v>0</v>
      </c>
      <c r="N10" s="815"/>
      <c r="O10" s="815"/>
      <c r="P10" s="815"/>
      <c r="Q10" s="816"/>
      <c r="R10" s="817"/>
      <c r="S10" s="818"/>
      <c r="T10" s="1300"/>
      <c r="U10" s="1301"/>
      <c r="V10" s="1301"/>
      <c r="W10" s="1302"/>
      <c r="X10" s="783" t="str">
        <f t="shared" ref="X10:X47" si="2">IF(AND(C10="Efficiency",B10=80,NOT(N10="Common Space")),E10,"")</f>
        <v/>
      </c>
      <c r="Y10" s="783" t="str">
        <f t="shared" ref="Y10:Y47" si="3">IF(AND(C10=1,B10=80,NOT(N10="Common Space")),E10,"")</f>
        <v/>
      </c>
      <c r="Z10" s="783" t="str">
        <f t="shared" ref="Z10:Z47" si="4">IF(AND(C10=2,B10=80,NOT(N10="Common Space")),E10,"")</f>
        <v/>
      </c>
      <c r="AA10" s="783" t="str">
        <f t="shared" ref="AA10:AA47" si="5">IF(AND(C10=3,B10=80,NOT(N10="Common Space")),E10,"")</f>
        <v/>
      </c>
      <c r="AB10" s="783" t="str">
        <f t="shared" ref="AB10:AB47" si="6">IF(AND(C10=4,B10=80,NOT(N10="Common Space")),E10,"")</f>
        <v/>
      </c>
      <c r="AC10" s="783" t="str">
        <f t="shared" ref="AC10:AC47" si="7">IF(AND(C10="Efficiency",B10=70,NOT(N10="Common Space")),E10,"")</f>
        <v/>
      </c>
      <c r="AD10" s="783" t="str">
        <f t="shared" ref="AD10:AD47" si="8">IF(AND(C10=1,B10=70,NOT(N10="Common Space")),E10,"")</f>
        <v/>
      </c>
      <c r="AE10" s="783" t="str">
        <f t="shared" ref="AE10:AE47" si="9">IF(AND(C10=2,B10=70,NOT(N10="Common Space")),E10,"")</f>
        <v/>
      </c>
      <c r="AF10" s="783" t="str">
        <f t="shared" ref="AF10:AF47" si="10">IF(AND(C10=3,B10=70,NOT(N10="Common Space")),E10,"")</f>
        <v/>
      </c>
      <c r="AG10" s="783" t="str">
        <f t="shared" ref="AG10:AG47" si="11">IF(AND(C10=4,B10=70,NOT(N10="Common Space")),E10,"")</f>
        <v/>
      </c>
      <c r="AH10" s="783" t="str">
        <f t="shared" ref="AH10:AH47" si="12">IF(AND(C10="Efficiency",B10=60,NOT(N10="Common Space")),E10,"")</f>
        <v/>
      </c>
      <c r="AI10" s="783" t="str">
        <f t="shared" ref="AI10:AI47" si="13">IF(AND(C10=1,B10=60,NOT(N10="Common Space")),E10,"")</f>
        <v/>
      </c>
      <c r="AJ10" s="783" t="str">
        <f t="shared" ref="AJ10:AJ47" si="14">IF(AND(C10=2,B10=60,NOT(N10="Common Space")),E10,"")</f>
        <v/>
      </c>
      <c r="AK10" s="783" t="str">
        <f t="shared" ref="AK10:AK47" si="15">IF(AND(C10=3,B10=60,NOT(N10="Common Space")),E10,"")</f>
        <v/>
      </c>
      <c r="AL10" s="783" t="str">
        <f t="shared" ref="AL10:AL47" si="16">IF(AND(C10=4,B10=60,NOT(N10="Common Space")),E10,"")</f>
        <v/>
      </c>
      <c r="AM10" s="783" t="str">
        <f t="shared" ref="AM10:AM47" si="17">IF(AND(C10="Efficiency",B10=50,NOT(N10="Common Space")),E10,"")</f>
        <v/>
      </c>
      <c r="AN10" s="783" t="str">
        <f t="shared" ref="AN10:AN47" si="18">IF(AND(C10=1,B10=50,NOT(N10="Common Space")),E10,"")</f>
        <v/>
      </c>
      <c r="AO10" s="783" t="str">
        <f t="shared" ref="AO10:AO47" si="19">IF(AND(C10=2,B10=50,NOT(N10="Common Space")),E10,"")</f>
        <v/>
      </c>
      <c r="AP10" s="783" t="str">
        <f t="shared" ref="AP10:AP47" si="20">IF(AND(C10=3,B10=50,NOT(N10="Common Space")),E10,"")</f>
        <v/>
      </c>
      <c r="AQ10" s="783" t="str">
        <f t="shared" ref="AQ10:AQ47" si="21">IF(AND(C10=4,B10=50,NOT(N10="Common Space")),E10,"")</f>
        <v/>
      </c>
      <c r="AR10" s="783" t="str">
        <f t="shared" ref="AR10:AR47" si="22">IF(AND(C10="Efficiency",B10=40,NOT(N10="Common Space")),E10,"")</f>
        <v/>
      </c>
      <c r="AS10" s="783" t="str">
        <f t="shared" ref="AS10:AS47" si="23">IF(AND(C10=1,B10=40,NOT(N10="Common Space")),E10,"")</f>
        <v/>
      </c>
      <c r="AT10" s="783" t="str">
        <f t="shared" ref="AT10:AT47" si="24">IF(AND(C10=2,B10=40,NOT(N10="Common Space")),E10,"")</f>
        <v/>
      </c>
      <c r="AU10" s="783" t="str">
        <f t="shared" ref="AU10:AU47" si="25">IF(AND(C10=3,B10=40,NOT(N10="Common Space")),E10,"")</f>
        <v/>
      </c>
      <c r="AV10" s="783" t="str">
        <f t="shared" ref="AV10:AV47" si="26">IF(AND(C10=4,B10=40,NOT(N10="Common Space")),E10,"")</f>
        <v/>
      </c>
      <c r="AW10" s="783" t="str">
        <f t="shared" ref="AW10:AW47" si="27">IF(AND(C10="Efficiency",B10=30,NOT(N10="Common Space")),E10,"")</f>
        <v/>
      </c>
      <c r="AX10" s="783" t="str">
        <f t="shared" ref="AX10:AX47" si="28">IF(AND(C10=1,B10=30,NOT(N10="Common Space")),E10,"")</f>
        <v/>
      </c>
      <c r="AY10" s="783" t="str">
        <f t="shared" ref="AY10:AY47" si="29">IF(AND(C10=2,B10=30,NOT(N10="Common Space")),E10,"")</f>
        <v/>
      </c>
      <c r="AZ10" s="783" t="str">
        <f t="shared" ref="AZ10:AZ47" si="30">IF(AND(C10=3,B10=30,NOT(N10="Common Space")),E10,"")</f>
        <v/>
      </c>
      <c r="BA10" s="783" t="str">
        <f t="shared" ref="BA10:BA47" si="31">IF(AND(C10=4,B10=30,NOT(N10="Common Space")),E10,"")</f>
        <v/>
      </c>
      <c r="BB10" s="783" t="str">
        <f t="shared" ref="BB10:BB47" si="32">IF(AND(C10="Efficiency",B10=20,NOT(N10="Common Space")),E10,"")</f>
        <v/>
      </c>
      <c r="BC10" s="783" t="str">
        <f t="shared" ref="BC10:BC47" si="33">IF(AND(C10=1,B10=20,NOT(N10="Common Space")),E10,"")</f>
        <v/>
      </c>
      <c r="BD10" s="783" t="str">
        <f t="shared" ref="BD10:BD47" si="34">IF(AND(C10=2,B10=20,NOT(N10="Common Space")),E10,"")</f>
        <v/>
      </c>
      <c r="BE10" s="783" t="str">
        <f t="shared" ref="BE10:BE47" si="35">IF(AND(C10=3,B10=20,NOT(N10="Common Space")),E10,"")</f>
        <v/>
      </c>
      <c r="BF10" s="783" t="str">
        <f t="shared" ref="BF10:BF47" si="36">IF(AND(C10=4,B10=20,NOT(N10="Common Space")),E10,"")</f>
        <v/>
      </c>
      <c r="BG10" s="783" t="str">
        <f t="shared" ref="BG10:BG47" si="37">IF(AND(C10="Efficiency",B10="Unrestricted",NOT(N10="Common Space")),E10,"")</f>
        <v/>
      </c>
      <c r="BH10" s="783" t="str">
        <f t="shared" ref="BH10:BH47" si="38">IF(AND(C10=1,B10="Unrestricted",NOT(N10="Common Space")),E10,"")</f>
        <v/>
      </c>
      <c r="BI10" s="783" t="str">
        <f t="shared" ref="BI10:BI47" si="39">IF(AND(C10=2,B10="Unrestricted",NOT(N10="Common Space")),E10,"")</f>
        <v/>
      </c>
      <c r="BJ10" s="783" t="str">
        <f t="shared" ref="BJ10:BJ47" si="40">IF(AND(C10=3,B10="Unrestricted",NOT(N10="Common Space")),E10,"")</f>
        <v/>
      </c>
      <c r="BK10" s="783" t="str">
        <f t="shared" ref="BK10:BK47" si="41">IF(AND(C10=4,B10="Unrestricted",NOT(N10="Common Space")),E10,"")</f>
        <v/>
      </c>
      <c r="BL10" s="783" t="str">
        <f t="shared" ref="BL10:BL47" si="42">IF(OR(AND($C10="Efficiency",NOT($K10=""),NOT($K10="PHA Oper Sub"),$B10=20,NOT($N10="Common Space")),AND($C10="Efficiency",NOT($K10=""),NOT($K10="PHA Oper Sub"),$B10="HOME 20",NOT($N10="Common Space"))),$E10,"")</f>
        <v/>
      </c>
      <c r="BM10" s="783" t="str">
        <f t="shared" ref="BM10:BM47" si="43">IF(OR(AND($C10=1,NOT($K10=""),NOT($K10="PHA Oper Sub"),$B10=20,NOT($N10="Common Space")),AND($C10=1,NOT($K10=""),NOT($K10="PHA Oper Sub"),$B10="HOME 20",NOT($N10="Common Space"))),$E10,"")</f>
        <v/>
      </c>
      <c r="BN10" s="783" t="str">
        <f t="shared" ref="BN10:BN47" si="44">IF(OR(AND($C10=2,NOT($K10=""),NOT($K10="PHA Oper Sub"),$B10=20,NOT($N10="Common Space")),AND($C10=2,NOT($K10=""),NOT($K10="PHA Oper Sub"),$B10="HOME 20",NOT($N10="Common Space"))),$E10,"")</f>
        <v/>
      </c>
      <c r="BO10" s="783" t="str">
        <f t="shared" ref="BO10:BO47" si="45">IF(OR(AND($C10=3,NOT($K10=""),NOT($K10="PHA Oper Sub"),$B10=20,NOT($N10="Common Space")),AND($C10=3,NOT($K10=""),NOT($K10="PHA Oper Sub"),$B10="HOME 20",NOT($N10="Common Space"))),$E10,"")</f>
        <v/>
      </c>
      <c r="BP10" s="783" t="str">
        <f t="shared" ref="BP10:BP47" si="46">IF(OR(AND($C10=4,NOT($K10=""),NOT($K10="PHA Oper Sub"),$B10=20,NOT($N10="Common Space")),AND($C10=4,NOT($K10=""),NOT($K10="PHA Oper Sub"),$B10="HOME 20",NOT($N10="Common Space"))),$E10,"")</f>
        <v/>
      </c>
      <c r="BQ10" s="783" t="str">
        <f t="shared" ref="BQ10:BQ47" si="47">IF(OR(AND($C10="Efficiency",NOT($K10=""),NOT($K10="PHA Oper Sub"),$B10=30,NOT($N10="Common Space")),AND($C10="Efficiency",NOT($K10=""),NOT($K10="PHA Oper Sub"),$B10="HOME 30",NOT($N10="Common Space"))),$E10,"")</f>
        <v/>
      </c>
      <c r="BR10" s="783" t="str">
        <f t="shared" ref="BR10:BR47" si="48">IF(OR(AND($C10=1,NOT($K10=""),NOT($K10="PHA Oper Sub"),$B10=30,NOT($N10="Common Space")),AND($C10=1,NOT($K10=""),NOT($K10="PHA Oper Sub"),$B10="HOME 30",NOT($N10="Common Space"))),$E10,"")</f>
        <v/>
      </c>
      <c r="BS10" s="783" t="str">
        <f t="shared" ref="BS10:BS47" si="49">IF(OR(AND($C10=2,NOT($K10=""),NOT($K10="PHA Oper Sub"),$B10=30,NOT($N10="Common Space")),AND($C10=2,NOT($K10=""),NOT($K10="PHA Oper Sub"),$B10="HOME 30",NOT($N10="Common Space"))),$E10,"")</f>
        <v/>
      </c>
      <c r="BT10" s="783" t="str">
        <f t="shared" ref="BT10:BT47" si="50">IF(OR(AND($C10=3,NOT($K10=""),NOT($K10="PHA Oper Sub"),$B10=30,NOT($N10="Common Space")),AND($C10=3,NOT($K10=""),NOT($K10="PHA Oper Sub"),$B10="HOME 30",NOT($N10="Common Space"))),$E10,"")</f>
        <v/>
      </c>
      <c r="BU10" s="783" t="str">
        <f t="shared" ref="BU10:BU47" si="51">IF(OR(AND($C10=4,NOT($K10=""),NOT($K10="PHA Oper Sub"),$B10=30,NOT($N10="Common Space")),AND($C10=4,NOT($K10=""),NOT($K10="PHA Oper Sub"),$B10="HOME 30",NOT($N10="Common Space"))),$E10,"")</f>
        <v/>
      </c>
      <c r="BV10" s="783" t="str">
        <f t="shared" ref="BV10:BV47" si="52">IF(OR(AND($C10="Efficiency",NOT($K10=""),NOT($K10="PHA Oper Sub"),$B10=40,NOT($N10="Common Space")),AND($C10="Efficiency",NOT($K10=""),NOT($K10="PHA Oper Sub"),$B10="HOME 40",NOT($N10="Common Space"))),$E10,"")</f>
        <v/>
      </c>
      <c r="BW10" s="783" t="str">
        <f t="shared" ref="BW10:BW47" si="53">IF(OR(AND($C10=1,NOT($K10=""),NOT($K10="PHA Oper Sub"),$B10=40,NOT($N10="Common Space")),AND($C10=1,NOT($K10=""),NOT($K10="PHA Oper Sub"),$B10="HOME 40",NOT($N10="Common Space"))),$E10,"")</f>
        <v/>
      </c>
      <c r="BX10" s="783" t="str">
        <f t="shared" ref="BX10:BX47" si="54">IF(OR(AND($C10=2,NOT($K10=""),NOT($K10="PHA Oper Sub"),$B10=40,NOT($N10="Common Space")),AND($C10=2,NOT($K10=""),NOT($K10="PHA Oper Sub"),$B10="HOME 40",NOT($N10="Common Space"))),$E10,"")</f>
        <v/>
      </c>
      <c r="BY10" s="783" t="str">
        <f t="shared" ref="BY10:BY47" si="55">IF(OR(AND($C10=3,NOT($K10=""),NOT($K10="PHA Oper Sub"),$B10=40,NOT($N10="Common Space")),AND($C10=3,NOT($K10=""),NOT($K10="PHA Oper Sub"),$B10="HOME 40",NOT($N10="Common Space"))),$E10,"")</f>
        <v/>
      </c>
      <c r="BZ10" s="783" t="str">
        <f t="shared" ref="BZ10:BZ47" si="56">IF(OR(AND($C10=4,NOT($K10=""),NOT($K10="PHA Oper Sub"),$B10=40,NOT($N10="Common Space")),AND($C10=4,NOT($K10=""),NOT($K10="PHA Oper Sub"),$B10="HOME 40",NOT($N10="Common Space"))),$E10,"")</f>
        <v/>
      </c>
      <c r="CA10" s="783" t="str">
        <f t="shared" ref="CA10:CA47" si="57">IF(OR(AND($C10="Efficiency",NOT($K10=""),NOT($K10="PHA Oper Sub"),NOT($K10=0),$B10=50,NOT($N10="Common Space")),AND($C10="Efficiency",NOT($K10=""),NOT($K10=0),NOT($K10="PHA Oper Sub"),$B10="HOME 50",NOT($N10="Common Space"))),$E10,"")</f>
        <v/>
      </c>
      <c r="CB10" s="783" t="str">
        <f t="shared" ref="CB10:CB47" si="58">IF(OR(AND($C10=1,NOT($K10=""),NOT($K10=0),NOT($K10="PHA Oper Sub"),$B10=50,NOT($N10="Common Space")),AND($C10=1,NOT($K10=""),NOT($K10=0),NOT($K10="PHA Oper Sub"),$B10="HOME 50",NOT($N10="Common Space"))),$E10,"")</f>
        <v/>
      </c>
      <c r="CC10" s="783" t="str">
        <f t="shared" ref="CC10:CC47" si="59">IF(OR(AND($C10=2,NOT($K10=""),NOT($K10=0),NOT($K10="PHA Oper Sub"),$B10=50,NOT($N10="Common Space")),AND($C10=2,NOT($K10=""),NOT($K10=0),NOT($K10="PHA Oper Sub"),$B10="HOME 50",NOT($N10="Common Space"))),$E10,"")</f>
        <v/>
      </c>
      <c r="CD10" s="783" t="str">
        <f t="shared" ref="CD10:CD47" si="60">IF(OR(AND($C10=3,NOT($K10=""),NOT($K10=0),NOT($K10="PHA Oper Sub"),$B10=50,NOT($N10="Common Space")),AND($C10=3,NOT($K10=""),NOT($K10=0),NOT($K10="PHA Oper Sub"),$B10="HOME 50",NOT($N10="Common Space"))),$E10,"")</f>
        <v/>
      </c>
      <c r="CE10" s="783" t="str">
        <f t="shared" ref="CE10:CE47" si="61">IF(OR(AND($C10=4,NOT($K10=""),NOT($K10=0),NOT($K10="PHA Oper Sub"),$B10=50,NOT($N10="Common Space")),AND($C10=4,NOT($K10=""),NOT($K10=0),NOT($K10="PHA Oper Sub"),$B10="HOME 50",NOT($N10="Common Space"))),$E10,"")</f>
        <v/>
      </c>
      <c r="CF10" s="783" t="str">
        <f t="shared" ref="CF10:CF47" si="62">IF(OR(AND($C10="Efficiency",NOT($K10=""),NOT($K10=0),NOT($K10="PHA Oper Sub"),$B10=60,NOT($N10="Common Space")),AND($C10="Efficiency",NOT($K10=""),NOT($K10=0),NOT($K10="PHA Oper Sub"),$B10="HOME 60",NOT($N10="Common Space"))),$E10,"")</f>
        <v/>
      </c>
      <c r="CG10" s="783" t="str">
        <f t="shared" ref="CG10:CG47" si="63">IF(OR(AND($C10=1,NOT($K10=""),NOT($K10=0),NOT($K10="PHA Oper Sub"),$B10=60,NOT($N10="Common Space")),AND($C10=1,NOT($K10=""),NOT($K10=0),NOT($K10="PHA Oper Sub"),$B10="HOME 60",NOT($N10="Common Space"))),$E10,"")</f>
        <v/>
      </c>
      <c r="CH10" s="783" t="str">
        <f t="shared" ref="CH10:CH47" si="64">IF(OR(AND($C10=2,NOT($K10=""),NOT($K10=0),NOT($K10="PHA Oper Sub"),$B10=60,NOT($N10="Common Space")),AND($C10=2,NOT($K10=""),NOT($K10=0),NOT($K10="PHA Oper Sub"),$B10="HOME 60",NOT($N10="Common Space"))),$E10,"")</f>
        <v/>
      </c>
      <c r="CI10" s="783" t="str">
        <f t="shared" ref="CI10:CI47" si="65">IF(OR(AND($C10=3,NOT($K10=""),NOT($K10=0),NOT($K10="PHA Oper Sub"),$B10=60,NOT($N10="Common Space")),AND($C10=3,NOT($K10=""),NOT($K10=0),NOT($K10="PHA Oper Sub"),$B10="HOME 60",NOT($N10="Common Space"))),$E10,"")</f>
        <v/>
      </c>
      <c r="CJ10" s="783" t="str">
        <f t="shared" ref="CJ10:CJ47" si="66">IF(OR(AND($C10=4,NOT($K10=""),NOT($K10=0),NOT($K10="PHA Oper Sub"),$B10=60,NOT($N10="Common Space")),AND($C10=4,NOT($K10=""),NOT($K10=0),NOT($K10="PHA Oper Sub"),$B10="HOME 60",NOT($N10="Common Space"))),$E10,"")</f>
        <v/>
      </c>
      <c r="CK10" s="783" t="str">
        <f t="shared" ref="CK10:CK47" si="67">IF(OR(AND($C10="Efficiency",NOT($K10=""),NOT($K10="PHA Oper Sub"),$B10=70,NOT($N10="Common Space")),AND($C10="Efficiency",NOT($K10=""),NOT($K10="PHA Oper Sub"),$B10="HOME 70",NOT($N10="Common Space"))),$E10,"")</f>
        <v/>
      </c>
      <c r="CL10" s="783" t="str">
        <f t="shared" ref="CL10:CL47" si="68">IF(OR(AND($C10=1,NOT($K10=""),NOT($K10="PHA Oper Sub"),$B10=70,NOT($N10="Common Space")),AND($C10=1,NOT($K10=""),NOT($K10="PHA Oper Sub"),$B10="HOME 70",NOT($N10="Common Space"))),$E10,"")</f>
        <v/>
      </c>
      <c r="CM10" s="783" t="str">
        <f t="shared" ref="CM10:CM47" si="69">IF(OR(AND($C10=2,NOT($K10=""),NOT($K10="PHA Oper Sub"),$B10=70,NOT($N10="Common Space")),AND($C10=2,NOT($K10=""),NOT($K10="PHA Oper Sub"),$B10="HOME 70",NOT($N10="Common Space"))),$E10,"")</f>
        <v/>
      </c>
      <c r="CN10" s="783" t="str">
        <f t="shared" ref="CN10:CN47" si="70">IF(OR(AND($C10=3,NOT($K10=""),NOT($K10="PHA Oper Sub"),$B10=70,NOT($N10="Common Space")),AND($C10=3,NOT($K10=""),NOT($K10="PHA Oper Sub"),$B10="HOME 70",NOT($N10="Common Space"))),$E10,"")</f>
        <v/>
      </c>
      <c r="CO10" s="783" t="str">
        <f t="shared" ref="CO10:CO47" si="71">IF(OR(AND($C10=4,NOT($K10=""),NOT($K10="PHA Oper Sub"),$B10=70,NOT($N10="Common Space")),AND($C10=4,NOT($K10=""),NOT($K10="PHA Oper Sub"),$B10="HOME 70",NOT($N10="Common Space"))),$E10,"")</f>
        <v/>
      </c>
      <c r="CP10" s="783" t="str">
        <f t="shared" ref="CP10:CP47" si="72">IF(OR(AND($C10="Efficiency",NOT($K10=""),NOT($K10="PHA Oper Sub"),$B10=80,NOT($N10="Common Space")),AND($C10="Efficiency",NOT($K10=""),NOT($K10="PHA Oper Sub"),$B10="HOME 80",NOT($N10="Common Space"))),$E10,"")</f>
        <v/>
      </c>
      <c r="CQ10" s="783" t="str">
        <f t="shared" ref="CQ10:CQ47" si="73">IF(OR(AND($C10=1,NOT($K10=""),NOT($K10="PHA Oper Sub"),$B10=80,NOT($N10="Common Space")),AND($C10=1,NOT($K10=""),NOT($K10="PHA Oper Sub"),$B10="HOME 80",NOT($N10="Common Space"))),$E10,"")</f>
        <v/>
      </c>
      <c r="CR10" s="783" t="str">
        <f t="shared" ref="CR10:CR47" si="74">IF(OR(AND($C10=2,NOT($K10=""),NOT($K10="PHA Oper Sub"),$B10=80,NOT($N10="Common Space")),AND($C10=2,NOT($K10=""),NOT($K10="PHA Oper Sub"),$B10="HOME 80",NOT($N10="Common Space"))),$E10,"")</f>
        <v/>
      </c>
      <c r="CS10" s="783" t="str">
        <f t="shared" ref="CS10:CS47" si="75">IF(OR(AND($C10=3,NOT($K10=""),NOT($K10="PHA Oper Sub"),$B10=80,NOT($N10="Common Space")),AND($C10=3,NOT($K10=""),NOT($K10="PHA Oper Sub"),$B10="HOME 80",NOT($N10="Common Space"))),$E10,"")</f>
        <v/>
      </c>
      <c r="CT10" s="783" t="str">
        <f t="shared" ref="CT10:CT47" si="76">IF(OR(AND($C10=4,NOT($K10=""),NOT($K10="PHA Oper Sub"),$B10=80,NOT($N10="Common Space")),AND($C10=4,NOT($K10=""),NOT($K10="PHA Oper Sub"),$B10="HOME 80",NOT($N10="Common Space"))),$E10,"")</f>
        <v/>
      </c>
      <c r="CU10" s="783" t="str">
        <f t="shared" ref="CU10:CU47" si="77">IF(OR(AND($C10="Efficiency",$K10="PHA Oper Sub",$B10=20,NOT($N10="Common Space")),AND($C10="Efficiency",$K10="PHA Oper Sub",$B10="HOME 20",NOT($N10="Common Space"))),$E10,"")</f>
        <v/>
      </c>
      <c r="CV10" s="783" t="str">
        <f t="shared" ref="CV10:CV47" si="78">IF(OR(AND($C10=1,$K10="PHA Oper Sub",$B10=20,NOT($N10="Common Space")),AND($C10=1,$K10="PHA Oper Sub",$B10="HOME 20",NOT($N10="Common Space"))),$E10,"")</f>
        <v/>
      </c>
      <c r="CW10" s="783" t="str">
        <f t="shared" ref="CW10:CW47" si="79">IF(OR(AND($C10=2,$K10="PHA Oper Sub",$B10=20,NOT($N10="Common Space")),AND($C10=2,$K10="PHA Oper Sub",$B10="HOME 20",NOT($N10="Common Space"))),$E10,"")</f>
        <v/>
      </c>
      <c r="CX10" s="783" t="str">
        <f t="shared" ref="CX10:CX47" si="80">IF(OR(AND($C10=3,$K10="PHA Oper Sub",$B10=20,NOT($N10="Common Space")),AND($C10=3,$K10="PHA Oper Sub",$B10="HOME 20",NOT($N10="Common Space"))),$E10,"")</f>
        <v/>
      </c>
      <c r="CY10" s="783" t="str">
        <f t="shared" ref="CY10:CY47" si="81">IF(OR(AND($C10=4,$K10="PHA Oper Sub",$B10=20,NOT($N10="Common Space")),AND($C10=4,$K10="PHA Oper Sub",$B10="HOME 20",NOT($N10="Common Space"))),$E10,"")</f>
        <v/>
      </c>
      <c r="CZ10" s="783" t="str">
        <f t="shared" ref="CZ10:CZ47" si="82">IF(OR(AND($C10="Efficiency",$K10="PHA Oper Sub",$B10=30,NOT($N10="Common Space")),AND($C10="Efficiency",$K10="PHA Oper Sub",$B10="HOME 30",NOT($N10="Common Space"))),$E10,"")</f>
        <v/>
      </c>
      <c r="DA10" s="783" t="str">
        <f t="shared" ref="DA10:DA47" si="83">IF(OR(AND($C10=1,$K10="PHA Oper Sub",$B10=30,NOT($N10="Common Space")),AND($C10=1,$K10="PHA Oper Sub",$B10="HOME 30",NOT($N10="Common Space"))),$E10,"")</f>
        <v/>
      </c>
      <c r="DB10" s="783" t="str">
        <f t="shared" ref="DB10:DB47" si="84">IF(OR(AND($C10=2,$K10="PHA Oper Sub",$B10=30,NOT($N10="Common Space")),AND($C10=2,$K10="PHA Oper Sub",$B10="HOME 30",NOT($N10="Common Space"))),$E10,"")</f>
        <v/>
      </c>
      <c r="DC10" s="783" t="str">
        <f t="shared" ref="DC10:DC47" si="85">IF(OR(AND($C10=3,$K10="PHA Oper Sub",$B10=30,NOT($N10="Common Space")),AND($C10=3,$K10="PHA Oper Sub",$B10="HOME 30",NOT($N10="Common Space"))),$E10,"")</f>
        <v/>
      </c>
      <c r="DD10" s="783" t="str">
        <f t="shared" ref="DD10:DD47" si="86">IF(OR(AND($C10=4,$K10="PHA Oper Sub",$B10=30,NOT($N10="Common Space")),AND($C10=4,$K10="PHA Oper Sub",$B10="HOME 30",NOT($N10="Common Space"))),$E10,"")</f>
        <v/>
      </c>
      <c r="DE10" s="783" t="str">
        <f t="shared" ref="DE10:DE47" si="87">IF(OR(AND($C10="Efficiency",$K10="PHA Oper Sub",$B10=40,NOT($N10="Common Space")),AND($C10="Efficiency",$K10="PHA Oper Sub",$B10="HOME 40",NOT($N10="Common Space"))),$E10,"")</f>
        <v/>
      </c>
      <c r="DF10" s="783" t="str">
        <f t="shared" ref="DF10:DF47" si="88">IF(OR(AND($C10=1,$K10="PHA Oper Sub",$B10=40,NOT($N10="Common Space")),AND($C10=1,$K10="PHA Oper Sub",$B10="HOME 40",NOT($N10="Common Space"))),$E10,"")</f>
        <v/>
      </c>
      <c r="DG10" s="783" t="str">
        <f t="shared" ref="DG10:DG47" si="89">IF(OR(AND($C10=2,$K10="PHA Oper Sub",$B10=40,NOT($N10="Common Space")),AND($C10=2,$K10="PHA Oper Sub",$B10="HOME 40",NOT($N10="Common Space"))),$E10,"")</f>
        <v/>
      </c>
      <c r="DH10" s="783" t="str">
        <f t="shared" ref="DH10:DH47" si="90">IF(OR(AND($C10=3,$K10="PHA Oper Sub",$B10=40,NOT($N10="Common Space")),AND($C10=3,$K10="PHA Oper Sub",$B10="HOME 40",NOT($N10="Common Space"))),$E10,"")</f>
        <v/>
      </c>
      <c r="DI10" s="783" t="str">
        <f t="shared" ref="DI10:DI47" si="91">IF(OR(AND($C10=4,$K10="PHA Oper Sub",$B10=40,NOT($N10="Common Space")),AND($C10=4,$K10="PHA Oper Sub",$B10="HOME 40",NOT($N10="Common Space"))),$E10,"")</f>
        <v/>
      </c>
      <c r="DJ10" s="783" t="str">
        <f t="shared" ref="DJ10:DJ47" si="92">IF(OR(AND($C10="Efficiency",$K10="PHA Oper Sub",$B10=50,NOT($N10="Common Space")),AND($C10="Efficiency",$K10="PHA Oper Sub",$B10="HOME 50",NOT($N10="Common Space"))),$E10,"")</f>
        <v/>
      </c>
      <c r="DK10" s="783" t="str">
        <f t="shared" ref="DK10:DK47" si="93">IF(OR(AND($C10=1,$K10="PHA Oper Sub",$B10=50,NOT($N10="Common Space")),AND($C10=1,$K10="PHA Oper Sub",$B10="HOME 50",NOT($N10="Common Space"))),$E10,"")</f>
        <v/>
      </c>
      <c r="DL10" s="783" t="str">
        <f t="shared" ref="DL10:DL47" si="94">IF(OR(AND($C10=2,$K10="PHA Oper Sub",$B10=50,NOT($N10="Common Space")),AND($C10=2,$K10="PHA Oper Sub",$B10="HOME 50",NOT($N10="Common Space"))),$E10,"")</f>
        <v/>
      </c>
      <c r="DM10" s="783" t="str">
        <f t="shared" ref="DM10:DM47" si="95">IF(OR(AND($C10=3,$K10="PHA Oper Sub",$B10=50,NOT($N10="Common Space")),AND($C10=3,$K10="PHA Oper Sub",$B10="HOME 50",NOT($N10="Common Space"))),$E10,"")</f>
        <v/>
      </c>
      <c r="DN10" s="783" t="str">
        <f t="shared" ref="DN10:DN47" si="96">IF(OR(AND($C10=4,$K10="PHA Oper Sub",$B10=50,NOT($N10="Common Space")),AND($C10=4,$K10="PHA Oper Sub",$B10="HOME 50",NOT($N10="Common Space"))),$E10,"")</f>
        <v/>
      </c>
      <c r="DO10" s="783" t="str">
        <f t="shared" ref="DO10:DO47" si="97">IF(OR(AND($C10="Efficiency",$K10="PHA Oper Sub",$B10=60,NOT($N10="Common Space")),AND($C10="Efficiency",$K10="PHA Oper Sub",$B10="HOME 60",NOT($N10="Common Space"))),$E10,"")</f>
        <v/>
      </c>
      <c r="DP10" s="783" t="str">
        <f t="shared" ref="DP10:DP47" si="98">IF(OR(AND($C10=1,$K10="PHA Oper Sub",$B10=60,NOT($N10="Common Space")),AND($C10=1,$K10="PHA Oper Sub",$B10="HOME 60",NOT($N10="Common Space"))),$E10,"")</f>
        <v/>
      </c>
      <c r="DQ10" s="783" t="str">
        <f t="shared" ref="DQ10:DQ47" si="99">IF(OR(AND($C10=2,$K10="PHA Oper Sub",$B10=60,NOT($N10="Common Space")),AND($C10=2,$K10="PHA Oper Sub",$B10="HOME 60",NOT($N10="Common Space"))),$E10,"")</f>
        <v/>
      </c>
      <c r="DR10" s="783" t="str">
        <f t="shared" ref="DR10:DR47" si="100">IF(OR(AND($C10=3,$K10="PHA Oper Sub",$B10=60,NOT($N10="Common Space")),AND($C10=3,$K10="PHA Oper Sub",$B10="HOME 60",NOT($N10="Common Space"))),$E10,"")</f>
        <v/>
      </c>
      <c r="DS10" s="783" t="str">
        <f t="shared" ref="DS10:DS47" si="101">IF(OR(AND($C10=4,$K10="PHA Oper Sub",$B10=60,NOT($N10="Common Space")),AND($C10=4,$K10="PHA Oper Sub",$B10="HOME 60",NOT($N10="Common Space"))),$E10,"")</f>
        <v/>
      </c>
      <c r="DT10" s="783" t="str">
        <f t="shared" ref="DT10:DT47" si="102">IF(OR(AND($C10="Efficiency",$K10="PHA Oper Sub",$B10=70,NOT($N10="Common Space")),AND($C10="Efficiency",$K10="PHA Oper Sub",$B10="HOME 70",NOT($N10="Common Space"))),$E10,"")</f>
        <v/>
      </c>
      <c r="DU10" s="783" t="str">
        <f t="shared" ref="DU10:DU47" si="103">IF(OR(AND($C10=1,$K10="PHA Oper Sub",$B10=70,NOT($N10="Common Space")),AND($C10=1,$K10="PHA Oper Sub",$B10="HOME 70",NOT($N10="Common Space"))),$E10,"")</f>
        <v/>
      </c>
      <c r="DV10" s="783" t="str">
        <f t="shared" ref="DV10:DV47" si="104">IF(OR(AND($C10=2,$K10="PHA Oper Sub",$B10=70,NOT($N10="Common Space")),AND($C10=2,$K10="PHA Oper Sub",$B10="HOME 70",NOT($N10="Common Space"))),$E10,"")</f>
        <v/>
      </c>
      <c r="DW10" s="783" t="str">
        <f t="shared" ref="DW10:DW47" si="105">IF(OR(AND($C10=3,$K10="PHA Oper Sub",$B10=70,NOT($N10="Common Space")),AND($C10=3,$K10="PHA Oper Sub",$B10="HOME 70",NOT($N10="Common Space"))),$E10,"")</f>
        <v/>
      </c>
      <c r="DX10" s="783" t="str">
        <f t="shared" ref="DX10:DX47" si="106">IF(OR(AND($C10=4,$K10="PHA Oper Sub",$B10=70,NOT($N10="Common Space")),AND($C10=4,$K10="PHA Oper Sub",$B10="HOME 70",NOT($N10="Common Space"))),$E10,"")</f>
        <v/>
      </c>
      <c r="DY10" s="783" t="str">
        <f t="shared" ref="DY10:DY47" si="107">IF(OR(AND($C10="Efficiency",$K10="PHA Oper Sub",$B10=80,NOT($N10="Common Space")),AND($C10="Efficiency",$K10="PHA Oper Sub",$B10="HOME 80",NOT($N10="Common Space"))),$E10,"")</f>
        <v/>
      </c>
      <c r="DZ10" s="783" t="str">
        <f t="shared" ref="DZ10:DZ47" si="108">IF(OR(AND($C10=1,$K10="PHA Oper Sub",$B10=80,NOT($N10="Common Space")),AND($C10=1,$K10="PHA Oper Sub",$B10="HOME 80",NOT($N10="Common Space"))),$E10,"")</f>
        <v/>
      </c>
      <c r="EA10" s="783" t="str">
        <f t="shared" ref="EA10:EA47" si="109">IF(OR(AND($C10=2,$K10="PHA Oper Sub",$B10=80,NOT($N10="Common Space")),AND($C10=2,$K10="PHA Oper Sub",$B10="HOME 80",NOT($N10="Common Space"))),$E10,"")</f>
        <v/>
      </c>
      <c r="EB10" s="783" t="str">
        <f t="shared" ref="EB10:EB47" si="110">IF(OR(AND($C10=3,$K10="PHA Oper Sub",$B10=80,NOT($N10="Common Space")),AND($C10=3,$K10="PHA Oper Sub",$B10="HOME 80",NOT($N10="Common Space"))),$E10,"")</f>
        <v/>
      </c>
      <c r="EC10" s="783" t="str">
        <f t="shared" ref="EC10:EC47" si="111">IF(OR(AND($C10=4,$K10="PHA Oper Sub",$B10=80,NOT($N10="Common Space")),AND($C10=4,$K10="PHA Oper Sub",$B10="HOME 80",NOT($N10="Common Space"))),$E10,"")</f>
        <v/>
      </c>
      <c r="ED10" s="783" t="str">
        <f t="shared" ref="ED10:ED47" si="112">IF(AND(C10="Efficiency",N10="Common Space"),E10,"")</f>
        <v/>
      </c>
      <c r="EE10" s="783" t="str">
        <f t="shared" ref="EE10:EE47" si="113">IF(AND(C10=1,N10="Common Space"),E10,"")</f>
        <v/>
      </c>
      <c r="EF10" s="783" t="str">
        <f t="shared" ref="EF10:EF47" si="114">IF(AND(C10=2,N10="Common Space"),E10,"")</f>
        <v/>
      </c>
      <c r="EG10" s="783" t="str">
        <f t="shared" ref="EG10:EG47" si="115">IF(AND(C10=3,N10="Common Space"),E10,"")</f>
        <v/>
      </c>
      <c r="EH10" s="783" t="str">
        <f t="shared" ref="EH10:EH47" si="116">IF(AND(C10=4,N10="Common Space"),E10,"")</f>
        <v/>
      </c>
      <c r="EI10" s="783" t="str">
        <f t="shared" ref="EI10:EI47" si="117">IF(OR(AND($C10="Efficiency",$B10=80,NOT($N10="Common Space")),AND($C10="Efficiency",$B10="HOME 80",NOT($N10="Common Space"))),$E10*$F10,"")</f>
        <v/>
      </c>
      <c r="EJ10" s="783" t="str">
        <f t="shared" ref="EJ10:EJ47" si="118">IF(OR(AND($C10=1,$B10=80,NOT($N10="Common Space")),AND($C10=1,$B10="HOME 80",NOT($N10="Common Space"))),$E10*$F10,"")</f>
        <v/>
      </c>
      <c r="EK10" s="783" t="str">
        <f t="shared" ref="EK10:EK47" si="119">IF(OR(AND($C10=2,$B10=80,NOT($N10="Common Space")),AND($C10=2,$B10="HOME 80",NOT($N10="Common Space"))),$E10*$F10,"")</f>
        <v/>
      </c>
      <c r="EL10" s="783" t="str">
        <f t="shared" ref="EL10:EL47" si="120">IF(OR(AND($C10=3,$B10=80,NOT($N10="Common Space")),AND($C10=3,$B10="HOME 80",NOT($N10="Common Space"))),$E10*$F10,"")</f>
        <v/>
      </c>
      <c r="EM10" s="783" t="str">
        <f t="shared" ref="EM10:EM47" si="121">IF(OR(AND($C10=4,$B10=80,NOT($N10="Common Space")),AND($C10=4,$B10="HOME 80",NOT($N10="Common Space"))),$E10*$F10,"")</f>
        <v/>
      </c>
      <c r="EN10" s="783" t="str">
        <f t="shared" ref="EN10:EN47" si="122">IF(OR(AND($C10="Efficiency",$B10=70,NOT($N10="Common Space")),AND($C10="Efficiency",$B10="HOME 70",NOT($N10="Common Space"))),$E10*$F10,"")</f>
        <v/>
      </c>
      <c r="EO10" s="783" t="str">
        <f t="shared" ref="EO10:EO47" si="123">IF(OR(AND($C10=1,$B10=70,NOT($N10="Common Space")),AND($C10=1,$B10="HOME 70",NOT($N10="Common Space"))),$E10*$F10,"")</f>
        <v/>
      </c>
      <c r="EP10" s="783" t="str">
        <f t="shared" ref="EP10:EP47" si="124">IF(OR(AND($C10=2,$B10=70,NOT($N10="Common Space")),AND($C10=2,$B10="HOME 70",NOT($N10="Common Space"))),$E10*$F10,"")</f>
        <v/>
      </c>
      <c r="EQ10" s="783" t="str">
        <f t="shared" ref="EQ10:EQ47" si="125">IF(OR(AND($C10=3,$B10=70,NOT($N10="Common Space")),AND($C10=3,$B10="HOME 70",NOT($N10="Common Space"))),$E10*$F10,"")</f>
        <v/>
      </c>
      <c r="ER10" s="783" t="str">
        <f t="shared" ref="ER10:ER47" si="126">IF(OR(AND($C10=4,$B10=70,NOT($N10="Common Space")),AND($C10=4,$B10="HOME 70",NOT($N10="Common Space"))),$E10*$F10,"")</f>
        <v/>
      </c>
      <c r="ES10" s="783" t="str">
        <f t="shared" ref="ES10:ES47" si="127">IF(OR(AND($C10="Efficiency",$B10=60,NOT($N10="Common Space")),AND($C10="Efficiency",$B10="HOME 60",NOT($N10="Common Space"))),$E10*$F10,"")</f>
        <v/>
      </c>
      <c r="ET10" s="783" t="str">
        <f t="shared" ref="ET10:ET47" si="128">IF(OR(AND($C10=1,$B10=60,NOT($N10="Common Space")),AND($C10=1,$B10="HOME 60",NOT($N10="Common Space"))),$E10*$F10,"")</f>
        <v/>
      </c>
      <c r="EU10" s="783" t="str">
        <f t="shared" ref="EU10:EU47" si="129">IF(OR(AND($C10=2,$B10=60,NOT($N10="Common Space")),AND($C10=2,$B10="HOME 60",NOT($N10="Common Space"))),$E10*$F10,"")</f>
        <v/>
      </c>
      <c r="EV10" s="783" t="str">
        <f t="shared" ref="EV10:EV47" si="130">IF(OR(AND($C10=3,$B10=60,NOT($N10="Common Space")),AND($C10=3,$B10="HOME 60",NOT($N10="Common Space"))),$E10*$F10,"")</f>
        <v/>
      </c>
      <c r="EW10" s="783" t="str">
        <f t="shared" ref="EW10:EW47" si="131">IF(OR(AND($C10=4,$B10=60,NOT($N10="Common Space")),AND($C10=4,$B10="HOME 60",NOT($N10="Common Space"))),$E10*$F10,"")</f>
        <v/>
      </c>
      <c r="EX10" s="783" t="str">
        <f t="shared" ref="EX10:EX47" si="132">IF(OR(AND($C10="Efficiency",$B10=50,NOT($N10="Common Space")),AND($C10="Efficiency",$B10="HOME 50",NOT($N10="Common Space"))),$E10*$F10,"")</f>
        <v/>
      </c>
      <c r="EY10" s="783" t="str">
        <f t="shared" ref="EY10:EY47" si="133">IF(OR(AND($C10=1,$B10=50,NOT($N10="Common Space")),AND($C10=1,$B10="HOME 50",NOT($N10="Common Space"))),$E10*$F10,"")</f>
        <v/>
      </c>
      <c r="EZ10" s="783" t="str">
        <f t="shared" ref="EZ10:EZ47" si="134">IF(OR(AND($C10=2,$B10=50,NOT($N10="Common Space")),AND($C10=2,$B10="HOME 50",NOT($N10="Common Space"))),$E10*$F10,"")</f>
        <v/>
      </c>
      <c r="FA10" s="783" t="str">
        <f t="shared" ref="FA10:FA47" si="135">IF(OR(AND($C10=3,$B10=50,NOT($N10="Common Space")),AND($C10=3,$B10="HOME 50",NOT($N10="Common Space"))),$E10*$F10,"")</f>
        <v/>
      </c>
      <c r="FB10" s="783" t="str">
        <f t="shared" ref="FB10:FB47" si="136">IF(OR(AND($C10=4,$B10=50,NOT($N10="Common Space")),AND($C10=4,$B10="HOME 50",NOT($N10="Common Space"))),$E10*$F10,"")</f>
        <v/>
      </c>
      <c r="FC10" s="783" t="str">
        <f t="shared" ref="FC10:FC47" si="137">IF(OR(AND($C10="Efficiency",$B10=40,NOT($N10="Common Space")),AND($C10="Efficiency",$B10="HOME 40",NOT($N10="Common Space"))),$E10*$F10,"")</f>
        <v/>
      </c>
      <c r="FD10" s="783" t="str">
        <f t="shared" ref="FD10:FD47" si="138">IF(OR(AND($C10=1,$B10=40,NOT($N10="Common Space")),AND($C10=1,$B10="HOME 40",NOT($N10="Common Space"))),$E10*$F10,"")</f>
        <v/>
      </c>
      <c r="FE10" s="783" t="str">
        <f t="shared" ref="FE10:FE47" si="139">IF(OR(AND($C10=2,$B10=40,NOT($N10="Common Space")),AND($C10=2,$B10="HOME 40",NOT($N10="Common Space"))),$E10*$F10,"")</f>
        <v/>
      </c>
      <c r="FF10" s="783" t="str">
        <f t="shared" ref="FF10:FF47" si="140">IF(OR(AND($C10=3,$B10=40,NOT($N10="Common Space")),AND($C10=3,$B10="HOME 40",NOT($N10="Common Space"))),$E10*$F10,"")</f>
        <v/>
      </c>
      <c r="FG10" s="783" t="str">
        <f t="shared" ref="FG10:FG47" si="141">IF(OR(AND($C10=4,$B10=40,NOT($N10="Common Space")),AND($C10=4,$B10="HOME 40",NOT($N10="Common Space"))),$E10*$F10,"")</f>
        <v/>
      </c>
      <c r="FH10" s="783" t="str">
        <f t="shared" ref="FH10:FH47" si="142">IF(OR(AND($C10="Efficiency",$B10=30,NOT($N10="Common Space")),AND($C10="Efficiency",$B10="HOME 30",NOT($N10="Common Space"))),$E10*$F10,"")</f>
        <v/>
      </c>
      <c r="FI10" s="783" t="str">
        <f t="shared" ref="FI10:FI47" si="143">IF(OR(AND($C10=1,$B10=30,NOT($N10="Common Space")),AND($C10=1,$B10="HOME 30",NOT($N10="Common Space"))),$E10*$F10,"")</f>
        <v/>
      </c>
      <c r="FJ10" s="783" t="str">
        <f t="shared" ref="FJ10:FJ47" si="144">IF(OR(AND($C10=2,$B10=30,NOT($N10="Common Space")),AND($C10=2,$B10="HOME 30",NOT($N10="Common Space"))),$E10*$F10,"")</f>
        <v/>
      </c>
      <c r="FK10" s="783" t="str">
        <f t="shared" ref="FK10:FK47" si="145">IF(OR(AND($C10=3,$B10=30,NOT($N10="Common Space")),AND($C10=3,$B10="HOME 30",NOT($N10="Common Space"))),$E10*$F10,"")</f>
        <v/>
      </c>
      <c r="FL10" s="783" t="str">
        <f t="shared" ref="FL10:FL47" si="146">IF(OR(AND($C10=4,$B10=30,NOT($N10="Common Space")),AND($C10=4,$B10="HOME 30",NOT($N10="Common Space"))),$E10*$F10,"")</f>
        <v/>
      </c>
      <c r="FM10" s="783" t="str">
        <f t="shared" ref="FM10:FM47" si="147">IF(OR(AND($C10="Efficiency",$B10=20,NOT($N10="Common Space")),AND($C10="Efficiency",$B10="HOME 20",NOT($N10="Common Space"))),$E10*$F10,"")</f>
        <v/>
      </c>
      <c r="FN10" s="783" t="str">
        <f t="shared" ref="FN10:FN47" si="148">IF(OR(AND($C10=1,$B10=20,NOT($N10="Common Space")),AND($C10=1,$B10="HOME 20",NOT($N10="Common Space"))),$E10*$F10,"")</f>
        <v/>
      </c>
      <c r="FO10" s="783" t="str">
        <f t="shared" ref="FO10:FO47" si="149">IF(OR(AND($C10=2,$B10=20,NOT($N10="Common Space")),AND($C10=2,$B10="HOME 20",NOT($N10="Common Space"))),$E10*$F10,"")</f>
        <v/>
      </c>
      <c r="FP10" s="783" t="str">
        <f t="shared" ref="FP10:FP47" si="150">IF(OR(AND($C10=3,$B10=20,NOT($N10="Common Space")),AND($C10=3,$B10="HOME 20",NOT($N10="Common Space"))),$E10*$F10,"")</f>
        <v/>
      </c>
      <c r="FQ10" s="783" t="str">
        <f t="shared" ref="FQ10:FQ47" si="151">IF(OR(AND($C10=4,$B10=20,NOT($N10="Common Space")),AND($C10=4,$B10="HOME 20",NOT($N10="Common Space"))),$E10*$F10,"")</f>
        <v/>
      </c>
      <c r="FR10" s="783" t="str">
        <f t="shared" ref="FR10:FR47" si="152">IF(AND(C10="Efficiency",B10="Unrestricted",NOT(N10="Common Space")),E10*F10,"")</f>
        <v/>
      </c>
      <c r="FS10" s="783" t="str">
        <f t="shared" ref="FS10:FS47" si="153">IF(AND(C10=1,B10="Unrestricted",NOT(N10="Common Space")),E10*F10,"")</f>
        <v/>
      </c>
      <c r="FT10" s="783" t="str">
        <f t="shared" ref="FT10:FT47" si="154">IF(AND(C10=2,B10="Unrestricted",NOT(N10="Common Space")),E10*F10,"")</f>
        <v/>
      </c>
      <c r="FU10" s="783" t="str">
        <f t="shared" ref="FU10:FU47" si="155">IF(AND(C10=3,B10="Unrestricted",NOT(N10="Common Space")),E10*F10,"")</f>
        <v/>
      </c>
      <c r="FV10" s="783" t="str">
        <f t="shared" ref="FV10:FV47" si="156">IF(AND(C10=4,B10="Unrestricted",NOT(N10="Common Space")),E10*F10,"")</f>
        <v/>
      </c>
      <c r="FW10" s="783" t="str">
        <f t="shared" ref="FW10:FW47" si="157">IF(AND(C10="Efficiency",NOT(K10=""),NOT($K10=0),NOT(N10="Common Space")),E10*F10,"")</f>
        <v/>
      </c>
      <c r="FX10" s="783" t="str">
        <f t="shared" ref="FX10:FX47" si="158">IF(AND(C10=1,NOT(K10=""),NOT($K10=0),NOT(N10="Common Space")),E10*F10,"")</f>
        <v/>
      </c>
      <c r="FY10" s="783" t="str">
        <f t="shared" ref="FY10:FY47" si="159">IF(AND(C10=2,NOT(K10=""),NOT($K10=0),NOT(N10="Common Space")),E10*F10,"")</f>
        <v/>
      </c>
      <c r="FZ10" s="783" t="str">
        <f t="shared" ref="FZ10:FZ47" si="160">IF(AND(C10=3,NOT(K10=""),NOT($K10=0),NOT(N10="Common Space")),E10*F10,"")</f>
        <v/>
      </c>
      <c r="GA10" s="783" t="str">
        <f t="shared" ref="GA10:GA47" si="161">IF(AND(C10=4,NOT(K10=""),NOT($K10=0),NOT(N10="Common Space")),E10*F10,"")</f>
        <v/>
      </c>
      <c r="GB10" s="783" t="str">
        <f t="shared" ref="GB10:GB47" si="162">IF(AND(C10="Efficiency",N10="Common Space"),E10*F10,"")</f>
        <v/>
      </c>
      <c r="GC10" s="783" t="str">
        <f t="shared" ref="GC10:GC47" si="163">IF(AND(C10=1,N10="Common Space"),E10*F10,"")</f>
        <v/>
      </c>
      <c r="GD10" s="783" t="str">
        <f t="shared" ref="GD10:GD47" si="164">IF(AND(C10=2,N10="Common Space"),E10*F10,"")</f>
        <v/>
      </c>
      <c r="GE10" s="783" t="str">
        <f t="shared" ref="GE10:GE47" si="165">IF(AND(C10=3,N10="Common Space"),E10*F10,"")</f>
        <v/>
      </c>
      <c r="GF10" s="783" t="str">
        <f t="shared" ref="GF10:GF47" si="166">IF(AND(C10=4,N10="Common Space"),E10*F10,"")</f>
        <v/>
      </c>
      <c r="GG10" s="783" t="str">
        <f t="shared" ref="GG10:GG47" si="167">IF(AND($C10="Efficiency", $P10="New Construction",NOT($B10="Unrestricted"),NOT($B10="NSP 120"),NOT($B10="N/A-CS"),NOT($N10="Common Space")),$E10,"")</f>
        <v/>
      </c>
      <c r="GH10" s="783" t="str">
        <f t="shared" ref="GH10:GH47" si="168">IF(AND($C10=1, $P10="New Construction",NOT($B10="Unrestricted"),NOT($B10="NSP 120"),NOT($B10="N/A-CS"),NOT($N10="Common Space")),$E10,"")</f>
        <v/>
      </c>
      <c r="GI10" s="783" t="str">
        <f t="shared" ref="GI10:GI47" si="169">IF(AND($C10=2, $P10="New Construction",NOT($B10="Unrestricted"),NOT($B10="NSP 120"),NOT($B10="N/A-CS"),NOT($N10="Common Space")),$E10,"")</f>
        <v/>
      </c>
      <c r="GJ10" s="783" t="str">
        <f t="shared" ref="GJ10:GJ47" si="170">IF(AND($C10=3, $P10="New Construction",NOT($B10="Unrestricted"),NOT($B10="NSP 120"),NOT($B10="N/A-CS"),NOT($N10="Common Space")),$E10,"")</f>
        <v/>
      </c>
      <c r="GK10" s="783" t="str">
        <f t="shared" ref="GK10:GK47" si="171">IF(AND($C10=4, $P10="New Construction",NOT($B10="Unrestricted"),NOT($B10="NSP 120"),NOT($B10="N/A-CS"),NOT($N10="Common Space")),$E10,"")</f>
        <v/>
      </c>
      <c r="GL10" s="783" t="str">
        <f t="shared" ref="GL10:GL47" si="172">IF(AND($C10="Efficiency", $P10="New Construction",$B10="Unrestricted",NOT($B10="N/A-CS"),NOT($N10="Common Space")),$E10,"")</f>
        <v/>
      </c>
      <c r="GM10" s="783" t="str">
        <f t="shared" ref="GM10:GM47" si="173">IF(AND($C10=1, $P10="New Construction",$B10="Unrestricted",NOT($B10="N/A-CS"),NOT($N10="Common Space")),$E10,"")</f>
        <v/>
      </c>
      <c r="GN10" s="783" t="str">
        <f t="shared" ref="GN10:GN47" si="174">IF(AND($C10=2, $P10="New Construction",$B10="Unrestricted",NOT($B10="N/A-CS"),NOT($N10="Common Space")),$E10,"")</f>
        <v/>
      </c>
      <c r="GO10" s="783" t="str">
        <f t="shared" ref="GO10:GO47" si="175">IF(AND($C10=3, $P10="New Construction",$B10="Unrestricted",NOT($B10="N/A-CS"),NOT($N10="Common Space")),$E10,"")</f>
        <v/>
      </c>
      <c r="GP10" s="783" t="str">
        <f t="shared" ref="GP10:GP47" si="176">IF(AND($C10=4, $P10="New Construction",$B10="Unrestricted",NOT($B10="N/A-CS"),NOT($N10="Common Space")),$E10,"")</f>
        <v/>
      </c>
      <c r="GQ10" s="783" t="str">
        <f t="shared" ref="GQ10:GQ47" si="177">IF(AND($C10="Efficiency", $P10="New Construction",$B10="N/A-CS",$N10="Common Space"),$E10,"")</f>
        <v/>
      </c>
      <c r="GR10" s="783" t="str">
        <f t="shared" ref="GR10:GR47" si="178">IF(AND($C10=1, $P10="New Construction",$B10="N/A-CS",$N10="Common Space"),$E10,"")</f>
        <v/>
      </c>
      <c r="GS10" s="783" t="str">
        <f t="shared" ref="GS10:GS47" si="179">IF(AND($C10=2, $P10="New Construction",$B10="N/A-CS",$N10="Common Space"),$E10,"")</f>
        <v/>
      </c>
      <c r="GT10" s="783" t="str">
        <f t="shared" ref="GT10:GT47" si="180">IF(AND($C10=3, $P10="New Construction",$B10="N/A-CS",$N10="Common Space"),$E10,"")</f>
        <v/>
      </c>
      <c r="GU10" s="783" t="str">
        <f t="shared" ref="GU10:GU47" si="181">IF(AND($C10=4, $P10="New Construction",$B10="N/A-CS",$N10="Common Space"),$E10,"")</f>
        <v/>
      </c>
      <c r="GV10" s="783" t="str">
        <f t="shared" ref="GV10:GV47" si="182">IF(AND($C10="Efficiency", $P10="Acquisition/Rehab",NOT($B10="Unrestricted"),NOT($B10="NSP 120"),NOT($B10="N/A-CS"),NOT($N10="Common Space")),$E10,"")</f>
        <v/>
      </c>
      <c r="GW10" s="783" t="str">
        <f t="shared" ref="GW10:GW47" si="183">IF(AND($C10=1, $P10="Acquisition/Rehab",NOT($B10="Unrestricted"),NOT($B10="NSP 120"),NOT($B10="N/A-CS"),NOT($N10="Common Space")),$E10,"")</f>
        <v/>
      </c>
      <c r="GX10" s="783" t="str">
        <f t="shared" ref="GX10:GX47" si="184">IF(AND($C10=2, $P10="Acquisition/Rehab",NOT($B10="Unrestricted"),NOT($B10="NSP 120"),NOT($B10="N/A-CS"),NOT($N10="Common Space")),$E10,"")</f>
        <v/>
      </c>
      <c r="GY10" s="783" t="str">
        <f t="shared" ref="GY10:GY47" si="185">IF(AND($C10=3, $P10="Acquisition/Rehab",NOT($B10="Unrestricted"),NOT($B10="NSP 120"),NOT($B10="N/A-CS"),NOT($N10="Common Space")),$E10,"")</f>
        <v/>
      </c>
      <c r="GZ10" s="783" t="str">
        <f t="shared" ref="GZ10:GZ47" si="186">IF(AND($C10=4, $P10="Acquisition/Rehab",NOT($B10="Unrestricted"),NOT($B10="NSP 120"),NOT($B10="N/A-CS"),NOT($N10="Common Space")),$E10,"")</f>
        <v/>
      </c>
      <c r="HA10" s="783" t="str">
        <f t="shared" ref="HA10:HA47" si="187">IF(AND($C10="Efficiency", $P10="Acquisition/Rehab",$B10="Unrestricted",NOT($B10="N/A-CS"),NOT($N10="Common Space")),$E10,"")</f>
        <v/>
      </c>
      <c r="HB10" s="783" t="str">
        <f t="shared" ref="HB10:HB47" si="188">IF(AND($C10=1, $P10="Acquisition/Rehab",$B10="Unrestricted",NOT($B10="N/A-CS"),NOT($N10="Common Space")),$E10,"")</f>
        <v/>
      </c>
      <c r="HC10" s="783" t="str">
        <f t="shared" ref="HC10:HC47" si="189">IF(AND($C10=2, $P10="Acquisition/Rehab",$B10="Unrestricted",NOT($B10="N/A-CS"),NOT($N10="Common Space")),$E10,"")</f>
        <v/>
      </c>
      <c r="HD10" s="783" t="str">
        <f t="shared" ref="HD10:HD47" si="190">IF(AND($C10=3, $P10="Acquisition/Rehab",$B10="Unrestricted",NOT($B10="N/A-CS"),NOT($N10="Common Space")),$E10,"")</f>
        <v/>
      </c>
      <c r="HE10" s="783" t="str">
        <f t="shared" ref="HE10:HE47" si="191">IF(AND($C10=4, $P10="Acquisition/Rehab",$B10="Unrestricted",NOT($B10="N/A-CS"),NOT($N10="Common Space")),$E10,"")</f>
        <v/>
      </c>
      <c r="HF10" s="783" t="str">
        <f t="shared" ref="HF10:HF47" si="192">IF(AND($C10="Efficiency", $P10="Acquisition/Rehab",$B10="N/A-CS",$N10="Common Space"),$E10,"")</f>
        <v/>
      </c>
      <c r="HG10" s="783" t="str">
        <f t="shared" ref="HG10:HG47" si="193">IF(AND($C10=1, $P10="Acquisition/Rehab",$B10="N/A-CS",$N10="Common Space"),$E10,"")</f>
        <v/>
      </c>
      <c r="HH10" s="783" t="str">
        <f t="shared" ref="HH10:HH47" si="194">IF(AND($C10=2, $P10="Acquisition/Rehab",$B10="N/A-CS",$N10="Common Space"),$E10,"")</f>
        <v/>
      </c>
      <c r="HI10" s="783" t="str">
        <f t="shared" ref="HI10:HI47" si="195">IF(AND($C10=3, $P10="Acquisition/Rehab",$B10="N/A-CS",$N10="Common Space"),$E10,"")</f>
        <v/>
      </c>
      <c r="HJ10" s="783" t="str">
        <f t="shared" ref="HJ10:HJ47" si="196">IF(AND($C10=4, $P10="Acquisition/Rehab",$B10="N/A-CS",$N10="Common Space"),$E10,"")</f>
        <v/>
      </c>
      <c r="HK10" s="783" t="str">
        <f t="shared" ref="HK10:HK47" si="197">IF(AND($C10="Efficiency", $P10="Rehabilitation",NOT($B10="Unrestricted"),NOT($B10="NSP 120"),NOT($B10="N/A-CS"),NOT($N10="Common Space")),$E10,"")</f>
        <v/>
      </c>
      <c r="HL10" s="783" t="str">
        <f t="shared" ref="HL10:HL47" si="198">IF(AND($C10=1, $P10="Rehabilitation",NOT($B10="Unrestricted"),NOT($B10="NSP 120"),NOT($B10="N/A-CS"),NOT($N10="Common Space")),$E10,"")</f>
        <v/>
      </c>
      <c r="HM10" s="783" t="str">
        <f t="shared" ref="HM10:HM47" si="199">IF(AND($C10=2, $P10="Rehabilitation",NOT($B10="Unrestricted"),NOT($B10="NSP 120"),NOT($B10="N/A-CS"),NOT($N10="Common Space")),$E10,"")</f>
        <v/>
      </c>
      <c r="HN10" s="783" t="str">
        <f t="shared" ref="HN10:HN47" si="200">IF(AND($C10=3, $P10="Rehabilitation",NOT($B10="Unrestricted"),NOT($B10="NSP 120"),NOT($B10="N/A-CS"),NOT($N10="Common Space")),$E10,"")</f>
        <v/>
      </c>
      <c r="HO10" s="783" t="str">
        <f t="shared" ref="HO10:HO47" si="201">IF(AND($C10=4, $P10="Rehabilitation",NOT($B10="Unrestricted"),NOT($B10="NSP 120"),NOT($B10="N/A-CS"),NOT($N10="Common Space")),$E10,"")</f>
        <v/>
      </c>
      <c r="HP10" s="783" t="str">
        <f t="shared" ref="HP10:HP47" si="202">IF(AND($C10="Efficiency", $P10="Rehabilitation",$B10="Unrestricted",NOT($B10="N/A-CS"),NOT($N10="Common Space")),$E10,"")</f>
        <v/>
      </c>
      <c r="HQ10" s="783" t="str">
        <f t="shared" ref="HQ10:HQ47" si="203">IF(AND($C10=1, $P10="Rehabilitation",$B10="Unrestricted",NOT($B10="N/A-CS"),NOT($N10="Common Space")),$E10,"")</f>
        <v/>
      </c>
      <c r="HR10" s="783" t="str">
        <f t="shared" ref="HR10:HR47" si="204">IF(AND($C10=2, $P10="Rehabilitation",$B10="Unrestricted",NOT($B10="N/A-CS"),NOT($N10="Common Space")),$E10,"")</f>
        <v/>
      </c>
      <c r="HS10" s="783" t="str">
        <f t="shared" ref="HS10:HS47" si="205">IF(AND($C10=3, $P10="Rehabilitation",$B10="Unrestricted",NOT($B10="N/A-CS"),NOT($N10="Common Space")),$E10,"")</f>
        <v/>
      </c>
      <c r="HT10" s="783" t="str">
        <f t="shared" ref="HT10:HT47" si="206">IF(AND($C10=4, $P10="Rehabilitation",$B10="Unrestricted",NOT($B10="N/A-CS"),NOT($N10="Common Space")),$E10,"")</f>
        <v/>
      </c>
      <c r="HU10" s="783" t="str">
        <f t="shared" ref="HU10:HU47" si="207">IF(AND($C10="Efficiency", $P10="Rehabilitation",$B10="N/A-CS",$N10="Common Space"),$E10,"")</f>
        <v/>
      </c>
      <c r="HV10" s="783" t="str">
        <f t="shared" ref="HV10:HV47" si="208">IF(AND($C10=1, $P10="Rehabilitation",$B10="N/A-CS",$N10="Common Space"),$E10,"")</f>
        <v/>
      </c>
      <c r="HW10" s="783" t="str">
        <f t="shared" ref="HW10:HW47" si="209">IF(AND($C10=2, $P10="Rehabilitation",$B10="N/A-CS",$N10="Common Space"),$E10,"")</f>
        <v/>
      </c>
      <c r="HX10" s="783" t="str">
        <f t="shared" ref="HX10:HX47" si="210">IF(AND($C10=3, $P10="Rehabilitation",$B10="N/A-CS",$N10="Common Space"),$E10,"")</f>
        <v/>
      </c>
      <c r="HY10" s="783" t="str">
        <f t="shared" ref="HY10:HY47" si="211">IF(AND($C10=4, $P10="Rehabilitation",$B10="N/A-CS",$N10="Common Space"),$E10,"")</f>
        <v/>
      </c>
      <c r="HZ10" s="819" t="str">
        <f t="shared" ref="HZ10:HZ47" si="212">IF(AND($C10="Efficiency", NOT(OR($O10="SF Detached",$O10="Mfd Home",$O10="Duplex",$O10="Townhome"))),$E10,"")</f>
        <v/>
      </c>
      <c r="IA10" s="819" t="str">
        <f t="shared" ref="IA10:IA47" si="213">IF(AND($C10=1, NOT(OR($O10="SF Detached",$O10="Mfd Home",$O10="Duplex",$O10="Townhome"))),$E10,"")</f>
        <v/>
      </c>
      <c r="IB10" s="819" t="str">
        <f t="shared" ref="IB10:IB47" si="214">IF(AND($C10=2, NOT(OR($O10="SF Detached",$O10="Mfd Home",$O10="Duplex",$O10="Townhome"))),$E10,"")</f>
        <v/>
      </c>
      <c r="IC10" s="819" t="str">
        <f t="shared" ref="IC10:IC47" si="215">IF(AND($C10=3, NOT(OR($O10="SF Detached",$O10="Mfd Home",$O10="Duplex",$O10="Townhome"))),$E10,"")</f>
        <v/>
      </c>
      <c r="ID10" s="819" t="str">
        <f t="shared" ref="ID10:ID47" si="216">IF(AND($C10=4, NOT(OR($O10="SF Detached",$O10="Mfd Home",$O10="Duplex",$O10="Townhome"))),$E10,"")</f>
        <v/>
      </c>
      <c r="IE10" s="819" t="str">
        <f t="shared" ref="IE10:IE47" si="217">IF(AND($C10="Efficiency", $O10="SF Detached",NOT($Q10="Yes")),$E10,"")</f>
        <v/>
      </c>
      <c r="IF10" s="819" t="str">
        <f t="shared" ref="IF10:IF47" si="218">IF(AND($C10=1, $O10="SF Detached",NOT($Q10="Yes")),$E10,"")</f>
        <v/>
      </c>
      <c r="IG10" s="819" t="str">
        <f t="shared" ref="IG10:IG47" si="219">IF(AND($C10=2, $O10="SF Detached",NOT($Q10="Yes")),$E10,"")</f>
        <v/>
      </c>
      <c r="IH10" s="819" t="str">
        <f t="shared" ref="IH10:IH47" si="220">IF(AND($C10=3, $O10="SF Detached",NOT($Q10="Yes")),$E10,"")</f>
        <v/>
      </c>
      <c r="II10" s="819" t="str">
        <f t="shared" ref="II10:II47" si="221">IF(AND($C10=4, $O10="SF Detached",NOT($Q10="Yes")),$E10,"")</f>
        <v/>
      </c>
      <c r="IJ10" s="819" t="str">
        <f t="shared" ref="IJ10:IJ47" si="222">IF(AND($C10="Efficiency", $O10="SF Detached",$Q10="Yes"),$E10,"")</f>
        <v/>
      </c>
      <c r="IK10" s="819" t="str">
        <f t="shared" ref="IK10:IK47" si="223">IF(AND($C10=1, $O10="SF Detached",$Q10="Yes"),$E10,"")</f>
        <v/>
      </c>
      <c r="IL10" s="819" t="str">
        <f t="shared" ref="IL10:IL47" si="224">IF(AND($C10=2, $O10="SF Detached",$Q10="Yes"),$E10,"")</f>
        <v/>
      </c>
      <c r="IM10" s="819" t="str">
        <f t="shared" ref="IM10:IM47" si="225">IF(AND($C10=3, $O10="SF Detached",$Q10="Yes"),$E10,"")</f>
        <v/>
      </c>
      <c r="IN10" s="819" t="str">
        <f t="shared" ref="IN10:IN47" si="226">IF(AND($C10=4, $O10="SF Detached",$Q10="Yes"),$E10,"")</f>
        <v/>
      </c>
      <c r="IO10" s="819" t="str">
        <f t="shared" ref="IO10:IO47" si="227">IF(AND($C10="Efficiency", $O10="Mfd Home",NOT($Q10="Yes")),$E10,"")</f>
        <v/>
      </c>
      <c r="IP10" s="819" t="str">
        <f t="shared" ref="IP10:IP47" si="228">IF(AND($C10=1, $O10="Mfd Home",NOT($Q10="Yes")),$E10,"")</f>
        <v/>
      </c>
      <c r="IQ10" s="819" t="str">
        <f t="shared" ref="IQ10:IQ47" si="229">IF(AND($C10=2, $O10="Mfd Home",NOT($Q10="Yes")),$E10,"")</f>
        <v/>
      </c>
      <c r="IR10" s="819" t="str">
        <f t="shared" ref="IR10:IR47" si="230">IF(AND($C10=3, $O10="Mfd Home",NOT($Q10="Yes")),$E10,"")</f>
        <v/>
      </c>
      <c r="IS10" s="819" t="str">
        <f t="shared" ref="IS10:IS47" si="231">IF(AND($C10=4, $O10="Mfd Home",NOT($Q10="Yes")),$E10,"")</f>
        <v/>
      </c>
      <c r="IT10" s="819" t="str">
        <f t="shared" ref="IT10:IT47" si="232">IF(AND($C10="Efficiency", $O10="Mfd Home",$Q10="Yes"),$E10,"")</f>
        <v/>
      </c>
      <c r="IU10" s="819" t="str">
        <f t="shared" ref="IU10:IU47" si="233">IF(AND($C10=1, $O10="Mfd Home",$Q10="Yes"),$E10,"")</f>
        <v/>
      </c>
      <c r="IV10" s="819" t="str">
        <f t="shared" ref="IV10:IV47" si="234">IF(AND($C10=2, $O10="Mfd Home",$Q10="Yes"),$E10,"")</f>
        <v/>
      </c>
      <c r="IW10" s="819" t="str">
        <f t="shared" ref="IW10:IW47" si="235">IF(AND($C10=3, $O10="Mfd Home",$Q10="Yes"),$E10,"")</f>
        <v/>
      </c>
      <c r="IX10" s="819" t="str">
        <f t="shared" ref="IX10:IX47" si="236">IF(AND($C10=4, $O10="Mfd Home",$Q10="Yes"),$E10,"")</f>
        <v/>
      </c>
      <c r="IY10" s="819" t="str">
        <f t="shared" ref="IY10:IY47" si="237">IF(AND($C10="Efficiency", $O10="Duplex",NOT($Q10="Yes")),$E10,"")</f>
        <v/>
      </c>
      <c r="IZ10" s="819" t="str">
        <f t="shared" ref="IZ10:IZ47" si="238">IF(AND($C10=1, $O10="Duplex",NOT($Q10="Yes")),$E10,"")</f>
        <v/>
      </c>
      <c r="JA10" s="819" t="str">
        <f t="shared" ref="JA10:JA47" si="239">IF(AND($C10=2, $O10="Duplex",NOT($Q10="Yes")),$E10,"")</f>
        <v/>
      </c>
      <c r="JB10" s="819" t="str">
        <f t="shared" ref="JB10:JB47" si="240">IF(AND($C10=3, $O10="Duplex",NOT($Q10="Yes")),$E10,"")</f>
        <v/>
      </c>
      <c r="JC10" s="819" t="str">
        <f t="shared" ref="JC10:JC47" si="241">IF(AND($C10=4, $O10="Duplex",NOT($Q10="Yes")),$E10,"")</f>
        <v/>
      </c>
      <c r="JD10" s="819" t="str">
        <f t="shared" ref="JD10:JD47" si="242">IF(AND($C10="Efficiency", $O10="Duplex",$Q10="Yes"),$E10,"")</f>
        <v/>
      </c>
      <c r="JE10" s="819" t="str">
        <f t="shared" ref="JE10:JE47" si="243">IF(AND($C10=1, $O10="Duplex",$Q10="Yes"),$E10,"")</f>
        <v/>
      </c>
      <c r="JF10" s="819" t="str">
        <f t="shared" ref="JF10:JF47" si="244">IF(AND($C10=2, $O10="Duplex",$Q10="Yes"),$E10,"")</f>
        <v/>
      </c>
      <c r="JG10" s="819" t="str">
        <f t="shared" ref="JG10:JG47" si="245">IF(AND($C10=3, $O10="Duplex",$Q10="Yes"),$E10,"")</f>
        <v/>
      </c>
      <c r="JH10" s="819" t="str">
        <f t="shared" ref="JH10:JH47" si="246">IF(AND($C10=4, $O10="Duplex",$Q10="Yes"),$E10,"")</f>
        <v/>
      </c>
      <c r="JI10" s="819" t="str">
        <f t="shared" ref="JI10:JI47" si="247">IF(AND($C10="Efficiency", $O10="Townhome",NOT($Q10="Yes")),$E10,"")</f>
        <v/>
      </c>
      <c r="JJ10" s="819" t="str">
        <f t="shared" ref="JJ10:JJ47" si="248">IF(AND($C10=1, $O10="Townhome",NOT($Q10="Yes")),$E10,"")</f>
        <v/>
      </c>
      <c r="JK10" s="819" t="str">
        <f t="shared" ref="JK10:JK47" si="249">IF(AND($C10=2, $O10="Townhome",NOT($Q10="Yes")),$E10,"")</f>
        <v/>
      </c>
      <c r="JL10" s="819" t="str">
        <f t="shared" ref="JL10:JL47" si="250">IF(AND($C10=3, $O10="Townhome",NOT($Q10="Yes")),$E10,"")</f>
        <v/>
      </c>
      <c r="JM10" s="819" t="str">
        <f t="shared" ref="JM10:JM47" si="251">IF(AND($C10=4, $O10="Townhome",NOT($Q10="Yes")),$E10,"")</f>
        <v/>
      </c>
      <c r="JN10" s="819" t="str">
        <f t="shared" ref="JN10:JN47" si="252">IF(AND($C10="Efficiency", $O10="Townhome",$Q10="Yes"),$E10,"")</f>
        <v/>
      </c>
      <c r="JO10" s="819" t="str">
        <f t="shared" ref="JO10:JO47" si="253">IF(AND($C10=1, $O10="Townhome",$Q10="Yes"),$E10,"")</f>
        <v/>
      </c>
      <c r="JP10" s="819" t="str">
        <f t="shared" ref="JP10:JP47" si="254">IF(AND($C10=2, $O10="Townhome",$Q10="Yes"),$E10,"")</f>
        <v/>
      </c>
      <c r="JQ10" s="819" t="str">
        <f t="shared" ref="JQ10:JQ47" si="255">IF(AND($C10=3, $O10="Townhome",$Q10="Yes"),$E10,"")</f>
        <v/>
      </c>
      <c r="JR10" s="819" t="str">
        <f t="shared" ref="JR10:JR47" si="256">IF(AND($C10=4, $O10="Townhome",$Q10="Yes"),$E10,"")</f>
        <v/>
      </c>
      <c r="JS10" s="819" t="str">
        <f t="shared" ref="JS10:JS47" si="257">IF(AND($C10="Efficiency", $O10="1-Story",NOT($Q10="Yes")),$E10,"")</f>
        <v/>
      </c>
      <c r="JT10" s="819" t="str">
        <f t="shared" ref="JT10:JT47" si="258">IF(AND($C10=1, $O10="1-Story",NOT($Q10="Yes")),$E10,"")</f>
        <v/>
      </c>
      <c r="JU10" s="819" t="str">
        <f t="shared" ref="JU10:JU47" si="259">IF(AND($C10=2, $O10="1-Story",NOT($Q10="Yes")),$E10,"")</f>
        <v/>
      </c>
      <c r="JV10" s="819" t="str">
        <f t="shared" ref="JV10:JV47" si="260">IF(AND($C10=3, $O10="1-Story",NOT($Q10="Yes")),$E10,"")</f>
        <v/>
      </c>
      <c r="JW10" s="819" t="str">
        <f t="shared" ref="JW10:JW47" si="261">IF(AND($C10=4, $O10="1-Story",NOT($Q10="Yes")),$E10,"")</f>
        <v/>
      </c>
      <c r="JX10" s="819" t="str">
        <f t="shared" ref="JX10:JX47" si="262">IF(AND($C10="Efficiency", $O10="1-Story",$Q10="Yes"),$E10,"")</f>
        <v/>
      </c>
      <c r="JY10" s="819" t="str">
        <f t="shared" ref="JY10:JY47" si="263">IF(AND($C10=1, $O10="1-Story",$Q10="Yes"),$E10,"")</f>
        <v/>
      </c>
      <c r="JZ10" s="819" t="str">
        <f t="shared" ref="JZ10:JZ47" si="264">IF(AND($C10=2, $O10="1-Story",$Q10="Yes"),$E10,"")</f>
        <v/>
      </c>
      <c r="KA10" s="819" t="str">
        <f t="shared" ref="KA10:KA47" si="265">IF(AND($C10=3, $O10="1-Story",$Q10="Yes"),$E10,"")</f>
        <v/>
      </c>
      <c r="KB10" s="819" t="str">
        <f t="shared" ref="KB10:KB47" si="266">IF(AND($C10=4, $O10="1-Story",$Q10="Yes"),$E10,"")</f>
        <v/>
      </c>
      <c r="KC10" s="819" t="str">
        <f t="shared" ref="KC10:KC47" si="267">IF(AND($C10="Efficiency", $O10="2-Story",NOT($Q10="Yes")),$E10,"")</f>
        <v/>
      </c>
      <c r="KD10" s="819" t="str">
        <f t="shared" ref="KD10:KD47" si="268">IF(AND($C10=1, $O10="2-Story",NOT($Q10="Yes")),$E10,"")</f>
        <v/>
      </c>
      <c r="KE10" s="819" t="str">
        <f t="shared" ref="KE10:KE47" si="269">IF(AND($C10=2, $O10="2-Story",NOT($Q10="Yes")),$E10,"")</f>
        <v/>
      </c>
      <c r="KF10" s="819" t="str">
        <f t="shared" ref="KF10:KF47" si="270">IF(AND($C10=3, $O10="2-Story",NOT($Q10="Yes")),$E10,"")</f>
        <v/>
      </c>
      <c r="KG10" s="819" t="str">
        <f t="shared" ref="KG10:KG47" si="271">IF(AND($C10=4, $O10="2-Story",NOT($Q10="Yes")),$E10,"")</f>
        <v/>
      </c>
      <c r="KH10" s="819" t="str">
        <f t="shared" ref="KH10:KH47" si="272">IF(AND($C10="Efficiency", $O10="2-Story",$Q10="Yes"),$E10,"")</f>
        <v/>
      </c>
      <c r="KI10" s="819" t="str">
        <f t="shared" ref="KI10:KI47" si="273">IF(AND($C10=1, $O10="2-Story",$Q10="Yes"),$E10,"")</f>
        <v/>
      </c>
      <c r="KJ10" s="819" t="str">
        <f t="shared" ref="KJ10:KJ47" si="274">IF(AND($C10=2, $O10="2-Story",$Q10="Yes"),$E10,"")</f>
        <v/>
      </c>
      <c r="KK10" s="819" t="str">
        <f t="shared" ref="KK10:KK47" si="275">IF(AND($C10=3, $O10="2-Story",$Q10="Yes"),$E10,"")</f>
        <v/>
      </c>
      <c r="KL10" s="819" t="str">
        <f t="shared" ref="KL10:KL47" si="276">IF(AND($C10=4, $O10="2-Story",$Q10="Yes"),$E10,"")</f>
        <v/>
      </c>
      <c r="KM10" s="819" t="str">
        <f t="shared" ref="KM10:KM47" si="277">IF(AND($C10="Efficiency", $O10="2-Story Walkup",NOT($Q10="Yes")),$E10,"")</f>
        <v/>
      </c>
      <c r="KN10" s="819" t="str">
        <f t="shared" ref="KN10:KN47" si="278">IF(AND($C10=1, $O10="2-Story Walkup",NOT($Q10="Yes")),$E10,"")</f>
        <v/>
      </c>
      <c r="KO10" s="819" t="str">
        <f t="shared" ref="KO10:KO47" si="279">IF(AND($C10=2, $O10="2-Story Walkup",NOT($Q10="Yes")),$E10,"")</f>
        <v/>
      </c>
      <c r="KP10" s="819" t="str">
        <f t="shared" ref="KP10:KP47" si="280">IF(AND($C10=3, $O10="2-Story Walkup",NOT($Q10="Yes")),$E10,"")</f>
        <v/>
      </c>
      <c r="KQ10" s="819" t="str">
        <f t="shared" ref="KQ10:KQ47" si="281">IF(AND($C10=4, $O10="2-Story Walkup",NOT($Q10="Yes")),$E10,"")</f>
        <v/>
      </c>
      <c r="KR10" s="819" t="str">
        <f t="shared" ref="KR10:KR47" si="282">IF(AND($C10="Efficiency", $O10="2-Story Walkup",$Q10="Yes"),$E10,"")</f>
        <v/>
      </c>
      <c r="KS10" s="819" t="str">
        <f t="shared" ref="KS10:KS47" si="283">IF(AND($C10=1, $O10="2-Story Walkup",$Q10="Yes"),$E10,"")</f>
        <v/>
      </c>
      <c r="KT10" s="819" t="str">
        <f t="shared" ref="KT10:KT47" si="284">IF(AND($C10=2, $O10="2-Story Walkup",$Q10="Yes"),$E10,"")</f>
        <v/>
      </c>
      <c r="KU10" s="819" t="str">
        <f t="shared" ref="KU10:KU47" si="285">IF(AND($C10=3, $O10="2-Story Walkup",$Q10="Yes"),$E10,"")</f>
        <v/>
      </c>
      <c r="KV10" s="819" t="str">
        <f t="shared" ref="KV10:KV47" si="286">IF(AND($C10=4, $O10="2-Story Walkup",$Q10="Yes"),$E10,"")</f>
        <v/>
      </c>
      <c r="KW10" s="819" t="str">
        <f t="shared" ref="KW10:KW47" si="287">IF(AND($C10="Efficiency", $O10="3+ Story",NOT($Q10="Yes")),$E10,"")</f>
        <v/>
      </c>
      <c r="KX10" s="819" t="str">
        <f t="shared" ref="KX10:KX47" si="288">IF(AND($C10=1, $O10="3+ Story",NOT($Q10="Yes")),$E10,"")</f>
        <v/>
      </c>
      <c r="KY10" s="819" t="str">
        <f t="shared" ref="KY10:KY47" si="289">IF(AND($C10=2, $O10="3+ Story",NOT($Q10="Yes")),$E10,"")</f>
        <v/>
      </c>
      <c r="KZ10" s="819" t="str">
        <f t="shared" ref="KZ10:KZ47" si="290">IF(AND($C10=3, $O10="3+ Story",NOT($Q10="Yes")),$E10,"")</f>
        <v/>
      </c>
      <c r="LA10" s="819" t="str">
        <f t="shared" ref="LA10:LA47" si="291">IF(AND($C10=4, $O10="3+ Story",NOT($Q10="Yes")),$E10,"")</f>
        <v/>
      </c>
      <c r="LB10" s="819" t="str">
        <f t="shared" ref="LB10:LB47" si="292">IF(AND($C10="Efficiency", $O10="3+ Story",$Q10="Yes"),$E10,"")</f>
        <v/>
      </c>
      <c r="LC10" s="819" t="str">
        <f t="shared" ref="LC10:LC47" si="293">IF(AND($C10=1, $O10="3+ Story",$Q10="Yes"),$E10,"")</f>
        <v/>
      </c>
      <c r="LD10" s="819" t="str">
        <f t="shared" ref="LD10:LD47" si="294">IF(AND($C10=2, $O10="3+ Story",$Q10="Yes"),$E10,"")</f>
        <v/>
      </c>
      <c r="LE10" s="819" t="str">
        <f t="shared" ref="LE10:LE47" si="295">IF(AND($C10=3, $O10="3+ Story",$Q10="Yes"),$E10,"")</f>
        <v/>
      </c>
      <c r="LF10" s="819" t="str">
        <f t="shared" ref="LF10:LF47" si="296">IF(AND($C10=4, $O10="3+ Story",$Q10="Yes"),$E10,"")</f>
        <v/>
      </c>
      <c r="LG10" s="819" t="str">
        <f t="shared" ref="LG10:LG47" si="297">IF(AND($C10="Efficiency", $O10="3+ Story Elevator",NOT($Q10="Yes")),$E10,"")</f>
        <v/>
      </c>
      <c r="LH10" s="819" t="str">
        <f t="shared" ref="LH10:LH47" si="298">IF(AND($C10=1, $O10="3+ Story Elevator",NOT($Q10="Yes")),$E10,"")</f>
        <v/>
      </c>
      <c r="LI10" s="819" t="str">
        <f t="shared" ref="LI10:LI47" si="299">IF(AND($C10=2, $O10="3+ Story Elevator",NOT($Q10="Yes")),$E10,"")</f>
        <v/>
      </c>
      <c r="LJ10" s="819" t="str">
        <f t="shared" ref="LJ10:LJ47" si="300">IF(AND($C10=3, $O10="3+ Story Elevator",NOT($Q10="Yes")),$E10,"")</f>
        <v/>
      </c>
      <c r="LK10" s="819" t="str">
        <f t="shared" ref="LK10:LK47" si="301">IF(AND($C10=4, $O10="3+ Story Elevator",NOT($Q10="Yes")),$E10,"")</f>
        <v/>
      </c>
      <c r="LL10" s="819" t="str">
        <f t="shared" ref="LL10:LL47" si="302">IF(AND($C10="Efficiency", $O10="3+ Story Elevator",$Q10="Yes"),$E10,"")</f>
        <v/>
      </c>
      <c r="LM10" s="819" t="str">
        <f t="shared" ref="LM10:LM47" si="303">IF(AND($C10=1, $O10="3+ Story Elevator",$Q10="Yes"),$E10,"")</f>
        <v/>
      </c>
      <c r="LN10" s="819" t="str">
        <f t="shared" ref="LN10:LN47" si="304">IF(AND($C10=2, $O10="3+ Story Elevator",$Q10="Yes"),$E10,"")</f>
        <v/>
      </c>
      <c r="LO10" s="819" t="str">
        <f t="shared" ref="LO10:LO47" si="305">IF(AND($C10=3, $O10="3+ Story Elevator",$Q10="Yes"),$E10,"")</f>
        <v/>
      </c>
      <c r="LP10" s="819" t="str">
        <f t="shared" ref="LP10:LP47" si="306">IF(AND($C10=4, $O10="3+ Story Elevator",$Q10="Yes"),$E10,"")</f>
        <v/>
      </c>
      <c r="LQ10" s="820" t="str">
        <f t="shared" ref="LQ10:LQ47" si="307">IF(AND($B10="NSP 120% AMI",$C10="Efficiency", NOT($N10="Common Space")),$E10,"")</f>
        <v/>
      </c>
      <c r="LR10" s="820" t="str">
        <f t="shared" ref="LR10:LR47" si="308">IF(AND($B10="NSP 120% AMI",$C10=1,NOT($N10="Common Space")),$E10,"")</f>
        <v/>
      </c>
      <c r="LS10" s="820" t="str">
        <f t="shared" ref="LS10:LS47" si="309">IF(AND($B10="NSP 120% AMI",$C10=2,NOT($N10="Common Space")),$E10,"")</f>
        <v/>
      </c>
      <c r="LT10" s="820" t="str">
        <f t="shared" ref="LT10:LT47" si="310">IF(AND($B10="NSP 120% AMI",$C10=3,NOT($N10="Common Space")),$E10,"")</f>
        <v/>
      </c>
      <c r="LU10" s="820" t="str">
        <f t="shared" ref="LU10:LU47" si="311">IF(AND($B10="NSP 120% AMI",$C10=4,NOT($N10="Common Space")),$E10,"")</f>
        <v/>
      </c>
      <c r="LV10" s="783" t="str">
        <f t="shared" ref="LV10:LV47" si="312">IF(AND(C10="Efficiency",B10="NSP 120% AMI",NOT(N10="Common Space")),E10*F10,"")</f>
        <v/>
      </c>
      <c r="LW10" s="783" t="str">
        <f t="shared" ref="LW10:LW47" si="313">IF(AND(C10=1,B10="NSP 120% AMI",NOT(N10="Common Space")),E10*F10,"")</f>
        <v/>
      </c>
      <c r="LX10" s="783" t="str">
        <f t="shared" ref="LX10:LX47" si="314">IF(AND(C10=2,B10="NSP 120% AMI",NOT(N10="Common Space")),E10*F10,"")</f>
        <v/>
      </c>
      <c r="LY10" s="783" t="str">
        <f t="shared" ref="LY10:LY47" si="315">IF(AND(C10=3,B10="NSP 120% AMI",NOT(N10="Common Space")),E10*F10,"")</f>
        <v/>
      </c>
      <c r="LZ10" s="783" t="str">
        <f t="shared" ref="LZ10:LZ47" si="316">IF(AND(C10=4,B10="NSP 120% AMI",NOT(N10="Common Space")),E10*F10,"")</f>
        <v/>
      </c>
      <c r="MA10" s="783" t="str">
        <f t="shared" ref="MA10:MA47" si="317">IF(AND($C10="Efficiency", $P10="New Construction",$B10="NSP 120% AMI",NOT($N10="Common Space")),$E10,"")</f>
        <v/>
      </c>
      <c r="MB10" s="783" t="str">
        <f t="shared" ref="MB10:MB47" si="318">IF(AND($C10=1, $P10="New Construction",$B10="NSP 120% AMI",NOT($N10="Common Space")),$E10,"")</f>
        <v/>
      </c>
      <c r="MC10" s="783" t="str">
        <f t="shared" ref="MC10:MC47" si="319">IF(AND($C10=2, $P10="New Construction",$B10="NSP 120% AMI",NOT($N10="Common Space")),$E10,"")</f>
        <v/>
      </c>
      <c r="MD10" s="783" t="str">
        <f t="shared" ref="MD10:MD47" si="320">IF(AND($C10=3, $P10="New Construction",$B10="NSP 120% AMI",NOT($N10="Common Space")),$E10,"")</f>
        <v/>
      </c>
      <c r="ME10" s="783" t="str">
        <f t="shared" ref="ME10:ME47" si="321">IF(AND($C10=4, $P10="New Construction",$B10="NSP 120% AMI",NOT($N10="Common Space")),$E10,"")</f>
        <v/>
      </c>
      <c r="MF10" s="783" t="str">
        <f t="shared" ref="MF10:MF47" si="322">IF(AND($C10="Efficiency", $P10="Acquisition/Rehab",$B10="NSP 120% AMI",NOT($N10="Common Space")),$E10,"")</f>
        <v/>
      </c>
      <c r="MG10" s="783" t="str">
        <f t="shared" ref="MG10:MG47" si="323">IF(AND($C10=1, $P10="Acquisition/Rehab",$B10="NSP 120% AMI",NOT($N10="Common Space")),$E10,"")</f>
        <v/>
      </c>
      <c r="MH10" s="783" t="str">
        <f t="shared" ref="MH10:MH47" si="324">IF(AND($C10=2, $P10="Acquisition/Rehab",$B10="NSP 120% AMI",NOT($N10="Common Space")),$E10,"")</f>
        <v/>
      </c>
      <c r="MI10" s="783" t="str">
        <f t="shared" ref="MI10:MI47" si="325">IF(AND($C10=3, $P10="Acquisition/Rehab",$B10="NSP 120% AMI",NOT($N10="Common Space")),$E10,"")</f>
        <v/>
      </c>
      <c r="MJ10" s="783" t="str">
        <f t="shared" ref="MJ10:MJ47" si="326">IF(AND($C10=4, $P10="Acquisition/Rehab",$B10="NSP 120% AMI",NOT($N10="Common Space")),$E10,"")</f>
        <v/>
      </c>
      <c r="MK10" s="783" t="str">
        <f t="shared" ref="MK10:MK47" si="327">IF(AND($C10="Efficiency", $P10="Rehabilitation",$B10="NSP 120% AMI",NOT($N10="Common Space")),$E10,"")</f>
        <v/>
      </c>
      <c r="ML10" s="783" t="str">
        <f t="shared" ref="ML10:ML47" si="328">IF(AND($C10=1, $P10="Rehabilitation",$B10="NSP 120% AMI",NOT($N10="Common Space")),$E10,"")</f>
        <v/>
      </c>
      <c r="MM10" s="783" t="str">
        <f t="shared" ref="MM10:MM47" si="329">IF(AND($C10=2, $P10="Rehabilitation",$B10="NSP 120% AMI",NOT($N10="Common Space")),$E10,"")</f>
        <v/>
      </c>
      <c r="MN10" s="783" t="str">
        <f t="shared" ref="MN10:MN47" si="330">IF(AND($C10=3, $P10="Rehabilitation",$B10="NSP 120% AMI",NOT($N10="Common Space")),$E10,"")</f>
        <v/>
      </c>
      <c r="MO10" s="783" t="str">
        <f t="shared" ref="MO10:MO47" si="331">IF(AND($C10=4, $P10="Rehabilitation",$B10="NSP 120% AMI",NOT($N10="Common Space")),$E10,"")</f>
        <v/>
      </c>
      <c r="MP10" s="805">
        <f>IF(AND($C10="Efficiency",$E10&gt;0,OR($O10="1-Story",$O10="2-Story",$O10="3+ Story",$O10="3+ Story Elevator",$O10="2-Story Walkup",$O10="Townhome"),OR($P10="Acquisition/Rehab",$P10="Rehabilitation"),NOT($Q10="Yes")),$E10,0)</f>
        <v>0</v>
      </c>
      <c r="MQ10" s="805">
        <f>IF(AND($C10=1,$E10&gt;0,OR($O10="1-Story",$O10="2-Story",$O10="3+ Story",$O10="3+ Story Elevator",$O10="2-Story Walkup",$O10="Townhome"),OR($P10="Acquisition/Rehab",$P10="Rehabilitation"),NOT($Q10="Yes")),$E10,0)</f>
        <v>0</v>
      </c>
      <c r="MR10" s="805">
        <f>IF(AND($C10=2,$E10&gt;0,OR($O10="1-Story",$O10="2-Story",$O10="3+ Story",$O10="3+ Story Elevator",$O10="2-Story Walkup",$O10="Townhome"),OR($P10="Acquisition/Rehab",$P10="Rehabilitation"),NOT($Q10="Yes")),$E10,0)</f>
        <v>0</v>
      </c>
      <c r="MS10" s="805">
        <f>IF(AND($C10=3,$E10&gt;0,OR($O10="1-Story",$O10="2-Story",$O10="3+ Story",$O10="3+ Story Elevator",$O10="2-Story Walkup",$O10="Townhome"),OR($P10="Acquisition/Rehab",$P10="Rehabilitation"),NOT($Q10="Yes")),$E10,0)</f>
        <v>0</v>
      </c>
      <c r="MT10" s="805">
        <f>IF(AND($C10=4,$E10&gt;0,OR($O10="1-Story",$O10="2-Story",$O10="3+ Story",$O10="3+ Story Elevator",$O10="2-Story Walkup",$O10="Townhome"),OR($P10="Acquisition/Rehab",$P10="Rehabilitation"),NOT($Q10="Yes")),$E10,0)</f>
        <v>0</v>
      </c>
      <c r="MU10" s="805">
        <f>IF(AND($C10="Efficiency",$E10&gt;0,OR($O10="1-Story",$O10="2-Story",$O10="3+ Story",$O10="3+ Story Elevator",$O10="2-Story Walkup",$O10="Townhome"),$P10="New Construction"),$E10,0)</f>
        <v>0</v>
      </c>
      <c r="MV10" s="805">
        <f>IF(AND($C10=1,$E10&gt;0,OR($O10="1-Story",$O10="2-Story",$O10="3+ Story",$O10="3+ Story Elevator",$O10="2-Story Walkup",$O10="Townhome"),$P10="New Construction"),$E10,0)</f>
        <v>0</v>
      </c>
      <c r="MW10" s="805">
        <f>IF(AND($C10=2,$E10&gt;0,OR($O10="1-Story",$O10="2-Story",$O10="3+ Story",$O10="3+ Story Elevator",$O10="2-Story Walkup",$O10="Townhome"),$P10="New Construction"),$E10,0)</f>
        <v>0</v>
      </c>
      <c r="MX10" s="805">
        <f>IF(AND($C10=3,$E10&gt;0,OR($O10="1-Story",$O10="2-Story",$O10="3+ Story",$O10="3+ Story Elevator",$O10="2-Story Walkup",$O10="Townhome"),$P10="New Construction"),$E10,0)</f>
        <v>0</v>
      </c>
      <c r="MY10" s="805">
        <f>IF(AND($C10=4,$E10&gt;0,OR($O10="1-Story",$O10="2-Story",$O10="3+ Story",$O10="3+ Story Elevator",$O10="2-Story Walkup",$O10="Townhome"),$P10="New Construction"),$E10,0)</f>
        <v>0</v>
      </c>
      <c r="MZ10" s="805">
        <f t="shared" ref="MZ10:MZ47" si="332">IF(AND($C10="Efficiency",$E10&gt;0,OR($O10="SF Detached",$O10="Duplex",$O10="Mfd Home"),NOT($Q10="Yes")),$E10,0)</f>
        <v>0</v>
      </c>
      <c r="NA10" s="805">
        <f t="shared" ref="NA10:NA47" si="333">IF(AND($C10=1,$E10&gt;0,OR($O10="SF Detached",$O10="Duplex",$O10="Mfd Home"),NOT($Q10="Yes")),$E10,0)</f>
        <v>0</v>
      </c>
      <c r="NB10" s="805">
        <f t="shared" ref="NB10:NB47" si="334">IF(AND($C10=2,$E10&gt;0,OR($O10="SF Detached",$O10="Duplex",$O10="Mfd Home"),NOT($Q10="Yes")),$E10,0)</f>
        <v>0</v>
      </c>
      <c r="NC10" s="805">
        <f t="shared" ref="NC10:NC47" si="335">IF(AND($C10=3,$E10&gt;0,OR($O10="SF Detached",$O10="Duplex",$O10="Mfd Home"),NOT($Q10="Yes")),$E10,0)</f>
        <v>0</v>
      </c>
      <c r="ND10" s="805">
        <f t="shared" ref="ND10:ND47" si="336">IF(AND($C10=4,$E10&gt;0,OR($O10="SF Detached",$O10="Duplex",$O10="Mfd Home"),NOT($Q10="Yes")),$E10,0)</f>
        <v>0</v>
      </c>
    </row>
    <row r="11" spans="1:503" ht="13.9" customHeight="1" x14ac:dyDescent="0.2">
      <c r="A11" s="814" t="str">
        <f t="shared" ref="A11:A47" si="337">IF(AND(E11&gt;0,OR(B11="",C11="",D11="",F11="",G11="", H11="",I11="",N11="",O11="",P11="",Q11="")),1,"")</f>
        <v/>
      </c>
      <c r="B11" s="139" t="s">
        <v>574</v>
      </c>
      <c r="C11" s="140"/>
      <c r="D11" s="141"/>
      <c r="E11" s="142"/>
      <c r="F11" s="142"/>
      <c r="G11" s="142"/>
      <c r="H11" s="142"/>
      <c r="I11" s="142"/>
      <c r="J11" s="534"/>
      <c r="K11" s="143"/>
      <c r="L11" s="144">
        <f t="shared" si="0"/>
        <v>0</v>
      </c>
      <c r="M11" s="144">
        <f t="shared" si="1"/>
        <v>0</v>
      </c>
      <c r="N11" s="821"/>
      <c r="O11" s="821"/>
      <c r="P11" s="821"/>
      <c r="Q11" s="822"/>
      <c r="R11" s="823"/>
      <c r="S11" s="824"/>
      <c r="T11" s="1303"/>
      <c r="U11" s="1304"/>
      <c r="V11" s="1304"/>
      <c r="W11" s="1305"/>
      <c r="X11" s="783" t="str">
        <f t="shared" si="2"/>
        <v/>
      </c>
      <c r="Y11" s="783" t="str">
        <f t="shared" si="3"/>
        <v/>
      </c>
      <c r="Z11" s="783" t="str">
        <f t="shared" si="4"/>
        <v/>
      </c>
      <c r="AA11" s="783" t="str">
        <f t="shared" si="5"/>
        <v/>
      </c>
      <c r="AB11" s="783" t="str">
        <f t="shared" si="6"/>
        <v/>
      </c>
      <c r="AC11" s="783" t="str">
        <f t="shared" si="7"/>
        <v/>
      </c>
      <c r="AD11" s="783" t="str">
        <f t="shared" si="8"/>
        <v/>
      </c>
      <c r="AE11" s="783" t="str">
        <f t="shared" si="9"/>
        <v/>
      </c>
      <c r="AF11" s="783" t="str">
        <f t="shared" si="10"/>
        <v/>
      </c>
      <c r="AG11" s="783" t="str">
        <f t="shared" si="11"/>
        <v/>
      </c>
      <c r="AH11" s="783" t="str">
        <f t="shared" si="12"/>
        <v/>
      </c>
      <c r="AI11" s="783" t="str">
        <f t="shared" si="13"/>
        <v/>
      </c>
      <c r="AJ11" s="783" t="str">
        <f t="shared" si="14"/>
        <v/>
      </c>
      <c r="AK11" s="783" t="str">
        <f t="shared" si="15"/>
        <v/>
      </c>
      <c r="AL11" s="783" t="str">
        <f t="shared" si="16"/>
        <v/>
      </c>
      <c r="AM11" s="783" t="str">
        <f t="shared" si="17"/>
        <v/>
      </c>
      <c r="AN11" s="783" t="str">
        <f t="shared" si="18"/>
        <v/>
      </c>
      <c r="AO11" s="783" t="str">
        <f t="shared" si="19"/>
        <v/>
      </c>
      <c r="AP11" s="783" t="str">
        <f t="shared" si="20"/>
        <v/>
      </c>
      <c r="AQ11" s="783" t="str">
        <f t="shared" si="21"/>
        <v/>
      </c>
      <c r="AR11" s="783" t="str">
        <f t="shared" si="22"/>
        <v/>
      </c>
      <c r="AS11" s="783" t="str">
        <f t="shared" si="23"/>
        <v/>
      </c>
      <c r="AT11" s="783" t="str">
        <f t="shared" si="24"/>
        <v/>
      </c>
      <c r="AU11" s="783" t="str">
        <f t="shared" si="25"/>
        <v/>
      </c>
      <c r="AV11" s="783" t="str">
        <f t="shared" si="26"/>
        <v/>
      </c>
      <c r="AW11" s="783" t="str">
        <f t="shared" si="27"/>
        <v/>
      </c>
      <c r="AX11" s="783" t="str">
        <f t="shared" si="28"/>
        <v/>
      </c>
      <c r="AY11" s="783" t="str">
        <f t="shared" si="29"/>
        <v/>
      </c>
      <c r="AZ11" s="783" t="str">
        <f t="shared" si="30"/>
        <v/>
      </c>
      <c r="BA11" s="783" t="str">
        <f t="shared" si="31"/>
        <v/>
      </c>
      <c r="BB11" s="783" t="str">
        <f t="shared" si="32"/>
        <v/>
      </c>
      <c r="BC11" s="783" t="str">
        <f t="shared" si="33"/>
        <v/>
      </c>
      <c r="BD11" s="783" t="str">
        <f t="shared" si="34"/>
        <v/>
      </c>
      <c r="BE11" s="783" t="str">
        <f t="shared" si="35"/>
        <v/>
      </c>
      <c r="BF11" s="783" t="str">
        <f t="shared" si="36"/>
        <v/>
      </c>
      <c r="BG11" s="783" t="str">
        <f t="shared" si="37"/>
        <v/>
      </c>
      <c r="BH11" s="783" t="str">
        <f t="shared" si="38"/>
        <v/>
      </c>
      <c r="BI11" s="783" t="str">
        <f t="shared" si="39"/>
        <v/>
      </c>
      <c r="BJ11" s="783" t="str">
        <f t="shared" si="40"/>
        <v/>
      </c>
      <c r="BK11" s="783" t="str">
        <f t="shared" si="41"/>
        <v/>
      </c>
      <c r="BL11" s="783" t="str">
        <f t="shared" si="42"/>
        <v/>
      </c>
      <c r="BM11" s="783" t="str">
        <f t="shared" si="43"/>
        <v/>
      </c>
      <c r="BN11" s="783" t="str">
        <f t="shared" si="44"/>
        <v/>
      </c>
      <c r="BO11" s="783" t="str">
        <f t="shared" si="45"/>
        <v/>
      </c>
      <c r="BP11" s="783" t="str">
        <f t="shared" si="46"/>
        <v/>
      </c>
      <c r="BQ11" s="783" t="str">
        <f t="shared" si="47"/>
        <v/>
      </c>
      <c r="BR11" s="783" t="str">
        <f t="shared" si="48"/>
        <v/>
      </c>
      <c r="BS11" s="783" t="str">
        <f t="shared" si="49"/>
        <v/>
      </c>
      <c r="BT11" s="783" t="str">
        <f t="shared" si="50"/>
        <v/>
      </c>
      <c r="BU11" s="783" t="str">
        <f t="shared" si="51"/>
        <v/>
      </c>
      <c r="BV11" s="783" t="str">
        <f t="shared" si="52"/>
        <v/>
      </c>
      <c r="BW11" s="783" t="str">
        <f t="shared" si="53"/>
        <v/>
      </c>
      <c r="BX11" s="783" t="str">
        <f t="shared" si="54"/>
        <v/>
      </c>
      <c r="BY11" s="783" t="str">
        <f t="shared" si="55"/>
        <v/>
      </c>
      <c r="BZ11" s="783" t="str">
        <f t="shared" si="56"/>
        <v/>
      </c>
      <c r="CA11" s="783" t="str">
        <f t="shared" si="57"/>
        <v/>
      </c>
      <c r="CB11" s="783" t="str">
        <f t="shared" si="58"/>
        <v/>
      </c>
      <c r="CC11" s="783" t="str">
        <f t="shared" si="59"/>
        <v/>
      </c>
      <c r="CD11" s="783" t="str">
        <f t="shared" si="60"/>
        <v/>
      </c>
      <c r="CE11" s="783" t="str">
        <f t="shared" si="61"/>
        <v/>
      </c>
      <c r="CF11" s="783" t="str">
        <f t="shared" si="62"/>
        <v/>
      </c>
      <c r="CG11" s="783" t="str">
        <f t="shared" si="63"/>
        <v/>
      </c>
      <c r="CH11" s="783" t="str">
        <f t="shared" si="64"/>
        <v/>
      </c>
      <c r="CI11" s="783" t="str">
        <f t="shared" si="65"/>
        <v/>
      </c>
      <c r="CJ11" s="783" t="str">
        <f t="shared" si="66"/>
        <v/>
      </c>
      <c r="CK11" s="783" t="str">
        <f t="shared" si="67"/>
        <v/>
      </c>
      <c r="CL11" s="783" t="str">
        <f t="shared" si="68"/>
        <v/>
      </c>
      <c r="CM11" s="783" t="str">
        <f t="shared" si="69"/>
        <v/>
      </c>
      <c r="CN11" s="783" t="str">
        <f t="shared" si="70"/>
        <v/>
      </c>
      <c r="CO11" s="783" t="str">
        <f t="shared" si="71"/>
        <v/>
      </c>
      <c r="CP11" s="783" t="str">
        <f t="shared" si="72"/>
        <v/>
      </c>
      <c r="CQ11" s="783" t="str">
        <f t="shared" si="73"/>
        <v/>
      </c>
      <c r="CR11" s="783" t="str">
        <f t="shared" si="74"/>
        <v/>
      </c>
      <c r="CS11" s="783" t="str">
        <f t="shared" si="75"/>
        <v/>
      </c>
      <c r="CT11" s="783" t="str">
        <f t="shared" si="76"/>
        <v/>
      </c>
      <c r="CU11" s="783" t="str">
        <f t="shared" si="77"/>
        <v/>
      </c>
      <c r="CV11" s="783" t="str">
        <f t="shared" si="78"/>
        <v/>
      </c>
      <c r="CW11" s="783" t="str">
        <f t="shared" si="79"/>
        <v/>
      </c>
      <c r="CX11" s="783" t="str">
        <f t="shared" si="80"/>
        <v/>
      </c>
      <c r="CY11" s="783" t="str">
        <f t="shared" si="81"/>
        <v/>
      </c>
      <c r="CZ11" s="783" t="str">
        <f t="shared" si="82"/>
        <v/>
      </c>
      <c r="DA11" s="783" t="str">
        <f t="shared" si="83"/>
        <v/>
      </c>
      <c r="DB11" s="783" t="str">
        <f t="shared" si="84"/>
        <v/>
      </c>
      <c r="DC11" s="783" t="str">
        <f t="shared" si="85"/>
        <v/>
      </c>
      <c r="DD11" s="783" t="str">
        <f t="shared" si="86"/>
        <v/>
      </c>
      <c r="DE11" s="783" t="str">
        <f t="shared" si="87"/>
        <v/>
      </c>
      <c r="DF11" s="783" t="str">
        <f t="shared" si="88"/>
        <v/>
      </c>
      <c r="DG11" s="783" t="str">
        <f t="shared" si="89"/>
        <v/>
      </c>
      <c r="DH11" s="783" t="str">
        <f t="shared" si="90"/>
        <v/>
      </c>
      <c r="DI11" s="783" t="str">
        <f t="shared" si="91"/>
        <v/>
      </c>
      <c r="DJ11" s="783" t="str">
        <f t="shared" si="92"/>
        <v/>
      </c>
      <c r="DK11" s="783" t="str">
        <f t="shared" si="93"/>
        <v/>
      </c>
      <c r="DL11" s="783" t="str">
        <f t="shared" si="94"/>
        <v/>
      </c>
      <c r="DM11" s="783" t="str">
        <f t="shared" si="95"/>
        <v/>
      </c>
      <c r="DN11" s="783" t="str">
        <f t="shared" si="96"/>
        <v/>
      </c>
      <c r="DO11" s="783" t="str">
        <f t="shared" si="97"/>
        <v/>
      </c>
      <c r="DP11" s="783" t="str">
        <f t="shared" si="98"/>
        <v/>
      </c>
      <c r="DQ11" s="783" t="str">
        <f t="shared" si="99"/>
        <v/>
      </c>
      <c r="DR11" s="783" t="str">
        <f t="shared" si="100"/>
        <v/>
      </c>
      <c r="DS11" s="783" t="str">
        <f t="shared" si="101"/>
        <v/>
      </c>
      <c r="DT11" s="783" t="str">
        <f t="shared" si="102"/>
        <v/>
      </c>
      <c r="DU11" s="783" t="str">
        <f t="shared" si="103"/>
        <v/>
      </c>
      <c r="DV11" s="783" t="str">
        <f t="shared" si="104"/>
        <v/>
      </c>
      <c r="DW11" s="783" t="str">
        <f t="shared" si="105"/>
        <v/>
      </c>
      <c r="DX11" s="783" t="str">
        <f t="shared" si="106"/>
        <v/>
      </c>
      <c r="DY11" s="783" t="str">
        <f t="shared" si="107"/>
        <v/>
      </c>
      <c r="DZ11" s="783" t="str">
        <f t="shared" si="108"/>
        <v/>
      </c>
      <c r="EA11" s="783" t="str">
        <f t="shared" si="109"/>
        <v/>
      </c>
      <c r="EB11" s="783" t="str">
        <f t="shared" si="110"/>
        <v/>
      </c>
      <c r="EC11" s="783" t="str">
        <f t="shared" si="111"/>
        <v/>
      </c>
      <c r="ED11" s="783" t="str">
        <f t="shared" si="112"/>
        <v/>
      </c>
      <c r="EE11" s="783" t="str">
        <f t="shared" si="113"/>
        <v/>
      </c>
      <c r="EF11" s="783" t="str">
        <f t="shared" si="114"/>
        <v/>
      </c>
      <c r="EG11" s="783" t="str">
        <f t="shared" si="115"/>
        <v/>
      </c>
      <c r="EH11" s="783" t="str">
        <f t="shared" si="116"/>
        <v/>
      </c>
      <c r="EI11" s="783" t="str">
        <f t="shared" si="117"/>
        <v/>
      </c>
      <c r="EJ11" s="783" t="str">
        <f t="shared" si="118"/>
        <v/>
      </c>
      <c r="EK11" s="783" t="str">
        <f t="shared" si="119"/>
        <v/>
      </c>
      <c r="EL11" s="783" t="str">
        <f t="shared" si="120"/>
        <v/>
      </c>
      <c r="EM11" s="783" t="str">
        <f t="shared" si="121"/>
        <v/>
      </c>
      <c r="EN11" s="783" t="str">
        <f t="shared" si="122"/>
        <v/>
      </c>
      <c r="EO11" s="783" t="str">
        <f t="shared" si="123"/>
        <v/>
      </c>
      <c r="EP11" s="783" t="str">
        <f t="shared" si="124"/>
        <v/>
      </c>
      <c r="EQ11" s="783" t="str">
        <f t="shared" si="125"/>
        <v/>
      </c>
      <c r="ER11" s="783" t="str">
        <f t="shared" si="126"/>
        <v/>
      </c>
      <c r="ES11" s="783" t="str">
        <f t="shared" si="127"/>
        <v/>
      </c>
      <c r="ET11" s="783" t="str">
        <f t="shared" si="128"/>
        <v/>
      </c>
      <c r="EU11" s="783" t="str">
        <f t="shared" si="129"/>
        <v/>
      </c>
      <c r="EV11" s="783" t="str">
        <f t="shared" si="130"/>
        <v/>
      </c>
      <c r="EW11" s="783" t="str">
        <f t="shared" si="131"/>
        <v/>
      </c>
      <c r="EX11" s="783" t="str">
        <f t="shared" si="132"/>
        <v/>
      </c>
      <c r="EY11" s="783" t="str">
        <f t="shared" si="133"/>
        <v/>
      </c>
      <c r="EZ11" s="783" t="str">
        <f t="shared" si="134"/>
        <v/>
      </c>
      <c r="FA11" s="783" t="str">
        <f t="shared" si="135"/>
        <v/>
      </c>
      <c r="FB11" s="783" t="str">
        <f t="shared" si="136"/>
        <v/>
      </c>
      <c r="FC11" s="783" t="str">
        <f t="shared" si="137"/>
        <v/>
      </c>
      <c r="FD11" s="783" t="str">
        <f t="shared" si="138"/>
        <v/>
      </c>
      <c r="FE11" s="783" t="str">
        <f t="shared" si="139"/>
        <v/>
      </c>
      <c r="FF11" s="783" t="str">
        <f t="shared" si="140"/>
        <v/>
      </c>
      <c r="FG11" s="783" t="str">
        <f t="shared" si="141"/>
        <v/>
      </c>
      <c r="FH11" s="783" t="str">
        <f t="shared" si="142"/>
        <v/>
      </c>
      <c r="FI11" s="783" t="str">
        <f t="shared" si="143"/>
        <v/>
      </c>
      <c r="FJ11" s="783" t="str">
        <f t="shared" si="144"/>
        <v/>
      </c>
      <c r="FK11" s="783" t="str">
        <f t="shared" si="145"/>
        <v/>
      </c>
      <c r="FL11" s="783" t="str">
        <f t="shared" si="146"/>
        <v/>
      </c>
      <c r="FM11" s="783" t="str">
        <f t="shared" si="147"/>
        <v/>
      </c>
      <c r="FN11" s="783" t="str">
        <f t="shared" si="148"/>
        <v/>
      </c>
      <c r="FO11" s="783" t="str">
        <f t="shared" si="149"/>
        <v/>
      </c>
      <c r="FP11" s="783" t="str">
        <f t="shared" si="150"/>
        <v/>
      </c>
      <c r="FQ11" s="783" t="str">
        <f t="shared" si="151"/>
        <v/>
      </c>
      <c r="FR11" s="783" t="str">
        <f t="shared" si="152"/>
        <v/>
      </c>
      <c r="FS11" s="783" t="str">
        <f t="shared" si="153"/>
        <v/>
      </c>
      <c r="FT11" s="783" t="str">
        <f t="shared" si="154"/>
        <v/>
      </c>
      <c r="FU11" s="783" t="str">
        <f t="shared" si="155"/>
        <v/>
      </c>
      <c r="FV11" s="783" t="str">
        <f t="shared" si="156"/>
        <v/>
      </c>
      <c r="FW11" s="783" t="str">
        <f t="shared" si="157"/>
        <v/>
      </c>
      <c r="FX11" s="783" t="str">
        <f t="shared" si="158"/>
        <v/>
      </c>
      <c r="FY11" s="783" t="str">
        <f t="shared" si="159"/>
        <v/>
      </c>
      <c r="FZ11" s="783" t="str">
        <f t="shared" si="160"/>
        <v/>
      </c>
      <c r="GA11" s="783" t="str">
        <f t="shared" si="161"/>
        <v/>
      </c>
      <c r="GB11" s="783" t="str">
        <f t="shared" si="162"/>
        <v/>
      </c>
      <c r="GC11" s="783" t="str">
        <f t="shared" si="163"/>
        <v/>
      </c>
      <c r="GD11" s="783" t="str">
        <f t="shared" si="164"/>
        <v/>
      </c>
      <c r="GE11" s="783" t="str">
        <f t="shared" si="165"/>
        <v/>
      </c>
      <c r="GF11" s="783" t="str">
        <f t="shared" si="166"/>
        <v/>
      </c>
      <c r="GG11" s="783" t="str">
        <f t="shared" si="167"/>
        <v/>
      </c>
      <c r="GH11" s="783" t="str">
        <f t="shared" si="168"/>
        <v/>
      </c>
      <c r="GI11" s="783" t="str">
        <f t="shared" si="169"/>
        <v/>
      </c>
      <c r="GJ11" s="783" t="str">
        <f t="shared" si="170"/>
        <v/>
      </c>
      <c r="GK11" s="783" t="str">
        <f t="shared" si="171"/>
        <v/>
      </c>
      <c r="GL11" s="783" t="str">
        <f t="shared" si="172"/>
        <v/>
      </c>
      <c r="GM11" s="783" t="str">
        <f t="shared" si="173"/>
        <v/>
      </c>
      <c r="GN11" s="783" t="str">
        <f t="shared" si="174"/>
        <v/>
      </c>
      <c r="GO11" s="783" t="str">
        <f t="shared" si="175"/>
        <v/>
      </c>
      <c r="GP11" s="783" t="str">
        <f t="shared" si="176"/>
        <v/>
      </c>
      <c r="GQ11" s="783" t="str">
        <f t="shared" si="177"/>
        <v/>
      </c>
      <c r="GR11" s="783" t="str">
        <f t="shared" si="178"/>
        <v/>
      </c>
      <c r="GS11" s="783" t="str">
        <f t="shared" si="179"/>
        <v/>
      </c>
      <c r="GT11" s="783" t="str">
        <f t="shared" si="180"/>
        <v/>
      </c>
      <c r="GU11" s="783" t="str">
        <f t="shared" si="181"/>
        <v/>
      </c>
      <c r="GV11" s="783" t="str">
        <f t="shared" si="182"/>
        <v/>
      </c>
      <c r="GW11" s="783" t="str">
        <f t="shared" si="183"/>
        <v/>
      </c>
      <c r="GX11" s="783" t="str">
        <f t="shared" si="184"/>
        <v/>
      </c>
      <c r="GY11" s="783" t="str">
        <f t="shared" si="185"/>
        <v/>
      </c>
      <c r="GZ11" s="783" t="str">
        <f t="shared" si="186"/>
        <v/>
      </c>
      <c r="HA11" s="783" t="str">
        <f t="shared" si="187"/>
        <v/>
      </c>
      <c r="HB11" s="783" t="str">
        <f t="shared" si="188"/>
        <v/>
      </c>
      <c r="HC11" s="783" t="str">
        <f t="shared" si="189"/>
        <v/>
      </c>
      <c r="HD11" s="783" t="str">
        <f t="shared" si="190"/>
        <v/>
      </c>
      <c r="HE11" s="783" t="str">
        <f t="shared" si="191"/>
        <v/>
      </c>
      <c r="HF11" s="783" t="str">
        <f t="shared" si="192"/>
        <v/>
      </c>
      <c r="HG11" s="783" t="str">
        <f t="shared" si="193"/>
        <v/>
      </c>
      <c r="HH11" s="783" t="str">
        <f t="shared" si="194"/>
        <v/>
      </c>
      <c r="HI11" s="783" t="str">
        <f t="shared" si="195"/>
        <v/>
      </c>
      <c r="HJ11" s="783" t="str">
        <f t="shared" si="196"/>
        <v/>
      </c>
      <c r="HK11" s="783" t="str">
        <f t="shared" si="197"/>
        <v/>
      </c>
      <c r="HL11" s="783" t="str">
        <f t="shared" si="198"/>
        <v/>
      </c>
      <c r="HM11" s="783" t="str">
        <f t="shared" si="199"/>
        <v/>
      </c>
      <c r="HN11" s="783" t="str">
        <f t="shared" si="200"/>
        <v/>
      </c>
      <c r="HO11" s="783" t="str">
        <f t="shared" si="201"/>
        <v/>
      </c>
      <c r="HP11" s="783" t="str">
        <f t="shared" si="202"/>
        <v/>
      </c>
      <c r="HQ11" s="783" t="str">
        <f t="shared" si="203"/>
        <v/>
      </c>
      <c r="HR11" s="783" t="str">
        <f t="shared" si="204"/>
        <v/>
      </c>
      <c r="HS11" s="783" t="str">
        <f t="shared" si="205"/>
        <v/>
      </c>
      <c r="HT11" s="783" t="str">
        <f t="shared" si="206"/>
        <v/>
      </c>
      <c r="HU11" s="783" t="str">
        <f t="shared" si="207"/>
        <v/>
      </c>
      <c r="HV11" s="783" t="str">
        <f t="shared" si="208"/>
        <v/>
      </c>
      <c r="HW11" s="783" t="str">
        <f t="shared" si="209"/>
        <v/>
      </c>
      <c r="HX11" s="783" t="str">
        <f t="shared" si="210"/>
        <v/>
      </c>
      <c r="HY11" s="783" t="str">
        <f t="shared" si="211"/>
        <v/>
      </c>
      <c r="HZ11" s="819" t="str">
        <f t="shared" si="212"/>
        <v/>
      </c>
      <c r="IA11" s="819" t="str">
        <f t="shared" si="213"/>
        <v/>
      </c>
      <c r="IB11" s="819" t="str">
        <f t="shared" si="214"/>
        <v/>
      </c>
      <c r="IC11" s="819" t="str">
        <f t="shared" si="215"/>
        <v/>
      </c>
      <c r="ID11" s="819" t="str">
        <f t="shared" si="216"/>
        <v/>
      </c>
      <c r="IE11" s="819" t="str">
        <f t="shared" si="217"/>
        <v/>
      </c>
      <c r="IF11" s="819" t="str">
        <f t="shared" si="218"/>
        <v/>
      </c>
      <c r="IG11" s="819" t="str">
        <f t="shared" si="219"/>
        <v/>
      </c>
      <c r="IH11" s="819" t="str">
        <f t="shared" si="220"/>
        <v/>
      </c>
      <c r="II11" s="819" t="str">
        <f t="shared" si="221"/>
        <v/>
      </c>
      <c r="IJ11" s="819" t="str">
        <f t="shared" si="222"/>
        <v/>
      </c>
      <c r="IK11" s="819" t="str">
        <f t="shared" si="223"/>
        <v/>
      </c>
      <c r="IL11" s="819" t="str">
        <f t="shared" si="224"/>
        <v/>
      </c>
      <c r="IM11" s="819" t="str">
        <f t="shared" si="225"/>
        <v/>
      </c>
      <c r="IN11" s="819" t="str">
        <f t="shared" si="226"/>
        <v/>
      </c>
      <c r="IO11" s="819" t="str">
        <f t="shared" si="227"/>
        <v/>
      </c>
      <c r="IP11" s="819" t="str">
        <f t="shared" si="228"/>
        <v/>
      </c>
      <c r="IQ11" s="819" t="str">
        <f t="shared" si="229"/>
        <v/>
      </c>
      <c r="IR11" s="819" t="str">
        <f t="shared" si="230"/>
        <v/>
      </c>
      <c r="IS11" s="819" t="str">
        <f t="shared" si="231"/>
        <v/>
      </c>
      <c r="IT11" s="819" t="str">
        <f t="shared" si="232"/>
        <v/>
      </c>
      <c r="IU11" s="819" t="str">
        <f t="shared" si="233"/>
        <v/>
      </c>
      <c r="IV11" s="819" t="str">
        <f t="shared" si="234"/>
        <v/>
      </c>
      <c r="IW11" s="819" t="str">
        <f t="shared" si="235"/>
        <v/>
      </c>
      <c r="IX11" s="819" t="str">
        <f t="shared" si="236"/>
        <v/>
      </c>
      <c r="IY11" s="819" t="str">
        <f t="shared" si="237"/>
        <v/>
      </c>
      <c r="IZ11" s="819" t="str">
        <f t="shared" si="238"/>
        <v/>
      </c>
      <c r="JA11" s="819" t="str">
        <f t="shared" si="239"/>
        <v/>
      </c>
      <c r="JB11" s="819" t="str">
        <f t="shared" si="240"/>
        <v/>
      </c>
      <c r="JC11" s="819" t="str">
        <f t="shared" si="241"/>
        <v/>
      </c>
      <c r="JD11" s="819" t="str">
        <f t="shared" si="242"/>
        <v/>
      </c>
      <c r="JE11" s="819" t="str">
        <f t="shared" si="243"/>
        <v/>
      </c>
      <c r="JF11" s="819" t="str">
        <f t="shared" si="244"/>
        <v/>
      </c>
      <c r="JG11" s="819" t="str">
        <f t="shared" si="245"/>
        <v/>
      </c>
      <c r="JH11" s="819" t="str">
        <f t="shared" si="246"/>
        <v/>
      </c>
      <c r="JI11" s="819" t="str">
        <f t="shared" si="247"/>
        <v/>
      </c>
      <c r="JJ11" s="819" t="str">
        <f t="shared" si="248"/>
        <v/>
      </c>
      <c r="JK11" s="819" t="str">
        <f t="shared" si="249"/>
        <v/>
      </c>
      <c r="JL11" s="819" t="str">
        <f t="shared" si="250"/>
        <v/>
      </c>
      <c r="JM11" s="819" t="str">
        <f t="shared" si="251"/>
        <v/>
      </c>
      <c r="JN11" s="819" t="str">
        <f t="shared" si="252"/>
        <v/>
      </c>
      <c r="JO11" s="819" t="str">
        <f t="shared" si="253"/>
        <v/>
      </c>
      <c r="JP11" s="819" t="str">
        <f t="shared" si="254"/>
        <v/>
      </c>
      <c r="JQ11" s="819" t="str">
        <f t="shared" si="255"/>
        <v/>
      </c>
      <c r="JR11" s="819" t="str">
        <f t="shared" si="256"/>
        <v/>
      </c>
      <c r="JS11" s="819" t="str">
        <f t="shared" si="257"/>
        <v/>
      </c>
      <c r="JT11" s="819" t="str">
        <f t="shared" si="258"/>
        <v/>
      </c>
      <c r="JU11" s="819" t="str">
        <f t="shared" si="259"/>
        <v/>
      </c>
      <c r="JV11" s="819" t="str">
        <f t="shared" si="260"/>
        <v/>
      </c>
      <c r="JW11" s="819" t="str">
        <f t="shared" si="261"/>
        <v/>
      </c>
      <c r="JX11" s="819" t="str">
        <f t="shared" si="262"/>
        <v/>
      </c>
      <c r="JY11" s="819" t="str">
        <f t="shared" si="263"/>
        <v/>
      </c>
      <c r="JZ11" s="819" t="str">
        <f t="shared" si="264"/>
        <v/>
      </c>
      <c r="KA11" s="819" t="str">
        <f t="shared" si="265"/>
        <v/>
      </c>
      <c r="KB11" s="819" t="str">
        <f t="shared" si="266"/>
        <v/>
      </c>
      <c r="KC11" s="819" t="str">
        <f t="shared" si="267"/>
        <v/>
      </c>
      <c r="KD11" s="819" t="str">
        <f t="shared" si="268"/>
        <v/>
      </c>
      <c r="KE11" s="819" t="str">
        <f t="shared" si="269"/>
        <v/>
      </c>
      <c r="KF11" s="819" t="str">
        <f t="shared" si="270"/>
        <v/>
      </c>
      <c r="KG11" s="819" t="str">
        <f t="shared" si="271"/>
        <v/>
      </c>
      <c r="KH11" s="819" t="str">
        <f t="shared" si="272"/>
        <v/>
      </c>
      <c r="KI11" s="819" t="str">
        <f t="shared" si="273"/>
        <v/>
      </c>
      <c r="KJ11" s="819" t="str">
        <f t="shared" si="274"/>
        <v/>
      </c>
      <c r="KK11" s="819" t="str">
        <f t="shared" si="275"/>
        <v/>
      </c>
      <c r="KL11" s="819" t="str">
        <f t="shared" si="276"/>
        <v/>
      </c>
      <c r="KM11" s="819" t="str">
        <f t="shared" si="277"/>
        <v/>
      </c>
      <c r="KN11" s="819" t="str">
        <f t="shared" si="278"/>
        <v/>
      </c>
      <c r="KO11" s="819" t="str">
        <f t="shared" si="279"/>
        <v/>
      </c>
      <c r="KP11" s="819" t="str">
        <f t="shared" si="280"/>
        <v/>
      </c>
      <c r="KQ11" s="819" t="str">
        <f t="shared" si="281"/>
        <v/>
      </c>
      <c r="KR11" s="819" t="str">
        <f t="shared" si="282"/>
        <v/>
      </c>
      <c r="KS11" s="819" t="str">
        <f t="shared" si="283"/>
        <v/>
      </c>
      <c r="KT11" s="819" t="str">
        <f t="shared" si="284"/>
        <v/>
      </c>
      <c r="KU11" s="819" t="str">
        <f t="shared" si="285"/>
        <v/>
      </c>
      <c r="KV11" s="819" t="str">
        <f t="shared" si="286"/>
        <v/>
      </c>
      <c r="KW11" s="819" t="str">
        <f t="shared" si="287"/>
        <v/>
      </c>
      <c r="KX11" s="819" t="str">
        <f t="shared" si="288"/>
        <v/>
      </c>
      <c r="KY11" s="819" t="str">
        <f t="shared" si="289"/>
        <v/>
      </c>
      <c r="KZ11" s="819" t="str">
        <f t="shared" si="290"/>
        <v/>
      </c>
      <c r="LA11" s="819" t="str">
        <f t="shared" si="291"/>
        <v/>
      </c>
      <c r="LB11" s="819" t="str">
        <f t="shared" si="292"/>
        <v/>
      </c>
      <c r="LC11" s="819" t="str">
        <f t="shared" si="293"/>
        <v/>
      </c>
      <c r="LD11" s="819" t="str">
        <f t="shared" si="294"/>
        <v/>
      </c>
      <c r="LE11" s="819" t="str">
        <f t="shared" si="295"/>
        <v/>
      </c>
      <c r="LF11" s="819" t="str">
        <f t="shared" si="296"/>
        <v/>
      </c>
      <c r="LG11" s="819" t="str">
        <f t="shared" si="297"/>
        <v/>
      </c>
      <c r="LH11" s="819" t="str">
        <f t="shared" si="298"/>
        <v/>
      </c>
      <c r="LI11" s="819" t="str">
        <f t="shared" si="299"/>
        <v/>
      </c>
      <c r="LJ11" s="819" t="str">
        <f t="shared" si="300"/>
        <v/>
      </c>
      <c r="LK11" s="819" t="str">
        <f t="shared" si="301"/>
        <v/>
      </c>
      <c r="LL11" s="819" t="str">
        <f t="shared" si="302"/>
        <v/>
      </c>
      <c r="LM11" s="819" t="str">
        <f t="shared" si="303"/>
        <v/>
      </c>
      <c r="LN11" s="819" t="str">
        <f t="shared" si="304"/>
        <v/>
      </c>
      <c r="LO11" s="819" t="str">
        <f t="shared" si="305"/>
        <v/>
      </c>
      <c r="LP11" s="819" t="str">
        <f t="shared" si="306"/>
        <v/>
      </c>
      <c r="LQ11" s="820" t="str">
        <f t="shared" si="307"/>
        <v/>
      </c>
      <c r="LR11" s="820" t="str">
        <f t="shared" si="308"/>
        <v/>
      </c>
      <c r="LS11" s="820" t="str">
        <f t="shared" si="309"/>
        <v/>
      </c>
      <c r="LT11" s="820" t="str">
        <f t="shared" si="310"/>
        <v/>
      </c>
      <c r="LU11" s="820" t="str">
        <f t="shared" si="311"/>
        <v/>
      </c>
      <c r="LV11" s="783" t="str">
        <f t="shared" si="312"/>
        <v/>
      </c>
      <c r="LW11" s="783" t="str">
        <f t="shared" si="313"/>
        <v/>
      </c>
      <c r="LX11" s="783" t="str">
        <f t="shared" si="314"/>
        <v/>
      </c>
      <c r="LY11" s="783" t="str">
        <f t="shared" si="315"/>
        <v/>
      </c>
      <c r="LZ11" s="783" t="str">
        <f t="shared" si="316"/>
        <v/>
      </c>
      <c r="MA11" s="783" t="str">
        <f t="shared" si="317"/>
        <v/>
      </c>
      <c r="MB11" s="783" t="str">
        <f t="shared" si="318"/>
        <v/>
      </c>
      <c r="MC11" s="783" t="str">
        <f t="shared" si="319"/>
        <v/>
      </c>
      <c r="MD11" s="783" t="str">
        <f t="shared" si="320"/>
        <v/>
      </c>
      <c r="ME11" s="783" t="str">
        <f t="shared" si="321"/>
        <v/>
      </c>
      <c r="MF11" s="783" t="str">
        <f t="shared" si="322"/>
        <v/>
      </c>
      <c r="MG11" s="783" t="str">
        <f t="shared" si="323"/>
        <v/>
      </c>
      <c r="MH11" s="783" t="str">
        <f t="shared" si="324"/>
        <v/>
      </c>
      <c r="MI11" s="783" t="str">
        <f t="shared" si="325"/>
        <v/>
      </c>
      <c r="MJ11" s="783" t="str">
        <f t="shared" si="326"/>
        <v/>
      </c>
      <c r="MK11" s="783" t="str">
        <f t="shared" si="327"/>
        <v/>
      </c>
      <c r="ML11" s="783" t="str">
        <f t="shared" si="328"/>
        <v/>
      </c>
      <c r="MM11" s="783" t="str">
        <f t="shared" si="329"/>
        <v/>
      </c>
      <c r="MN11" s="783" t="str">
        <f t="shared" si="330"/>
        <v/>
      </c>
      <c r="MO11" s="783" t="str">
        <f t="shared" si="331"/>
        <v/>
      </c>
      <c r="MP11" s="805">
        <f t="shared" ref="MP11:MP47" si="338">IF(AND($C11="Efficiency",$E11&gt;0,OR($O11="1-Story",$O11="2-Story",$O11="3+ Story",$O11="3+ Story Elevator",$O11="2-Story Walkup",$O11="Townhome"),OR($P11="Acquisition/Rehab",$P11="Rehabilitation"),NOT($Q11="Yes")),$E11,0)</f>
        <v>0</v>
      </c>
      <c r="MQ11" s="805">
        <f t="shared" ref="MQ11:MQ47" si="339">IF(AND($C11=1,$E11&gt;0,OR($O11="1-Story",$O11="2-Story",$O11="3+ Story",$O11="3+ Story Elevator",$O11="2-Story Walkup",$O11="Townhome"),OR($P11="Acquisition/Rehab",$P11="Rehabilitation"),NOT($Q11="Yes")),$E11,0)</f>
        <v>0</v>
      </c>
      <c r="MR11" s="805">
        <f t="shared" ref="MR11:MR47" si="340">IF(AND($C11=2,$E11&gt;0,OR($O11="1-Story",$O11="2-Story",$O11="3+ Story",$O11="3+ Story Elevator",$O11="2-Story Walkup",$O11="Townhome"),OR($P11="Acquisition/Rehab",$P11="Rehabilitation"),NOT($Q11="Yes")),$E11,0)</f>
        <v>0</v>
      </c>
      <c r="MS11" s="805">
        <f t="shared" ref="MS11:MS47" si="341">IF(AND($C11=3,$E11&gt;0,OR($O11="1-Story",$O11="2-Story",$O11="3+ Story",$O11="3+ Story Elevator",$O11="2-Story Walkup",$O11="Townhome"),OR($P11="Acquisition/Rehab",$P11="Rehabilitation"),NOT($Q11="Yes")),$E11,0)</f>
        <v>0</v>
      </c>
      <c r="MT11" s="805">
        <f t="shared" ref="MT11:MT47" si="342">IF(AND($C11=4,$E11&gt;0,OR($O11="1-Story",$O11="2-Story",$O11="3+ Story",$O11="3+ Story Elevator",$O11="2-Story Walkup",$O11="Townhome"),OR($P11="Acquisition/Rehab",$P11="Rehabilitation"),NOT($Q11="Yes")),$E11,0)</f>
        <v>0</v>
      </c>
      <c r="MU11" s="805">
        <f t="shared" ref="MU11:MU47" si="343">IF(AND($C11="Efficiency",$E11&gt;0,OR($O11="1-Story",$O11="2-Story",$O11="3+ Story",$O11="3+ Story Elevator",$O11="2-Story Walkup",$O11="Townhome"),$P11="New Construction"),$E11,0)</f>
        <v>0</v>
      </c>
      <c r="MV11" s="805">
        <f t="shared" ref="MV11:MV47" si="344">IF(AND($C11=1,$E11&gt;0,OR($O11="1-Story",$O11="2-Story",$O11="3+ Story",$O11="3+ Story Elevator",$O11="2-Story Walkup",$O11="Townhome"),$P11="New Construction"),$E11,0)</f>
        <v>0</v>
      </c>
      <c r="MW11" s="805">
        <f t="shared" ref="MW11:MW47" si="345">IF(AND($C11=2,$E11&gt;0,OR($O11="1-Story",$O11="2-Story",$O11="3+ Story",$O11="3+ Story Elevator",$O11="2-Story Walkup",$O11="Townhome"),$P11="New Construction"),$E11,0)</f>
        <v>0</v>
      </c>
      <c r="MX11" s="805">
        <f t="shared" ref="MX11:MX47" si="346">IF(AND($C11=3,$E11&gt;0,OR($O11="1-Story",$O11="2-Story",$O11="3+ Story",$O11="3+ Story Elevator",$O11="2-Story Walkup",$O11="Townhome"),$P11="New Construction"),$E11,0)</f>
        <v>0</v>
      </c>
      <c r="MY11" s="805">
        <f t="shared" ref="MY11:MY47" si="347">IF(AND($C11=4,$E11&gt;0,OR($O11="1-Story",$O11="2-Story",$O11="3+ Story",$O11="3+ Story Elevator",$O11="2-Story Walkup",$O11="Townhome"),$P11="New Construction"),$E11,0)</f>
        <v>0</v>
      </c>
      <c r="MZ11" s="805">
        <f t="shared" si="332"/>
        <v>0</v>
      </c>
      <c r="NA11" s="805">
        <f t="shared" si="333"/>
        <v>0</v>
      </c>
      <c r="NB11" s="805">
        <f t="shared" si="334"/>
        <v>0</v>
      </c>
      <c r="NC11" s="805">
        <f t="shared" si="335"/>
        <v>0</v>
      </c>
      <c r="ND11" s="805">
        <f t="shared" si="336"/>
        <v>0</v>
      </c>
    </row>
    <row r="12" spans="1:503" ht="13.9" customHeight="1" x14ac:dyDescent="0.2">
      <c r="A12" s="814" t="str">
        <f t="shared" si="337"/>
        <v/>
      </c>
      <c r="B12" s="139" t="s">
        <v>575</v>
      </c>
      <c r="C12" s="140"/>
      <c r="D12" s="141"/>
      <c r="E12" s="142"/>
      <c r="F12" s="142"/>
      <c r="G12" s="142"/>
      <c r="H12" s="142"/>
      <c r="I12" s="142"/>
      <c r="J12" s="534"/>
      <c r="K12" s="143"/>
      <c r="L12" s="144">
        <f t="shared" si="0"/>
        <v>0</v>
      </c>
      <c r="M12" s="144">
        <f t="shared" si="1"/>
        <v>0</v>
      </c>
      <c r="N12" s="821"/>
      <c r="O12" s="821"/>
      <c r="P12" s="821"/>
      <c r="Q12" s="822"/>
      <c r="R12" s="823"/>
      <c r="S12" s="824"/>
      <c r="T12" s="1303"/>
      <c r="U12" s="1304"/>
      <c r="V12" s="1304"/>
      <c r="W12" s="1305"/>
      <c r="X12" s="783" t="str">
        <f t="shared" si="2"/>
        <v/>
      </c>
      <c r="Y12" s="783" t="str">
        <f t="shared" si="3"/>
        <v/>
      </c>
      <c r="Z12" s="783" t="str">
        <f t="shared" si="4"/>
        <v/>
      </c>
      <c r="AA12" s="783" t="str">
        <f t="shared" si="5"/>
        <v/>
      </c>
      <c r="AB12" s="783" t="str">
        <f t="shared" si="6"/>
        <v/>
      </c>
      <c r="AC12" s="783" t="str">
        <f t="shared" si="7"/>
        <v/>
      </c>
      <c r="AD12" s="783" t="str">
        <f t="shared" si="8"/>
        <v/>
      </c>
      <c r="AE12" s="783" t="str">
        <f t="shared" si="9"/>
        <v/>
      </c>
      <c r="AF12" s="783" t="str">
        <f t="shared" si="10"/>
        <v/>
      </c>
      <c r="AG12" s="783" t="str">
        <f t="shared" si="11"/>
        <v/>
      </c>
      <c r="AH12" s="783" t="str">
        <f t="shared" si="12"/>
        <v/>
      </c>
      <c r="AI12" s="783" t="str">
        <f t="shared" si="13"/>
        <v/>
      </c>
      <c r="AJ12" s="783" t="str">
        <f t="shared" si="14"/>
        <v/>
      </c>
      <c r="AK12" s="783" t="str">
        <f t="shared" si="15"/>
        <v/>
      </c>
      <c r="AL12" s="783" t="str">
        <f t="shared" si="16"/>
        <v/>
      </c>
      <c r="AM12" s="783" t="str">
        <f t="shared" si="17"/>
        <v/>
      </c>
      <c r="AN12" s="783" t="str">
        <f t="shared" si="18"/>
        <v/>
      </c>
      <c r="AO12" s="783" t="str">
        <f t="shared" si="19"/>
        <v/>
      </c>
      <c r="AP12" s="783" t="str">
        <f t="shared" si="20"/>
        <v/>
      </c>
      <c r="AQ12" s="783" t="str">
        <f t="shared" si="21"/>
        <v/>
      </c>
      <c r="AR12" s="783" t="str">
        <f t="shared" si="22"/>
        <v/>
      </c>
      <c r="AS12" s="783" t="str">
        <f t="shared" si="23"/>
        <v/>
      </c>
      <c r="AT12" s="783" t="str">
        <f t="shared" si="24"/>
        <v/>
      </c>
      <c r="AU12" s="783" t="str">
        <f t="shared" si="25"/>
        <v/>
      </c>
      <c r="AV12" s="783" t="str">
        <f t="shared" si="26"/>
        <v/>
      </c>
      <c r="AW12" s="783" t="str">
        <f t="shared" si="27"/>
        <v/>
      </c>
      <c r="AX12" s="783" t="str">
        <f t="shared" si="28"/>
        <v/>
      </c>
      <c r="AY12" s="783" t="str">
        <f t="shared" si="29"/>
        <v/>
      </c>
      <c r="AZ12" s="783" t="str">
        <f t="shared" si="30"/>
        <v/>
      </c>
      <c r="BA12" s="783" t="str">
        <f t="shared" si="31"/>
        <v/>
      </c>
      <c r="BB12" s="783" t="str">
        <f t="shared" si="32"/>
        <v/>
      </c>
      <c r="BC12" s="783" t="str">
        <f t="shared" si="33"/>
        <v/>
      </c>
      <c r="BD12" s="783" t="str">
        <f t="shared" si="34"/>
        <v/>
      </c>
      <c r="BE12" s="783" t="str">
        <f t="shared" si="35"/>
        <v/>
      </c>
      <c r="BF12" s="783" t="str">
        <f t="shared" si="36"/>
        <v/>
      </c>
      <c r="BG12" s="783" t="str">
        <f t="shared" si="37"/>
        <v/>
      </c>
      <c r="BH12" s="783" t="str">
        <f t="shared" si="38"/>
        <v/>
      </c>
      <c r="BI12" s="783" t="str">
        <f t="shared" si="39"/>
        <v/>
      </c>
      <c r="BJ12" s="783" t="str">
        <f t="shared" si="40"/>
        <v/>
      </c>
      <c r="BK12" s="783" t="str">
        <f t="shared" si="41"/>
        <v/>
      </c>
      <c r="BL12" s="783" t="str">
        <f t="shared" si="42"/>
        <v/>
      </c>
      <c r="BM12" s="783" t="str">
        <f t="shared" si="43"/>
        <v/>
      </c>
      <c r="BN12" s="783" t="str">
        <f t="shared" si="44"/>
        <v/>
      </c>
      <c r="BO12" s="783" t="str">
        <f t="shared" si="45"/>
        <v/>
      </c>
      <c r="BP12" s="783" t="str">
        <f t="shared" si="46"/>
        <v/>
      </c>
      <c r="BQ12" s="783" t="str">
        <f t="shared" si="47"/>
        <v/>
      </c>
      <c r="BR12" s="783" t="str">
        <f t="shared" si="48"/>
        <v/>
      </c>
      <c r="BS12" s="783" t="str">
        <f t="shared" si="49"/>
        <v/>
      </c>
      <c r="BT12" s="783" t="str">
        <f t="shared" si="50"/>
        <v/>
      </c>
      <c r="BU12" s="783" t="str">
        <f t="shared" si="51"/>
        <v/>
      </c>
      <c r="BV12" s="783" t="str">
        <f t="shared" si="52"/>
        <v/>
      </c>
      <c r="BW12" s="783" t="str">
        <f t="shared" si="53"/>
        <v/>
      </c>
      <c r="BX12" s="783" t="str">
        <f t="shared" si="54"/>
        <v/>
      </c>
      <c r="BY12" s="783" t="str">
        <f t="shared" si="55"/>
        <v/>
      </c>
      <c r="BZ12" s="783" t="str">
        <f t="shared" si="56"/>
        <v/>
      </c>
      <c r="CA12" s="783" t="str">
        <f t="shared" si="57"/>
        <v/>
      </c>
      <c r="CB12" s="783" t="str">
        <f t="shared" si="58"/>
        <v/>
      </c>
      <c r="CC12" s="783" t="str">
        <f t="shared" si="59"/>
        <v/>
      </c>
      <c r="CD12" s="783" t="str">
        <f t="shared" si="60"/>
        <v/>
      </c>
      <c r="CE12" s="783" t="str">
        <f t="shared" si="61"/>
        <v/>
      </c>
      <c r="CF12" s="783" t="str">
        <f t="shared" si="62"/>
        <v/>
      </c>
      <c r="CG12" s="783" t="str">
        <f t="shared" si="63"/>
        <v/>
      </c>
      <c r="CH12" s="783" t="str">
        <f t="shared" si="64"/>
        <v/>
      </c>
      <c r="CI12" s="783" t="str">
        <f t="shared" si="65"/>
        <v/>
      </c>
      <c r="CJ12" s="783" t="str">
        <f t="shared" si="66"/>
        <v/>
      </c>
      <c r="CK12" s="783" t="str">
        <f t="shared" si="67"/>
        <v/>
      </c>
      <c r="CL12" s="783" t="str">
        <f t="shared" si="68"/>
        <v/>
      </c>
      <c r="CM12" s="783" t="str">
        <f t="shared" si="69"/>
        <v/>
      </c>
      <c r="CN12" s="783" t="str">
        <f t="shared" si="70"/>
        <v/>
      </c>
      <c r="CO12" s="783" t="str">
        <f t="shared" si="71"/>
        <v/>
      </c>
      <c r="CP12" s="783" t="str">
        <f t="shared" si="72"/>
        <v/>
      </c>
      <c r="CQ12" s="783" t="str">
        <f t="shared" si="73"/>
        <v/>
      </c>
      <c r="CR12" s="783" t="str">
        <f t="shared" si="74"/>
        <v/>
      </c>
      <c r="CS12" s="783" t="str">
        <f t="shared" si="75"/>
        <v/>
      </c>
      <c r="CT12" s="783" t="str">
        <f t="shared" si="76"/>
        <v/>
      </c>
      <c r="CU12" s="783" t="str">
        <f t="shared" si="77"/>
        <v/>
      </c>
      <c r="CV12" s="783" t="str">
        <f t="shared" si="78"/>
        <v/>
      </c>
      <c r="CW12" s="783" t="str">
        <f t="shared" si="79"/>
        <v/>
      </c>
      <c r="CX12" s="783" t="str">
        <f t="shared" si="80"/>
        <v/>
      </c>
      <c r="CY12" s="783" t="str">
        <f t="shared" si="81"/>
        <v/>
      </c>
      <c r="CZ12" s="783" t="str">
        <f t="shared" si="82"/>
        <v/>
      </c>
      <c r="DA12" s="783" t="str">
        <f t="shared" si="83"/>
        <v/>
      </c>
      <c r="DB12" s="783" t="str">
        <f t="shared" si="84"/>
        <v/>
      </c>
      <c r="DC12" s="783" t="str">
        <f t="shared" si="85"/>
        <v/>
      </c>
      <c r="DD12" s="783" t="str">
        <f t="shared" si="86"/>
        <v/>
      </c>
      <c r="DE12" s="783" t="str">
        <f t="shared" si="87"/>
        <v/>
      </c>
      <c r="DF12" s="783" t="str">
        <f t="shared" si="88"/>
        <v/>
      </c>
      <c r="DG12" s="783" t="str">
        <f t="shared" si="89"/>
        <v/>
      </c>
      <c r="DH12" s="783" t="str">
        <f t="shared" si="90"/>
        <v/>
      </c>
      <c r="DI12" s="783" t="str">
        <f t="shared" si="91"/>
        <v/>
      </c>
      <c r="DJ12" s="783" t="str">
        <f t="shared" si="92"/>
        <v/>
      </c>
      <c r="DK12" s="783" t="str">
        <f t="shared" si="93"/>
        <v/>
      </c>
      <c r="DL12" s="783" t="str">
        <f t="shared" si="94"/>
        <v/>
      </c>
      <c r="DM12" s="783" t="str">
        <f t="shared" si="95"/>
        <v/>
      </c>
      <c r="DN12" s="783" t="str">
        <f t="shared" si="96"/>
        <v/>
      </c>
      <c r="DO12" s="783" t="str">
        <f t="shared" si="97"/>
        <v/>
      </c>
      <c r="DP12" s="783" t="str">
        <f t="shared" si="98"/>
        <v/>
      </c>
      <c r="DQ12" s="783" t="str">
        <f t="shared" si="99"/>
        <v/>
      </c>
      <c r="DR12" s="783" t="str">
        <f t="shared" si="100"/>
        <v/>
      </c>
      <c r="DS12" s="783" t="str">
        <f t="shared" si="101"/>
        <v/>
      </c>
      <c r="DT12" s="783" t="str">
        <f t="shared" si="102"/>
        <v/>
      </c>
      <c r="DU12" s="783" t="str">
        <f t="shared" si="103"/>
        <v/>
      </c>
      <c r="DV12" s="783" t="str">
        <f t="shared" si="104"/>
        <v/>
      </c>
      <c r="DW12" s="783" t="str">
        <f t="shared" si="105"/>
        <v/>
      </c>
      <c r="DX12" s="783" t="str">
        <f t="shared" si="106"/>
        <v/>
      </c>
      <c r="DY12" s="783" t="str">
        <f t="shared" si="107"/>
        <v/>
      </c>
      <c r="DZ12" s="783" t="str">
        <f t="shared" si="108"/>
        <v/>
      </c>
      <c r="EA12" s="783" t="str">
        <f t="shared" si="109"/>
        <v/>
      </c>
      <c r="EB12" s="783" t="str">
        <f t="shared" si="110"/>
        <v/>
      </c>
      <c r="EC12" s="783" t="str">
        <f t="shared" si="111"/>
        <v/>
      </c>
      <c r="ED12" s="783" t="str">
        <f t="shared" si="112"/>
        <v/>
      </c>
      <c r="EE12" s="783" t="str">
        <f t="shared" si="113"/>
        <v/>
      </c>
      <c r="EF12" s="783" t="str">
        <f t="shared" si="114"/>
        <v/>
      </c>
      <c r="EG12" s="783" t="str">
        <f t="shared" si="115"/>
        <v/>
      </c>
      <c r="EH12" s="783" t="str">
        <f t="shared" si="116"/>
        <v/>
      </c>
      <c r="EI12" s="783" t="str">
        <f t="shared" si="117"/>
        <v/>
      </c>
      <c r="EJ12" s="783" t="str">
        <f t="shared" si="118"/>
        <v/>
      </c>
      <c r="EK12" s="783" t="str">
        <f t="shared" si="119"/>
        <v/>
      </c>
      <c r="EL12" s="783" t="str">
        <f t="shared" si="120"/>
        <v/>
      </c>
      <c r="EM12" s="783" t="str">
        <f t="shared" si="121"/>
        <v/>
      </c>
      <c r="EN12" s="783" t="str">
        <f t="shared" si="122"/>
        <v/>
      </c>
      <c r="EO12" s="783" t="str">
        <f t="shared" si="123"/>
        <v/>
      </c>
      <c r="EP12" s="783" t="str">
        <f t="shared" si="124"/>
        <v/>
      </c>
      <c r="EQ12" s="783" t="str">
        <f t="shared" si="125"/>
        <v/>
      </c>
      <c r="ER12" s="783" t="str">
        <f t="shared" si="126"/>
        <v/>
      </c>
      <c r="ES12" s="783" t="str">
        <f t="shared" si="127"/>
        <v/>
      </c>
      <c r="ET12" s="783" t="str">
        <f t="shared" si="128"/>
        <v/>
      </c>
      <c r="EU12" s="783" t="str">
        <f t="shared" si="129"/>
        <v/>
      </c>
      <c r="EV12" s="783" t="str">
        <f t="shared" si="130"/>
        <v/>
      </c>
      <c r="EW12" s="783" t="str">
        <f t="shared" si="131"/>
        <v/>
      </c>
      <c r="EX12" s="783" t="str">
        <f t="shared" si="132"/>
        <v/>
      </c>
      <c r="EY12" s="783" t="str">
        <f t="shared" si="133"/>
        <v/>
      </c>
      <c r="EZ12" s="783" t="str">
        <f t="shared" si="134"/>
        <v/>
      </c>
      <c r="FA12" s="783" t="str">
        <f t="shared" si="135"/>
        <v/>
      </c>
      <c r="FB12" s="783" t="str">
        <f t="shared" si="136"/>
        <v/>
      </c>
      <c r="FC12" s="783" t="str">
        <f t="shared" si="137"/>
        <v/>
      </c>
      <c r="FD12" s="783" t="str">
        <f t="shared" si="138"/>
        <v/>
      </c>
      <c r="FE12" s="783" t="str">
        <f t="shared" si="139"/>
        <v/>
      </c>
      <c r="FF12" s="783" t="str">
        <f t="shared" si="140"/>
        <v/>
      </c>
      <c r="FG12" s="783" t="str">
        <f t="shared" si="141"/>
        <v/>
      </c>
      <c r="FH12" s="783" t="str">
        <f t="shared" si="142"/>
        <v/>
      </c>
      <c r="FI12" s="783" t="str">
        <f t="shared" si="143"/>
        <v/>
      </c>
      <c r="FJ12" s="783" t="str">
        <f t="shared" si="144"/>
        <v/>
      </c>
      <c r="FK12" s="783" t="str">
        <f t="shared" si="145"/>
        <v/>
      </c>
      <c r="FL12" s="783" t="str">
        <f t="shared" si="146"/>
        <v/>
      </c>
      <c r="FM12" s="783" t="str">
        <f t="shared" si="147"/>
        <v/>
      </c>
      <c r="FN12" s="783" t="str">
        <f t="shared" si="148"/>
        <v/>
      </c>
      <c r="FO12" s="783" t="str">
        <f t="shared" si="149"/>
        <v/>
      </c>
      <c r="FP12" s="783" t="str">
        <f t="shared" si="150"/>
        <v/>
      </c>
      <c r="FQ12" s="783" t="str">
        <f t="shared" si="151"/>
        <v/>
      </c>
      <c r="FR12" s="783" t="str">
        <f t="shared" si="152"/>
        <v/>
      </c>
      <c r="FS12" s="783" t="str">
        <f t="shared" si="153"/>
        <v/>
      </c>
      <c r="FT12" s="783" t="str">
        <f t="shared" si="154"/>
        <v/>
      </c>
      <c r="FU12" s="783" t="str">
        <f t="shared" si="155"/>
        <v/>
      </c>
      <c r="FV12" s="783" t="str">
        <f t="shared" si="156"/>
        <v/>
      </c>
      <c r="FW12" s="783" t="str">
        <f t="shared" si="157"/>
        <v/>
      </c>
      <c r="FX12" s="783" t="str">
        <f t="shared" si="158"/>
        <v/>
      </c>
      <c r="FY12" s="783" t="str">
        <f t="shared" si="159"/>
        <v/>
      </c>
      <c r="FZ12" s="783" t="str">
        <f t="shared" si="160"/>
        <v/>
      </c>
      <c r="GA12" s="783" t="str">
        <f t="shared" si="161"/>
        <v/>
      </c>
      <c r="GB12" s="783" t="str">
        <f t="shared" si="162"/>
        <v/>
      </c>
      <c r="GC12" s="783" t="str">
        <f t="shared" si="163"/>
        <v/>
      </c>
      <c r="GD12" s="783" t="str">
        <f t="shared" si="164"/>
        <v/>
      </c>
      <c r="GE12" s="783" t="str">
        <f t="shared" si="165"/>
        <v/>
      </c>
      <c r="GF12" s="783" t="str">
        <f t="shared" si="166"/>
        <v/>
      </c>
      <c r="GG12" s="783" t="str">
        <f t="shared" si="167"/>
        <v/>
      </c>
      <c r="GH12" s="783" t="str">
        <f t="shared" si="168"/>
        <v/>
      </c>
      <c r="GI12" s="783" t="str">
        <f t="shared" si="169"/>
        <v/>
      </c>
      <c r="GJ12" s="783" t="str">
        <f t="shared" si="170"/>
        <v/>
      </c>
      <c r="GK12" s="783" t="str">
        <f t="shared" si="171"/>
        <v/>
      </c>
      <c r="GL12" s="783" t="str">
        <f t="shared" si="172"/>
        <v/>
      </c>
      <c r="GM12" s="783" t="str">
        <f t="shared" si="173"/>
        <v/>
      </c>
      <c r="GN12" s="783" t="str">
        <f t="shared" si="174"/>
        <v/>
      </c>
      <c r="GO12" s="783" t="str">
        <f t="shared" si="175"/>
        <v/>
      </c>
      <c r="GP12" s="783" t="str">
        <f t="shared" si="176"/>
        <v/>
      </c>
      <c r="GQ12" s="783" t="str">
        <f t="shared" si="177"/>
        <v/>
      </c>
      <c r="GR12" s="783" t="str">
        <f t="shared" si="178"/>
        <v/>
      </c>
      <c r="GS12" s="783" t="str">
        <f t="shared" si="179"/>
        <v/>
      </c>
      <c r="GT12" s="783" t="str">
        <f t="shared" si="180"/>
        <v/>
      </c>
      <c r="GU12" s="783" t="str">
        <f t="shared" si="181"/>
        <v/>
      </c>
      <c r="GV12" s="783" t="str">
        <f t="shared" si="182"/>
        <v/>
      </c>
      <c r="GW12" s="783" t="str">
        <f t="shared" si="183"/>
        <v/>
      </c>
      <c r="GX12" s="783" t="str">
        <f t="shared" si="184"/>
        <v/>
      </c>
      <c r="GY12" s="783" t="str">
        <f t="shared" si="185"/>
        <v/>
      </c>
      <c r="GZ12" s="783" t="str">
        <f t="shared" si="186"/>
        <v/>
      </c>
      <c r="HA12" s="783" t="str">
        <f t="shared" si="187"/>
        <v/>
      </c>
      <c r="HB12" s="783" t="str">
        <f t="shared" si="188"/>
        <v/>
      </c>
      <c r="HC12" s="783" t="str">
        <f t="shared" si="189"/>
        <v/>
      </c>
      <c r="HD12" s="783" t="str">
        <f t="shared" si="190"/>
        <v/>
      </c>
      <c r="HE12" s="783" t="str">
        <f t="shared" si="191"/>
        <v/>
      </c>
      <c r="HF12" s="783" t="str">
        <f t="shared" si="192"/>
        <v/>
      </c>
      <c r="HG12" s="783" t="str">
        <f t="shared" si="193"/>
        <v/>
      </c>
      <c r="HH12" s="783" t="str">
        <f t="shared" si="194"/>
        <v/>
      </c>
      <c r="HI12" s="783" t="str">
        <f t="shared" si="195"/>
        <v/>
      </c>
      <c r="HJ12" s="783" t="str">
        <f t="shared" si="196"/>
        <v/>
      </c>
      <c r="HK12" s="783" t="str">
        <f t="shared" si="197"/>
        <v/>
      </c>
      <c r="HL12" s="783" t="str">
        <f t="shared" si="198"/>
        <v/>
      </c>
      <c r="HM12" s="783" t="str">
        <f t="shared" si="199"/>
        <v/>
      </c>
      <c r="HN12" s="783" t="str">
        <f t="shared" si="200"/>
        <v/>
      </c>
      <c r="HO12" s="783" t="str">
        <f t="shared" si="201"/>
        <v/>
      </c>
      <c r="HP12" s="783" t="str">
        <f t="shared" si="202"/>
        <v/>
      </c>
      <c r="HQ12" s="783" t="str">
        <f t="shared" si="203"/>
        <v/>
      </c>
      <c r="HR12" s="783" t="str">
        <f t="shared" si="204"/>
        <v/>
      </c>
      <c r="HS12" s="783" t="str">
        <f t="shared" si="205"/>
        <v/>
      </c>
      <c r="HT12" s="783" t="str">
        <f t="shared" si="206"/>
        <v/>
      </c>
      <c r="HU12" s="783" t="str">
        <f t="shared" si="207"/>
        <v/>
      </c>
      <c r="HV12" s="783" t="str">
        <f t="shared" si="208"/>
        <v/>
      </c>
      <c r="HW12" s="783" t="str">
        <f t="shared" si="209"/>
        <v/>
      </c>
      <c r="HX12" s="783" t="str">
        <f t="shared" si="210"/>
        <v/>
      </c>
      <c r="HY12" s="783" t="str">
        <f t="shared" si="211"/>
        <v/>
      </c>
      <c r="HZ12" s="819" t="str">
        <f t="shared" si="212"/>
        <v/>
      </c>
      <c r="IA12" s="819" t="str">
        <f t="shared" si="213"/>
        <v/>
      </c>
      <c r="IB12" s="819" t="str">
        <f t="shared" si="214"/>
        <v/>
      </c>
      <c r="IC12" s="819" t="str">
        <f t="shared" si="215"/>
        <v/>
      </c>
      <c r="ID12" s="819" t="str">
        <f t="shared" si="216"/>
        <v/>
      </c>
      <c r="IE12" s="819" t="str">
        <f t="shared" si="217"/>
        <v/>
      </c>
      <c r="IF12" s="819" t="str">
        <f t="shared" si="218"/>
        <v/>
      </c>
      <c r="IG12" s="819" t="str">
        <f t="shared" si="219"/>
        <v/>
      </c>
      <c r="IH12" s="819" t="str">
        <f t="shared" si="220"/>
        <v/>
      </c>
      <c r="II12" s="819" t="str">
        <f t="shared" si="221"/>
        <v/>
      </c>
      <c r="IJ12" s="819" t="str">
        <f t="shared" si="222"/>
        <v/>
      </c>
      <c r="IK12" s="819" t="str">
        <f t="shared" si="223"/>
        <v/>
      </c>
      <c r="IL12" s="819" t="str">
        <f t="shared" si="224"/>
        <v/>
      </c>
      <c r="IM12" s="819" t="str">
        <f t="shared" si="225"/>
        <v/>
      </c>
      <c r="IN12" s="819" t="str">
        <f t="shared" si="226"/>
        <v/>
      </c>
      <c r="IO12" s="819" t="str">
        <f t="shared" si="227"/>
        <v/>
      </c>
      <c r="IP12" s="819" t="str">
        <f t="shared" si="228"/>
        <v/>
      </c>
      <c r="IQ12" s="819" t="str">
        <f t="shared" si="229"/>
        <v/>
      </c>
      <c r="IR12" s="819" t="str">
        <f t="shared" si="230"/>
        <v/>
      </c>
      <c r="IS12" s="819" t="str">
        <f t="shared" si="231"/>
        <v/>
      </c>
      <c r="IT12" s="819" t="str">
        <f t="shared" si="232"/>
        <v/>
      </c>
      <c r="IU12" s="819" t="str">
        <f t="shared" si="233"/>
        <v/>
      </c>
      <c r="IV12" s="819" t="str">
        <f t="shared" si="234"/>
        <v/>
      </c>
      <c r="IW12" s="819" t="str">
        <f t="shared" si="235"/>
        <v/>
      </c>
      <c r="IX12" s="819" t="str">
        <f t="shared" si="236"/>
        <v/>
      </c>
      <c r="IY12" s="819" t="str">
        <f t="shared" si="237"/>
        <v/>
      </c>
      <c r="IZ12" s="819" t="str">
        <f t="shared" si="238"/>
        <v/>
      </c>
      <c r="JA12" s="819" t="str">
        <f t="shared" si="239"/>
        <v/>
      </c>
      <c r="JB12" s="819" t="str">
        <f t="shared" si="240"/>
        <v/>
      </c>
      <c r="JC12" s="819" t="str">
        <f t="shared" si="241"/>
        <v/>
      </c>
      <c r="JD12" s="819" t="str">
        <f t="shared" si="242"/>
        <v/>
      </c>
      <c r="JE12" s="819" t="str">
        <f t="shared" si="243"/>
        <v/>
      </c>
      <c r="JF12" s="819" t="str">
        <f t="shared" si="244"/>
        <v/>
      </c>
      <c r="JG12" s="819" t="str">
        <f t="shared" si="245"/>
        <v/>
      </c>
      <c r="JH12" s="819" t="str">
        <f t="shared" si="246"/>
        <v/>
      </c>
      <c r="JI12" s="819" t="str">
        <f t="shared" si="247"/>
        <v/>
      </c>
      <c r="JJ12" s="819" t="str">
        <f t="shared" si="248"/>
        <v/>
      </c>
      <c r="JK12" s="819" t="str">
        <f t="shared" si="249"/>
        <v/>
      </c>
      <c r="JL12" s="819" t="str">
        <f t="shared" si="250"/>
        <v/>
      </c>
      <c r="JM12" s="819" t="str">
        <f t="shared" si="251"/>
        <v/>
      </c>
      <c r="JN12" s="819" t="str">
        <f t="shared" si="252"/>
        <v/>
      </c>
      <c r="JO12" s="819" t="str">
        <f t="shared" si="253"/>
        <v/>
      </c>
      <c r="JP12" s="819" t="str">
        <f t="shared" si="254"/>
        <v/>
      </c>
      <c r="JQ12" s="819" t="str">
        <f t="shared" si="255"/>
        <v/>
      </c>
      <c r="JR12" s="819" t="str">
        <f t="shared" si="256"/>
        <v/>
      </c>
      <c r="JS12" s="819" t="str">
        <f t="shared" si="257"/>
        <v/>
      </c>
      <c r="JT12" s="819" t="str">
        <f t="shared" si="258"/>
        <v/>
      </c>
      <c r="JU12" s="819" t="str">
        <f t="shared" si="259"/>
        <v/>
      </c>
      <c r="JV12" s="819" t="str">
        <f t="shared" si="260"/>
        <v/>
      </c>
      <c r="JW12" s="819" t="str">
        <f t="shared" si="261"/>
        <v/>
      </c>
      <c r="JX12" s="819" t="str">
        <f t="shared" si="262"/>
        <v/>
      </c>
      <c r="JY12" s="819" t="str">
        <f t="shared" si="263"/>
        <v/>
      </c>
      <c r="JZ12" s="819" t="str">
        <f t="shared" si="264"/>
        <v/>
      </c>
      <c r="KA12" s="819" t="str">
        <f t="shared" si="265"/>
        <v/>
      </c>
      <c r="KB12" s="819" t="str">
        <f t="shared" si="266"/>
        <v/>
      </c>
      <c r="KC12" s="819" t="str">
        <f t="shared" si="267"/>
        <v/>
      </c>
      <c r="KD12" s="819" t="str">
        <f t="shared" si="268"/>
        <v/>
      </c>
      <c r="KE12" s="819" t="str">
        <f t="shared" si="269"/>
        <v/>
      </c>
      <c r="KF12" s="819" t="str">
        <f t="shared" si="270"/>
        <v/>
      </c>
      <c r="KG12" s="819" t="str">
        <f t="shared" si="271"/>
        <v/>
      </c>
      <c r="KH12" s="819" t="str">
        <f t="shared" si="272"/>
        <v/>
      </c>
      <c r="KI12" s="819" t="str">
        <f t="shared" si="273"/>
        <v/>
      </c>
      <c r="KJ12" s="819" t="str">
        <f t="shared" si="274"/>
        <v/>
      </c>
      <c r="KK12" s="819" t="str">
        <f t="shared" si="275"/>
        <v/>
      </c>
      <c r="KL12" s="819" t="str">
        <f t="shared" si="276"/>
        <v/>
      </c>
      <c r="KM12" s="819" t="str">
        <f t="shared" si="277"/>
        <v/>
      </c>
      <c r="KN12" s="819" t="str">
        <f t="shared" si="278"/>
        <v/>
      </c>
      <c r="KO12" s="819" t="str">
        <f t="shared" si="279"/>
        <v/>
      </c>
      <c r="KP12" s="819" t="str">
        <f t="shared" si="280"/>
        <v/>
      </c>
      <c r="KQ12" s="819" t="str">
        <f t="shared" si="281"/>
        <v/>
      </c>
      <c r="KR12" s="819" t="str">
        <f t="shared" si="282"/>
        <v/>
      </c>
      <c r="KS12" s="819" t="str">
        <f t="shared" si="283"/>
        <v/>
      </c>
      <c r="KT12" s="819" t="str">
        <f t="shared" si="284"/>
        <v/>
      </c>
      <c r="KU12" s="819" t="str">
        <f t="shared" si="285"/>
        <v/>
      </c>
      <c r="KV12" s="819" t="str">
        <f t="shared" si="286"/>
        <v/>
      </c>
      <c r="KW12" s="819" t="str">
        <f t="shared" si="287"/>
        <v/>
      </c>
      <c r="KX12" s="819" t="str">
        <f t="shared" si="288"/>
        <v/>
      </c>
      <c r="KY12" s="819" t="str">
        <f t="shared" si="289"/>
        <v/>
      </c>
      <c r="KZ12" s="819" t="str">
        <f t="shared" si="290"/>
        <v/>
      </c>
      <c r="LA12" s="819" t="str">
        <f t="shared" si="291"/>
        <v/>
      </c>
      <c r="LB12" s="819" t="str">
        <f t="shared" si="292"/>
        <v/>
      </c>
      <c r="LC12" s="819" t="str">
        <f t="shared" si="293"/>
        <v/>
      </c>
      <c r="LD12" s="819" t="str">
        <f t="shared" si="294"/>
        <v/>
      </c>
      <c r="LE12" s="819" t="str">
        <f t="shared" si="295"/>
        <v/>
      </c>
      <c r="LF12" s="819" t="str">
        <f t="shared" si="296"/>
        <v/>
      </c>
      <c r="LG12" s="819" t="str">
        <f t="shared" si="297"/>
        <v/>
      </c>
      <c r="LH12" s="819" t="str">
        <f t="shared" si="298"/>
        <v/>
      </c>
      <c r="LI12" s="819" t="str">
        <f t="shared" si="299"/>
        <v/>
      </c>
      <c r="LJ12" s="819" t="str">
        <f t="shared" si="300"/>
        <v/>
      </c>
      <c r="LK12" s="819" t="str">
        <f t="shared" si="301"/>
        <v/>
      </c>
      <c r="LL12" s="819" t="str">
        <f t="shared" si="302"/>
        <v/>
      </c>
      <c r="LM12" s="819" t="str">
        <f t="shared" si="303"/>
        <v/>
      </c>
      <c r="LN12" s="819" t="str">
        <f t="shared" si="304"/>
        <v/>
      </c>
      <c r="LO12" s="819" t="str">
        <f t="shared" si="305"/>
        <v/>
      </c>
      <c r="LP12" s="819" t="str">
        <f t="shared" si="306"/>
        <v/>
      </c>
      <c r="LQ12" s="820" t="str">
        <f t="shared" si="307"/>
        <v/>
      </c>
      <c r="LR12" s="820" t="str">
        <f t="shared" si="308"/>
        <v/>
      </c>
      <c r="LS12" s="820" t="str">
        <f t="shared" si="309"/>
        <v/>
      </c>
      <c r="LT12" s="820" t="str">
        <f t="shared" si="310"/>
        <v/>
      </c>
      <c r="LU12" s="820" t="str">
        <f t="shared" si="311"/>
        <v/>
      </c>
      <c r="LV12" s="783" t="str">
        <f t="shared" si="312"/>
        <v/>
      </c>
      <c r="LW12" s="783" t="str">
        <f t="shared" si="313"/>
        <v/>
      </c>
      <c r="LX12" s="783" t="str">
        <f t="shared" si="314"/>
        <v/>
      </c>
      <c r="LY12" s="783" t="str">
        <f t="shared" si="315"/>
        <v/>
      </c>
      <c r="LZ12" s="783" t="str">
        <f t="shared" si="316"/>
        <v/>
      </c>
      <c r="MA12" s="783" t="str">
        <f t="shared" si="317"/>
        <v/>
      </c>
      <c r="MB12" s="783" t="str">
        <f t="shared" si="318"/>
        <v/>
      </c>
      <c r="MC12" s="783" t="str">
        <f t="shared" si="319"/>
        <v/>
      </c>
      <c r="MD12" s="783" t="str">
        <f t="shared" si="320"/>
        <v/>
      </c>
      <c r="ME12" s="783" t="str">
        <f t="shared" si="321"/>
        <v/>
      </c>
      <c r="MF12" s="783" t="str">
        <f t="shared" si="322"/>
        <v/>
      </c>
      <c r="MG12" s="783" t="str">
        <f t="shared" si="323"/>
        <v/>
      </c>
      <c r="MH12" s="783" t="str">
        <f t="shared" si="324"/>
        <v/>
      </c>
      <c r="MI12" s="783" t="str">
        <f t="shared" si="325"/>
        <v/>
      </c>
      <c r="MJ12" s="783" t="str">
        <f t="shared" si="326"/>
        <v/>
      </c>
      <c r="MK12" s="783" t="str">
        <f t="shared" si="327"/>
        <v/>
      </c>
      <c r="ML12" s="783" t="str">
        <f t="shared" si="328"/>
        <v/>
      </c>
      <c r="MM12" s="783" t="str">
        <f t="shared" si="329"/>
        <v/>
      </c>
      <c r="MN12" s="783" t="str">
        <f t="shared" si="330"/>
        <v/>
      </c>
      <c r="MO12" s="783" t="str">
        <f t="shared" si="331"/>
        <v/>
      </c>
      <c r="MP12" s="805">
        <f t="shared" si="338"/>
        <v>0</v>
      </c>
      <c r="MQ12" s="805">
        <f t="shared" si="339"/>
        <v>0</v>
      </c>
      <c r="MR12" s="805">
        <f t="shared" si="340"/>
        <v>0</v>
      </c>
      <c r="MS12" s="805">
        <f t="shared" si="341"/>
        <v>0</v>
      </c>
      <c r="MT12" s="805">
        <f t="shared" si="342"/>
        <v>0</v>
      </c>
      <c r="MU12" s="805">
        <f t="shared" si="343"/>
        <v>0</v>
      </c>
      <c r="MV12" s="805">
        <f t="shared" si="344"/>
        <v>0</v>
      </c>
      <c r="MW12" s="805">
        <f t="shared" si="345"/>
        <v>0</v>
      </c>
      <c r="MX12" s="805">
        <f t="shared" si="346"/>
        <v>0</v>
      </c>
      <c r="MY12" s="805">
        <f t="shared" si="347"/>
        <v>0</v>
      </c>
      <c r="MZ12" s="805">
        <f t="shared" si="332"/>
        <v>0</v>
      </c>
      <c r="NA12" s="805">
        <f t="shared" si="333"/>
        <v>0</v>
      </c>
      <c r="NB12" s="805">
        <f t="shared" si="334"/>
        <v>0</v>
      </c>
      <c r="NC12" s="805">
        <f t="shared" si="335"/>
        <v>0</v>
      </c>
      <c r="ND12" s="805">
        <f t="shared" si="336"/>
        <v>0</v>
      </c>
    </row>
    <row r="13" spans="1:503" ht="13.9" customHeight="1" x14ac:dyDescent="0.2">
      <c r="A13" s="814" t="str">
        <f t="shared" si="337"/>
        <v/>
      </c>
      <c r="B13" s="139" t="s">
        <v>575</v>
      </c>
      <c r="C13" s="140"/>
      <c r="D13" s="141"/>
      <c r="E13" s="142"/>
      <c r="F13" s="142"/>
      <c r="G13" s="142"/>
      <c r="H13" s="142"/>
      <c r="I13" s="142"/>
      <c r="J13" s="534"/>
      <c r="K13" s="143"/>
      <c r="L13" s="144">
        <f t="shared" si="0"/>
        <v>0</v>
      </c>
      <c r="M13" s="144">
        <f t="shared" si="1"/>
        <v>0</v>
      </c>
      <c r="N13" s="821"/>
      <c r="O13" s="821"/>
      <c r="P13" s="821"/>
      <c r="Q13" s="822"/>
      <c r="R13" s="823"/>
      <c r="S13" s="824"/>
      <c r="T13" s="1303"/>
      <c r="U13" s="1304"/>
      <c r="V13" s="1304"/>
      <c r="W13" s="1305"/>
      <c r="X13" s="783" t="str">
        <f t="shared" si="2"/>
        <v/>
      </c>
      <c r="Y13" s="783" t="str">
        <f t="shared" si="3"/>
        <v/>
      </c>
      <c r="Z13" s="783" t="str">
        <f t="shared" si="4"/>
        <v/>
      </c>
      <c r="AA13" s="783" t="str">
        <f t="shared" si="5"/>
        <v/>
      </c>
      <c r="AB13" s="783" t="str">
        <f t="shared" si="6"/>
        <v/>
      </c>
      <c r="AC13" s="783" t="str">
        <f t="shared" si="7"/>
        <v/>
      </c>
      <c r="AD13" s="783" t="str">
        <f t="shared" si="8"/>
        <v/>
      </c>
      <c r="AE13" s="783" t="str">
        <f t="shared" si="9"/>
        <v/>
      </c>
      <c r="AF13" s="783" t="str">
        <f t="shared" si="10"/>
        <v/>
      </c>
      <c r="AG13" s="783" t="str">
        <f t="shared" si="11"/>
        <v/>
      </c>
      <c r="AH13" s="783" t="str">
        <f t="shared" si="12"/>
        <v/>
      </c>
      <c r="AI13" s="783" t="str">
        <f t="shared" si="13"/>
        <v/>
      </c>
      <c r="AJ13" s="783" t="str">
        <f t="shared" si="14"/>
        <v/>
      </c>
      <c r="AK13" s="783" t="str">
        <f t="shared" si="15"/>
        <v/>
      </c>
      <c r="AL13" s="783" t="str">
        <f t="shared" si="16"/>
        <v/>
      </c>
      <c r="AM13" s="783" t="str">
        <f t="shared" si="17"/>
        <v/>
      </c>
      <c r="AN13" s="783" t="str">
        <f t="shared" si="18"/>
        <v/>
      </c>
      <c r="AO13" s="783" t="str">
        <f t="shared" si="19"/>
        <v/>
      </c>
      <c r="AP13" s="783" t="str">
        <f t="shared" si="20"/>
        <v/>
      </c>
      <c r="AQ13" s="783" t="str">
        <f t="shared" si="21"/>
        <v/>
      </c>
      <c r="AR13" s="783" t="str">
        <f t="shared" si="22"/>
        <v/>
      </c>
      <c r="AS13" s="783" t="str">
        <f t="shared" si="23"/>
        <v/>
      </c>
      <c r="AT13" s="783" t="str">
        <f t="shared" si="24"/>
        <v/>
      </c>
      <c r="AU13" s="783" t="str">
        <f t="shared" si="25"/>
        <v/>
      </c>
      <c r="AV13" s="783" t="str">
        <f t="shared" si="26"/>
        <v/>
      </c>
      <c r="AW13" s="783" t="str">
        <f t="shared" si="27"/>
        <v/>
      </c>
      <c r="AX13" s="783" t="str">
        <f t="shared" si="28"/>
        <v/>
      </c>
      <c r="AY13" s="783" t="str">
        <f t="shared" si="29"/>
        <v/>
      </c>
      <c r="AZ13" s="783" t="str">
        <f t="shared" si="30"/>
        <v/>
      </c>
      <c r="BA13" s="783" t="str">
        <f t="shared" si="31"/>
        <v/>
      </c>
      <c r="BB13" s="783" t="str">
        <f t="shared" si="32"/>
        <v/>
      </c>
      <c r="BC13" s="783" t="str">
        <f t="shared" si="33"/>
        <v/>
      </c>
      <c r="BD13" s="783" t="str">
        <f t="shared" si="34"/>
        <v/>
      </c>
      <c r="BE13" s="783" t="str">
        <f t="shared" si="35"/>
        <v/>
      </c>
      <c r="BF13" s="783" t="str">
        <f t="shared" si="36"/>
        <v/>
      </c>
      <c r="BG13" s="783" t="str">
        <f t="shared" si="37"/>
        <v/>
      </c>
      <c r="BH13" s="783" t="str">
        <f t="shared" si="38"/>
        <v/>
      </c>
      <c r="BI13" s="783" t="str">
        <f t="shared" si="39"/>
        <v/>
      </c>
      <c r="BJ13" s="783" t="str">
        <f t="shared" si="40"/>
        <v/>
      </c>
      <c r="BK13" s="783" t="str">
        <f t="shared" si="41"/>
        <v/>
      </c>
      <c r="BL13" s="783" t="str">
        <f t="shared" si="42"/>
        <v/>
      </c>
      <c r="BM13" s="783" t="str">
        <f t="shared" si="43"/>
        <v/>
      </c>
      <c r="BN13" s="783" t="str">
        <f t="shared" si="44"/>
        <v/>
      </c>
      <c r="BO13" s="783" t="str">
        <f t="shared" si="45"/>
        <v/>
      </c>
      <c r="BP13" s="783" t="str">
        <f t="shared" si="46"/>
        <v/>
      </c>
      <c r="BQ13" s="783" t="str">
        <f t="shared" si="47"/>
        <v/>
      </c>
      <c r="BR13" s="783" t="str">
        <f t="shared" si="48"/>
        <v/>
      </c>
      <c r="BS13" s="783" t="str">
        <f t="shared" si="49"/>
        <v/>
      </c>
      <c r="BT13" s="783" t="str">
        <f t="shared" si="50"/>
        <v/>
      </c>
      <c r="BU13" s="783" t="str">
        <f t="shared" si="51"/>
        <v/>
      </c>
      <c r="BV13" s="783" t="str">
        <f t="shared" si="52"/>
        <v/>
      </c>
      <c r="BW13" s="783" t="str">
        <f t="shared" si="53"/>
        <v/>
      </c>
      <c r="BX13" s="783" t="str">
        <f t="shared" si="54"/>
        <v/>
      </c>
      <c r="BY13" s="783" t="str">
        <f t="shared" si="55"/>
        <v/>
      </c>
      <c r="BZ13" s="783" t="str">
        <f t="shared" si="56"/>
        <v/>
      </c>
      <c r="CA13" s="783" t="str">
        <f t="shared" si="57"/>
        <v/>
      </c>
      <c r="CB13" s="783" t="str">
        <f t="shared" si="58"/>
        <v/>
      </c>
      <c r="CC13" s="783" t="str">
        <f t="shared" si="59"/>
        <v/>
      </c>
      <c r="CD13" s="783" t="str">
        <f t="shared" si="60"/>
        <v/>
      </c>
      <c r="CE13" s="783" t="str">
        <f t="shared" si="61"/>
        <v/>
      </c>
      <c r="CF13" s="783" t="str">
        <f t="shared" si="62"/>
        <v/>
      </c>
      <c r="CG13" s="783" t="str">
        <f t="shared" si="63"/>
        <v/>
      </c>
      <c r="CH13" s="783" t="str">
        <f t="shared" si="64"/>
        <v/>
      </c>
      <c r="CI13" s="783" t="str">
        <f t="shared" si="65"/>
        <v/>
      </c>
      <c r="CJ13" s="783" t="str">
        <f t="shared" si="66"/>
        <v/>
      </c>
      <c r="CK13" s="783" t="str">
        <f t="shared" si="67"/>
        <v/>
      </c>
      <c r="CL13" s="783" t="str">
        <f t="shared" si="68"/>
        <v/>
      </c>
      <c r="CM13" s="783" t="str">
        <f t="shared" si="69"/>
        <v/>
      </c>
      <c r="CN13" s="783" t="str">
        <f t="shared" si="70"/>
        <v/>
      </c>
      <c r="CO13" s="783" t="str">
        <f t="shared" si="71"/>
        <v/>
      </c>
      <c r="CP13" s="783" t="str">
        <f t="shared" si="72"/>
        <v/>
      </c>
      <c r="CQ13" s="783" t="str">
        <f t="shared" si="73"/>
        <v/>
      </c>
      <c r="CR13" s="783" t="str">
        <f t="shared" si="74"/>
        <v/>
      </c>
      <c r="CS13" s="783" t="str">
        <f t="shared" si="75"/>
        <v/>
      </c>
      <c r="CT13" s="783" t="str">
        <f t="shared" si="76"/>
        <v/>
      </c>
      <c r="CU13" s="783" t="str">
        <f t="shared" si="77"/>
        <v/>
      </c>
      <c r="CV13" s="783" t="str">
        <f t="shared" si="78"/>
        <v/>
      </c>
      <c r="CW13" s="783" t="str">
        <f t="shared" si="79"/>
        <v/>
      </c>
      <c r="CX13" s="783" t="str">
        <f t="shared" si="80"/>
        <v/>
      </c>
      <c r="CY13" s="783" t="str">
        <f t="shared" si="81"/>
        <v/>
      </c>
      <c r="CZ13" s="783" t="str">
        <f t="shared" si="82"/>
        <v/>
      </c>
      <c r="DA13" s="783" t="str">
        <f t="shared" si="83"/>
        <v/>
      </c>
      <c r="DB13" s="783" t="str">
        <f t="shared" si="84"/>
        <v/>
      </c>
      <c r="DC13" s="783" t="str">
        <f t="shared" si="85"/>
        <v/>
      </c>
      <c r="DD13" s="783" t="str">
        <f t="shared" si="86"/>
        <v/>
      </c>
      <c r="DE13" s="783" t="str">
        <f t="shared" si="87"/>
        <v/>
      </c>
      <c r="DF13" s="783" t="str">
        <f t="shared" si="88"/>
        <v/>
      </c>
      <c r="DG13" s="783" t="str">
        <f t="shared" si="89"/>
        <v/>
      </c>
      <c r="DH13" s="783" t="str">
        <f t="shared" si="90"/>
        <v/>
      </c>
      <c r="DI13" s="783" t="str">
        <f t="shared" si="91"/>
        <v/>
      </c>
      <c r="DJ13" s="783" t="str">
        <f t="shared" si="92"/>
        <v/>
      </c>
      <c r="DK13" s="783" t="str">
        <f t="shared" si="93"/>
        <v/>
      </c>
      <c r="DL13" s="783" t="str">
        <f t="shared" si="94"/>
        <v/>
      </c>
      <c r="DM13" s="783" t="str">
        <f t="shared" si="95"/>
        <v/>
      </c>
      <c r="DN13" s="783" t="str">
        <f t="shared" si="96"/>
        <v/>
      </c>
      <c r="DO13" s="783" t="str">
        <f t="shared" si="97"/>
        <v/>
      </c>
      <c r="DP13" s="783" t="str">
        <f t="shared" si="98"/>
        <v/>
      </c>
      <c r="DQ13" s="783" t="str">
        <f t="shared" si="99"/>
        <v/>
      </c>
      <c r="DR13" s="783" t="str">
        <f t="shared" si="100"/>
        <v/>
      </c>
      <c r="DS13" s="783" t="str">
        <f t="shared" si="101"/>
        <v/>
      </c>
      <c r="DT13" s="783" t="str">
        <f t="shared" si="102"/>
        <v/>
      </c>
      <c r="DU13" s="783" t="str">
        <f t="shared" si="103"/>
        <v/>
      </c>
      <c r="DV13" s="783" t="str">
        <f t="shared" si="104"/>
        <v/>
      </c>
      <c r="DW13" s="783" t="str">
        <f t="shared" si="105"/>
        <v/>
      </c>
      <c r="DX13" s="783" t="str">
        <f t="shared" si="106"/>
        <v/>
      </c>
      <c r="DY13" s="783" t="str">
        <f t="shared" si="107"/>
        <v/>
      </c>
      <c r="DZ13" s="783" t="str">
        <f t="shared" si="108"/>
        <v/>
      </c>
      <c r="EA13" s="783" t="str">
        <f t="shared" si="109"/>
        <v/>
      </c>
      <c r="EB13" s="783" t="str">
        <f t="shared" si="110"/>
        <v/>
      </c>
      <c r="EC13" s="783" t="str">
        <f t="shared" si="111"/>
        <v/>
      </c>
      <c r="ED13" s="783" t="str">
        <f t="shared" si="112"/>
        <v/>
      </c>
      <c r="EE13" s="783" t="str">
        <f t="shared" si="113"/>
        <v/>
      </c>
      <c r="EF13" s="783" t="str">
        <f t="shared" si="114"/>
        <v/>
      </c>
      <c r="EG13" s="783" t="str">
        <f t="shared" si="115"/>
        <v/>
      </c>
      <c r="EH13" s="783" t="str">
        <f t="shared" si="116"/>
        <v/>
      </c>
      <c r="EI13" s="783" t="str">
        <f t="shared" si="117"/>
        <v/>
      </c>
      <c r="EJ13" s="783" t="str">
        <f t="shared" si="118"/>
        <v/>
      </c>
      <c r="EK13" s="783" t="str">
        <f t="shared" si="119"/>
        <v/>
      </c>
      <c r="EL13" s="783" t="str">
        <f t="shared" si="120"/>
        <v/>
      </c>
      <c r="EM13" s="783" t="str">
        <f t="shared" si="121"/>
        <v/>
      </c>
      <c r="EN13" s="783" t="str">
        <f t="shared" si="122"/>
        <v/>
      </c>
      <c r="EO13" s="783" t="str">
        <f t="shared" si="123"/>
        <v/>
      </c>
      <c r="EP13" s="783" t="str">
        <f t="shared" si="124"/>
        <v/>
      </c>
      <c r="EQ13" s="783" t="str">
        <f t="shared" si="125"/>
        <v/>
      </c>
      <c r="ER13" s="783" t="str">
        <f t="shared" si="126"/>
        <v/>
      </c>
      <c r="ES13" s="783" t="str">
        <f t="shared" si="127"/>
        <v/>
      </c>
      <c r="ET13" s="783" t="str">
        <f t="shared" si="128"/>
        <v/>
      </c>
      <c r="EU13" s="783" t="str">
        <f t="shared" si="129"/>
        <v/>
      </c>
      <c r="EV13" s="783" t="str">
        <f t="shared" si="130"/>
        <v/>
      </c>
      <c r="EW13" s="783" t="str">
        <f t="shared" si="131"/>
        <v/>
      </c>
      <c r="EX13" s="783" t="str">
        <f t="shared" si="132"/>
        <v/>
      </c>
      <c r="EY13" s="783" t="str">
        <f t="shared" si="133"/>
        <v/>
      </c>
      <c r="EZ13" s="783" t="str">
        <f t="shared" si="134"/>
        <v/>
      </c>
      <c r="FA13" s="783" t="str">
        <f t="shared" si="135"/>
        <v/>
      </c>
      <c r="FB13" s="783" t="str">
        <f t="shared" si="136"/>
        <v/>
      </c>
      <c r="FC13" s="783" t="str">
        <f t="shared" si="137"/>
        <v/>
      </c>
      <c r="FD13" s="783" t="str">
        <f t="shared" si="138"/>
        <v/>
      </c>
      <c r="FE13" s="783" t="str">
        <f t="shared" si="139"/>
        <v/>
      </c>
      <c r="FF13" s="783" t="str">
        <f t="shared" si="140"/>
        <v/>
      </c>
      <c r="FG13" s="783" t="str">
        <f t="shared" si="141"/>
        <v/>
      </c>
      <c r="FH13" s="783" t="str">
        <f t="shared" si="142"/>
        <v/>
      </c>
      <c r="FI13" s="783" t="str">
        <f t="shared" si="143"/>
        <v/>
      </c>
      <c r="FJ13" s="783" t="str">
        <f t="shared" si="144"/>
        <v/>
      </c>
      <c r="FK13" s="783" t="str">
        <f t="shared" si="145"/>
        <v/>
      </c>
      <c r="FL13" s="783" t="str">
        <f t="shared" si="146"/>
        <v/>
      </c>
      <c r="FM13" s="783" t="str">
        <f t="shared" si="147"/>
        <v/>
      </c>
      <c r="FN13" s="783" t="str">
        <f t="shared" si="148"/>
        <v/>
      </c>
      <c r="FO13" s="783" t="str">
        <f t="shared" si="149"/>
        <v/>
      </c>
      <c r="FP13" s="783" t="str">
        <f t="shared" si="150"/>
        <v/>
      </c>
      <c r="FQ13" s="783" t="str">
        <f t="shared" si="151"/>
        <v/>
      </c>
      <c r="FR13" s="783" t="str">
        <f t="shared" si="152"/>
        <v/>
      </c>
      <c r="FS13" s="783" t="str">
        <f t="shared" si="153"/>
        <v/>
      </c>
      <c r="FT13" s="783" t="str">
        <f t="shared" si="154"/>
        <v/>
      </c>
      <c r="FU13" s="783" t="str">
        <f t="shared" si="155"/>
        <v/>
      </c>
      <c r="FV13" s="783" t="str">
        <f t="shared" si="156"/>
        <v/>
      </c>
      <c r="FW13" s="783" t="str">
        <f t="shared" si="157"/>
        <v/>
      </c>
      <c r="FX13" s="783" t="str">
        <f t="shared" si="158"/>
        <v/>
      </c>
      <c r="FY13" s="783" t="str">
        <f t="shared" si="159"/>
        <v/>
      </c>
      <c r="FZ13" s="783" t="str">
        <f t="shared" si="160"/>
        <v/>
      </c>
      <c r="GA13" s="783" t="str">
        <f t="shared" si="161"/>
        <v/>
      </c>
      <c r="GB13" s="783" t="str">
        <f t="shared" si="162"/>
        <v/>
      </c>
      <c r="GC13" s="783" t="str">
        <f t="shared" si="163"/>
        <v/>
      </c>
      <c r="GD13" s="783" t="str">
        <f t="shared" si="164"/>
        <v/>
      </c>
      <c r="GE13" s="783" t="str">
        <f t="shared" si="165"/>
        <v/>
      </c>
      <c r="GF13" s="783" t="str">
        <f t="shared" si="166"/>
        <v/>
      </c>
      <c r="GG13" s="783" t="str">
        <f t="shared" si="167"/>
        <v/>
      </c>
      <c r="GH13" s="783" t="str">
        <f t="shared" si="168"/>
        <v/>
      </c>
      <c r="GI13" s="783" t="str">
        <f t="shared" si="169"/>
        <v/>
      </c>
      <c r="GJ13" s="783" t="str">
        <f t="shared" si="170"/>
        <v/>
      </c>
      <c r="GK13" s="783" t="str">
        <f t="shared" si="171"/>
        <v/>
      </c>
      <c r="GL13" s="783" t="str">
        <f t="shared" si="172"/>
        <v/>
      </c>
      <c r="GM13" s="783" t="str">
        <f t="shared" si="173"/>
        <v/>
      </c>
      <c r="GN13" s="783" t="str">
        <f t="shared" si="174"/>
        <v/>
      </c>
      <c r="GO13" s="783" t="str">
        <f t="shared" si="175"/>
        <v/>
      </c>
      <c r="GP13" s="783" t="str">
        <f t="shared" si="176"/>
        <v/>
      </c>
      <c r="GQ13" s="783" t="str">
        <f t="shared" si="177"/>
        <v/>
      </c>
      <c r="GR13" s="783" t="str">
        <f t="shared" si="178"/>
        <v/>
      </c>
      <c r="GS13" s="783" t="str">
        <f t="shared" si="179"/>
        <v/>
      </c>
      <c r="GT13" s="783" t="str">
        <f t="shared" si="180"/>
        <v/>
      </c>
      <c r="GU13" s="783" t="str">
        <f t="shared" si="181"/>
        <v/>
      </c>
      <c r="GV13" s="783" t="str">
        <f t="shared" si="182"/>
        <v/>
      </c>
      <c r="GW13" s="783" t="str">
        <f t="shared" si="183"/>
        <v/>
      </c>
      <c r="GX13" s="783" t="str">
        <f t="shared" si="184"/>
        <v/>
      </c>
      <c r="GY13" s="783" t="str">
        <f t="shared" si="185"/>
        <v/>
      </c>
      <c r="GZ13" s="783" t="str">
        <f t="shared" si="186"/>
        <v/>
      </c>
      <c r="HA13" s="783" t="str">
        <f t="shared" si="187"/>
        <v/>
      </c>
      <c r="HB13" s="783" t="str">
        <f t="shared" si="188"/>
        <v/>
      </c>
      <c r="HC13" s="783" t="str">
        <f t="shared" si="189"/>
        <v/>
      </c>
      <c r="HD13" s="783" t="str">
        <f t="shared" si="190"/>
        <v/>
      </c>
      <c r="HE13" s="783" t="str">
        <f t="shared" si="191"/>
        <v/>
      </c>
      <c r="HF13" s="783" t="str">
        <f t="shared" si="192"/>
        <v/>
      </c>
      <c r="HG13" s="783" t="str">
        <f t="shared" si="193"/>
        <v/>
      </c>
      <c r="HH13" s="783" t="str">
        <f t="shared" si="194"/>
        <v/>
      </c>
      <c r="HI13" s="783" t="str">
        <f t="shared" si="195"/>
        <v/>
      </c>
      <c r="HJ13" s="783" t="str">
        <f t="shared" si="196"/>
        <v/>
      </c>
      <c r="HK13" s="783" t="str">
        <f t="shared" si="197"/>
        <v/>
      </c>
      <c r="HL13" s="783" t="str">
        <f t="shared" si="198"/>
        <v/>
      </c>
      <c r="HM13" s="783" t="str">
        <f t="shared" si="199"/>
        <v/>
      </c>
      <c r="HN13" s="783" t="str">
        <f t="shared" si="200"/>
        <v/>
      </c>
      <c r="HO13" s="783" t="str">
        <f t="shared" si="201"/>
        <v/>
      </c>
      <c r="HP13" s="783" t="str">
        <f t="shared" si="202"/>
        <v/>
      </c>
      <c r="HQ13" s="783" t="str">
        <f t="shared" si="203"/>
        <v/>
      </c>
      <c r="HR13" s="783" t="str">
        <f t="shared" si="204"/>
        <v/>
      </c>
      <c r="HS13" s="783" t="str">
        <f t="shared" si="205"/>
        <v/>
      </c>
      <c r="HT13" s="783" t="str">
        <f t="shared" si="206"/>
        <v/>
      </c>
      <c r="HU13" s="783" t="str">
        <f t="shared" si="207"/>
        <v/>
      </c>
      <c r="HV13" s="783" t="str">
        <f t="shared" si="208"/>
        <v/>
      </c>
      <c r="HW13" s="783" t="str">
        <f t="shared" si="209"/>
        <v/>
      </c>
      <c r="HX13" s="783" t="str">
        <f t="shared" si="210"/>
        <v/>
      </c>
      <c r="HY13" s="783" t="str">
        <f t="shared" si="211"/>
        <v/>
      </c>
      <c r="HZ13" s="819" t="str">
        <f t="shared" si="212"/>
        <v/>
      </c>
      <c r="IA13" s="819" t="str">
        <f t="shared" si="213"/>
        <v/>
      </c>
      <c r="IB13" s="819" t="str">
        <f t="shared" si="214"/>
        <v/>
      </c>
      <c r="IC13" s="819" t="str">
        <f t="shared" si="215"/>
        <v/>
      </c>
      <c r="ID13" s="819" t="str">
        <f t="shared" si="216"/>
        <v/>
      </c>
      <c r="IE13" s="819" t="str">
        <f t="shared" si="217"/>
        <v/>
      </c>
      <c r="IF13" s="819" t="str">
        <f t="shared" si="218"/>
        <v/>
      </c>
      <c r="IG13" s="819" t="str">
        <f t="shared" si="219"/>
        <v/>
      </c>
      <c r="IH13" s="819" t="str">
        <f t="shared" si="220"/>
        <v/>
      </c>
      <c r="II13" s="819" t="str">
        <f t="shared" si="221"/>
        <v/>
      </c>
      <c r="IJ13" s="819" t="str">
        <f t="shared" si="222"/>
        <v/>
      </c>
      <c r="IK13" s="819" t="str">
        <f t="shared" si="223"/>
        <v/>
      </c>
      <c r="IL13" s="819" t="str">
        <f t="shared" si="224"/>
        <v/>
      </c>
      <c r="IM13" s="819" t="str">
        <f t="shared" si="225"/>
        <v/>
      </c>
      <c r="IN13" s="819" t="str">
        <f t="shared" si="226"/>
        <v/>
      </c>
      <c r="IO13" s="819" t="str">
        <f t="shared" si="227"/>
        <v/>
      </c>
      <c r="IP13" s="819" t="str">
        <f t="shared" si="228"/>
        <v/>
      </c>
      <c r="IQ13" s="819" t="str">
        <f t="shared" si="229"/>
        <v/>
      </c>
      <c r="IR13" s="819" t="str">
        <f t="shared" si="230"/>
        <v/>
      </c>
      <c r="IS13" s="819" t="str">
        <f t="shared" si="231"/>
        <v/>
      </c>
      <c r="IT13" s="819" t="str">
        <f t="shared" si="232"/>
        <v/>
      </c>
      <c r="IU13" s="819" t="str">
        <f t="shared" si="233"/>
        <v/>
      </c>
      <c r="IV13" s="819" t="str">
        <f t="shared" si="234"/>
        <v/>
      </c>
      <c r="IW13" s="819" t="str">
        <f t="shared" si="235"/>
        <v/>
      </c>
      <c r="IX13" s="819" t="str">
        <f t="shared" si="236"/>
        <v/>
      </c>
      <c r="IY13" s="819" t="str">
        <f t="shared" si="237"/>
        <v/>
      </c>
      <c r="IZ13" s="819" t="str">
        <f t="shared" si="238"/>
        <v/>
      </c>
      <c r="JA13" s="819" t="str">
        <f t="shared" si="239"/>
        <v/>
      </c>
      <c r="JB13" s="819" t="str">
        <f t="shared" si="240"/>
        <v/>
      </c>
      <c r="JC13" s="819" t="str">
        <f t="shared" si="241"/>
        <v/>
      </c>
      <c r="JD13" s="819" t="str">
        <f t="shared" si="242"/>
        <v/>
      </c>
      <c r="JE13" s="819" t="str">
        <f t="shared" si="243"/>
        <v/>
      </c>
      <c r="JF13" s="819" t="str">
        <f t="shared" si="244"/>
        <v/>
      </c>
      <c r="JG13" s="819" t="str">
        <f t="shared" si="245"/>
        <v/>
      </c>
      <c r="JH13" s="819" t="str">
        <f t="shared" si="246"/>
        <v/>
      </c>
      <c r="JI13" s="819" t="str">
        <f t="shared" si="247"/>
        <v/>
      </c>
      <c r="JJ13" s="819" t="str">
        <f t="shared" si="248"/>
        <v/>
      </c>
      <c r="JK13" s="819" t="str">
        <f t="shared" si="249"/>
        <v/>
      </c>
      <c r="JL13" s="819" t="str">
        <f t="shared" si="250"/>
        <v/>
      </c>
      <c r="JM13" s="819" t="str">
        <f t="shared" si="251"/>
        <v/>
      </c>
      <c r="JN13" s="819" t="str">
        <f t="shared" si="252"/>
        <v/>
      </c>
      <c r="JO13" s="819" t="str">
        <f t="shared" si="253"/>
        <v/>
      </c>
      <c r="JP13" s="819" t="str">
        <f t="shared" si="254"/>
        <v/>
      </c>
      <c r="JQ13" s="819" t="str">
        <f t="shared" si="255"/>
        <v/>
      </c>
      <c r="JR13" s="819" t="str">
        <f t="shared" si="256"/>
        <v/>
      </c>
      <c r="JS13" s="819" t="str">
        <f t="shared" si="257"/>
        <v/>
      </c>
      <c r="JT13" s="819" t="str">
        <f t="shared" si="258"/>
        <v/>
      </c>
      <c r="JU13" s="819" t="str">
        <f t="shared" si="259"/>
        <v/>
      </c>
      <c r="JV13" s="819" t="str">
        <f t="shared" si="260"/>
        <v/>
      </c>
      <c r="JW13" s="819" t="str">
        <f t="shared" si="261"/>
        <v/>
      </c>
      <c r="JX13" s="819" t="str">
        <f t="shared" si="262"/>
        <v/>
      </c>
      <c r="JY13" s="819" t="str">
        <f t="shared" si="263"/>
        <v/>
      </c>
      <c r="JZ13" s="819" t="str">
        <f t="shared" si="264"/>
        <v/>
      </c>
      <c r="KA13" s="819" t="str">
        <f t="shared" si="265"/>
        <v/>
      </c>
      <c r="KB13" s="819" t="str">
        <f t="shared" si="266"/>
        <v/>
      </c>
      <c r="KC13" s="819" t="str">
        <f t="shared" si="267"/>
        <v/>
      </c>
      <c r="KD13" s="819" t="str">
        <f t="shared" si="268"/>
        <v/>
      </c>
      <c r="KE13" s="819" t="str">
        <f t="shared" si="269"/>
        <v/>
      </c>
      <c r="KF13" s="819" t="str">
        <f t="shared" si="270"/>
        <v/>
      </c>
      <c r="KG13" s="819" t="str">
        <f t="shared" si="271"/>
        <v/>
      </c>
      <c r="KH13" s="819" t="str">
        <f t="shared" si="272"/>
        <v/>
      </c>
      <c r="KI13" s="819" t="str">
        <f t="shared" si="273"/>
        <v/>
      </c>
      <c r="KJ13" s="819" t="str">
        <f t="shared" si="274"/>
        <v/>
      </c>
      <c r="KK13" s="819" t="str">
        <f t="shared" si="275"/>
        <v/>
      </c>
      <c r="KL13" s="819" t="str">
        <f t="shared" si="276"/>
        <v/>
      </c>
      <c r="KM13" s="819" t="str">
        <f t="shared" si="277"/>
        <v/>
      </c>
      <c r="KN13" s="819" t="str">
        <f t="shared" si="278"/>
        <v/>
      </c>
      <c r="KO13" s="819" t="str">
        <f t="shared" si="279"/>
        <v/>
      </c>
      <c r="KP13" s="819" t="str">
        <f t="shared" si="280"/>
        <v/>
      </c>
      <c r="KQ13" s="819" t="str">
        <f t="shared" si="281"/>
        <v/>
      </c>
      <c r="KR13" s="819" t="str">
        <f t="shared" si="282"/>
        <v/>
      </c>
      <c r="KS13" s="819" t="str">
        <f t="shared" si="283"/>
        <v/>
      </c>
      <c r="KT13" s="819" t="str">
        <f t="shared" si="284"/>
        <v/>
      </c>
      <c r="KU13" s="819" t="str">
        <f t="shared" si="285"/>
        <v/>
      </c>
      <c r="KV13" s="819" t="str">
        <f t="shared" si="286"/>
        <v/>
      </c>
      <c r="KW13" s="819" t="str">
        <f t="shared" si="287"/>
        <v/>
      </c>
      <c r="KX13" s="819" t="str">
        <f t="shared" si="288"/>
        <v/>
      </c>
      <c r="KY13" s="819" t="str">
        <f t="shared" si="289"/>
        <v/>
      </c>
      <c r="KZ13" s="819" t="str">
        <f t="shared" si="290"/>
        <v/>
      </c>
      <c r="LA13" s="819" t="str">
        <f t="shared" si="291"/>
        <v/>
      </c>
      <c r="LB13" s="819" t="str">
        <f t="shared" si="292"/>
        <v/>
      </c>
      <c r="LC13" s="819" t="str">
        <f t="shared" si="293"/>
        <v/>
      </c>
      <c r="LD13" s="819" t="str">
        <f t="shared" si="294"/>
        <v/>
      </c>
      <c r="LE13" s="819" t="str">
        <f t="shared" si="295"/>
        <v/>
      </c>
      <c r="LF13" s="819" t="str">
        <f t="shared" si="296"/>
        <v/>
      </c>
      <c r="LG13" s="819" t="str">
        <f t="shared" si="297"/>
        <v/>
      </c>
      <c r="LH13" s="819" t="str">
        <f t="shared" si="298"/>
        <v/>
      </c>
      <c r="LI13" s="819" t="str">
        <f t="shared" si="299"/>
        <v/>
      </c>
      <c r="LJ13" s="819" t="str">
        <f t="shared" si="300"/>
        <v/>
      </c>
      <c r="LK13" s="819" t="str">
        <f t="shared" si="301"/>
        <v/>
      </c>
      <c r="LL13" s="819" t="str">
        <f t="shared" si="302"/>
        <v/>
      </c>
      <c r="LM13" s="819" t="str">
        <f t="shared" si="303"/>
        <v/>
      </c>
      <c r="LN13" s="819" t="str">
        <f t="shared" si="304"/>
        <v/>
      </c>
      <c r="LO13" s="819" t="str">
        <f t="shared" si="305"/>
        <v/>
      </c>
      <c r="LP13" s="819" t="str">
        <f t="shared" si="306"/>
        <v/>
      </c>
      <c r="LQ13" s="820" t="str">
        <f t="shared" si="307"/>
        <v/>
      </c>
      <c r="LR13" s="820" t="str">
        <f t="shared" si="308"/>
        <v/>
      </c>
      <c r="LS13" s="820" t="str">
        <f t="shared" si="309"/>
        <v/>
      </c>
      <c r="LT13" s="820" t="str">
        <f t="shared" si="310"/>
        <v/>
      </c>
      <c r="LU13" s="820" t="str">
        <f t="shared" si="311"/>
        <v/>
      </c>
      <c r="LV13" s="783" t="str">
        <f t="shared" si="312"/>
        <v/>
      </c>
      <c r="LW13" s="783" t="str">
        <f t="shared" si="313"/>
        <v/>
      </c>
      <c r="LX13" s="783" t="str">
        <f t="shared" si="314"/>
        <v/>
      </c>
      <c r="LY13" s="783" t="str">
        <f t="shared" si="315"/>
        <v/>
      </c>
      <c r="LZ13" s="783" t="str">
        <f t="shared" si="316"/>
        <v/>
      </c>
      <c r="MA13" s="783" t="str">
        <f t="shared" si="317"/>
        <v/>
      </c>
      <c r="MB13" s="783" t="str">
        <f t="shared" si="318"/>
        <v/>
      </c>
      <c r="MC13" s="783" t="str">
        <f t="shared" si="319"/>
        <v/>
      </c>
      <c r="MD13" s="783" t="str">
        <f t="shared" si="320"/>
        <v/>
      </c>
      <c r="ME13" s="783" t="str">
        <f t="shared" si="321"/>
        <v/>
      </c>
      <c r="MF13" s="783" t="str">
        <f t="shared" si="322"/>
        <v/>
      </c>
      <c r="MG13" s="783" t="str">
        <f t="shared" si="323"/>
        <v/>
      </c>
      <c r="MH13" s="783" t="str">
        <f t="shared" si="324"/>
        <v/>
      </c>
      <c r="MI13" s="783" t="str">
        <f t="shared" si="325"/>
        <v/>
      </c>
      <c r="MJ13" s="783" t="str">
        <f t="shared" si="326"/>
        <v/>
      </c>
      <c r="MK13" s="783" t="str">
        <f t="shared" si="327"/>
        <v/>
      </c>
      <c r="ML13" s="783" t="str">
        <f t="shared" si="328"/>
        <v/>
      </c>
      <c r="MM13" s="783" t="str">
        <f t="shared" si="329"/>
        <v/>
      </c>
      <c r="MN13" s="783" t="str">
        <f t="shared" si="330"/>
        <v/>
      </c>
      <c r="MO13" s="783" t="str">
        <f t="shared" si="331"/>
        <v/>
      </c>
      <c r="MP13" s="805">
        <f t="shared" si="338"/>
        <v>0</v>
      </c>
      <c r="MQ13" s="805">
        <f t="shared" si="339"/>
        <v>0</v>
      </c>
      <c r="MR13" s="805">
        <f t="shared" si="340"/>
        <v>0</v>
      </c>
      <c r="MS13" s="805">
        <f t="shared" si="341"/>
        <v>0</v>
      </c>
      <c r="MT13" s="805">
        <f t="shared" si="342"/>
        <v>0</v>
      </c>
      <c r="MU13" s="805">
        <f t="shared" si="343"/>
        <v>0</v>
      </c>
      <c r="MV13" s="805">
        <f t="shared" si="344"/>
        <v>0</v>
      </c>
      <c r="MW13" s="805">
        <f t="shared" si="345"/>
        <v>0</v>
      </c>
      <c r="MX13" s="805">
        <f t="shared" si="346"/>
        <v>0</v>
      </c>
      <c r="MY13" s="805">
        <f t="shared" si="347"/>
        <v>0</v>
      </c>
      <c r="MZ13" s="805">
        <f t="shared" si="332"/>
        <v>0</v>
      </c>
      <c r="NA13" s="805">
        <f t="shared" si="333"/>
        <v>0</v>
      </c>
      <c r="NB13" s="805">
        <f t="shared" si="334"/>
        <v>0</v>
      </c>
      <c r="NC13" s="805">
        <f t="shared" si="335"/>
        <v>0</v>
      </c>
      <c r="ND13" s="805">
        <f t="shared" si="336"/>
        <v>0</v>
      </c>
    </row>
    <row r="14" spans="1:503" ht="13.9" customHeight="1" x14ac:dyDescent="0.2">
      <c r="A14" s="814" t="str">
        <f t="shared" si="337"/>
        <v/>
      </c>
      <c r="B14" s="139" t="s">
        <v>575</v>
      </c>
      <c r="C14" s="140"/>
      <c r="D14" s="141"/>
      <c r="E14" s="142"/>
      <c r="F14" s="142"/>
      <c r="G14" s="142"/>
      <c r="H14" s="142"/>
      <c r="I14" s="142"/>
      <c r="J14" s="534"/>
      <c r="K14" s="143"/>
      <c r="L14" s="144">
        <f t="shared" si="0"/>
        <v>0</v>
      </c>
      <c r="M14" s="144">
        <f t="shared" si="1"/>
        <v>0</v>
      </c>
      <c r="N14" s="821"/>
      <c r="O14" s="821"/>
      <c r="P14" s="821"/>
      <c r="Q14" s="822"/>
      <c r="R14" s="823"/>
      <c r="S14" s="824"/>
      <c r="T14" s="1303"/>
      <c r="U14" s="1304"/>
      <c r="V14" s="1304"/>
      <c r="W14" s="1305"/>
      <c r="X14" s="783" t="str">
        <f t="shared" si="2"/>
        <v/>
      </c>
      <c r="Y14" s="783" t="str">
        <f t="shared" si="3"/>
        <v/>
      </c>
      <c r="Z14" s="783" t="str">
        <f t="shared" si="4"/>
        <v/>
      </c>
      <c r="AA14" s="783" t="str">
        <f t="shared" si="5"/>
        <v/>
      </c>
      <c r="AB14" s="783" t="str">
        <f t="shared" si="6"/>
        <v/>
      </c>
      <c r="AC14" s="783" t="str">
        <f t="shared" si="7"/>
        <v/>
      </c>
      <c r="AD14" s="783" t="str">
        <f t="shared" si="8"/>
        <v/>
      </c>
      <c r="AE14" s="783" t="str">
        <f t="shared" si="9"/>
        <v/>
      </c>
      <c r="AF14" s="783" t="str">
        <f t="shared" si="10"/>
        <v/>
      </c>
      <c r="AG14" s="783" t="str">
        <f t="shared" si="11"/>
        <v/>
      </c>
      <c r="AH14" s="783" t="str">
        <f t="shared" si="12"/>
        <v/>
      </c>
      <c r="AI14" s="783" t="str">
        <f t="shared" si="13"/>
        <v/>
      </c>
      <c r="AJ14" s="783" t="str">
        <f t="shared" si="14"/>
        <v/>
      </c>
      <c r="AK14" s="783" t="str">
        <f t="shared" si="15"/>
        <v/>
      </c>
      <c r="AL14" s="783" t="str">
        <f t="shared" si="16"/>
        <v/>
      </c>
      <c r="AM14" s="783" t="str">
        <f t="shared" si="17"/>
        <v/>
      </c>
      <c r="AN14" s="783" t="str">
        <f t="shared" si="18"/>
        <v/>
      </c>
      <c r="AO14" s="783" t="str">
        <f t="shared" si="19"/>
        <v/>
      </c>
      <c r="AP14" s="783" t="str">
        <f t="shared" si="20"/>
        <v/>
      </c>
      <c r="AQ14" s="783" t="str">
        <f t="shared" si="21"/>
        <v/>
      </c>
      <c r="AR14" s="783" t="str">
        <f t="shared" si="22"/>
        <v/>
      </c>
      <c r="AS14" s="783" t="str">
        <f t="shared" si="23"/>
        <v/>
      </c>
      <c r="AT14" s="783" t="str">
        <f t="shared" si="24"/>
        <v/>
      </c>
      <c r="AU14" s="783" t="str">
        <f t="shared" si="25"/>
        <v/>
      </c>
      <c r="AV14" s="783" t="str">
        <f t="shared" si="26"/>
        <v/>
      </c>
      <c r="AW14" s="783" t="str">
        <f t="shared" si="27"/>
        <v/>
      </c>
      <c r="AX14" s="783" t="str">
        <f t="shared" si="28"/>
        <v/>
      </c>
      <c r="AY14" s="783" t="str">
        <f t="shared" si="29"/>
        <v/>
      </c>
      <c r="AZ14" s="783" t="str">
        <f t="shared" si="30"/>
        <v/>
      </c>
      <c r="BA14" s="783" t="str">
        <f t="shared" si="31"/>
        <v/>
      </c>
      <c r="BB14" s="783" t="str">
        <f t="shared" si="32"/>
        <v/>
      </c>
      <c r="BC14" s="783" t="str">
        <f t="shared" si="33"/>
        <v/>
      </c>
      <c r="BD14" s="783" t="str">
        <f t="shared" si="34"/>
        <v/>
      </c>
      <c r="BE14" s="783" t="str">
        <f t="shared" si="35"/>
        <v/>
      </c>
      <c r="BF14" s="783" t="str">
        <f t="shared" si="36"/>
        <v/>
      </c>
      <c r="BG14" s="783" t="str">
        <f t="shared" si="37"/>
        <v/>
      </c>
      <c r="BH14" s="783" t="str">
        <f t="shared" si="38"/>
        <v/>
      </c>
      <c r="BI14" s="783" t="str">
        <f t="shared" si="39"/>
        <v/>
      </c>
      <c r="BJ14" s="783" t="str">
        <f t="shared" si="40"/>
        <v/>
      </c>
      <c r="BK14" s="783" t="str">
        <f t="shared" si="41"/>
        <v/>
      </c>
      <c r="BL14" s="783" t="str">
        <f t="shared" si="42"/>
        <v/>
      </c>
      <c r="BM14" s="783" t="str">
        <f t="shared" si="43"/>
        <v/>
      </c>
      <c r="BN14" s="783" t="str">
        <f t="shared" si="44"/>
        <v/>
      </c>
      <c r="BO14" s="783" t="str">
        <f t="shared" si="45"/>
        <v/>
      </c>
      <c r="BP14" s="783" t="str">
        <f t="shared" si="46"/>
        <v/>
      </c>
      <c r="BQ14" s="783" t="str">
        <f t="shared" si="47"/>
        <v/>
      </c>
      <c r="BR14" s="783" t="str">
        <f t="shared" si="48"/>
        <v/>
      </c>
      <c r="BS14" s="783" t="str">
        <f t="shared" si="49"/>
        <v/>
      </c>
      <c r="BT14" s="783" t="str">
        <f t="shared" si="50"/>
        <v/>
      </c>
      <c r="BU14" s="783" t="str">
        <f t="shared" si="51"/>
        <v/>
      </c>
      <c r="BV14" s="783" t="str">
        <f t="shared" si="52"/>
        <v/>
      </c>
      <c r="BW14" s="783" t="str">
        <f t="shared" si="53"/>
        <v/>
      </c>
      <c r="BX14" s="783" t="str">
        <f t="shared" si="54"/>
        <v/>
      </c>
      <c r="BY14" s="783" t="str">
        <f t="shared" si="55"/>
        <v/>
      </c>
      <c r="BZ14" s="783" t="str">
        <f t="shared" si="56"/>
        <v/>
      </c>
      <c r="CA14" s="783" t="str">
        <f t="shared" si="57"/>
        <v/>
      </c>
      <c r="CB14" s="783" t="str">
        <f t="shared" si="58"/>
        <v/>
      </c>
      <c r="CC14" s="783" t="str">
        <f t="shared" si="59"/>
        <v/>
      </c>
      <c r="CD14" s="783" t="str">
        <f t="shared" si="60"/>
        <v/>
      </c>
      <c r="CE14" s="783" t="str">
        <f t="shared" si="61"/>
        <v/>
      </c>
      <c r="CF14" s="783" t="str">
        <f t="shared" si="62"/>
        <v/>
      </c>
      <c r="CG14" s="783" t="str">
        <f t="shared" si="63"/>
        <v/>
      </c>
      <c r="CH14" s="783" t="str">
        <f t="shared" si="64"/>
        <v/>
      </c>
      <c r="CI14" s="783" t="str">
        <f t="shared" si="65"/>
        <v/>
      </c>
      <c r="CJ14" s="783" t="str">
        <f t="shared" si="66"/>
        <v/>
      </c>
      <c r="CK14" s="783" t="str">
        <f t="shared" si="67"/>
        <v/>
      </c>
      <c r="CL14" s="783" t="str">
        <f t="shared" si="68"/>
        <v/>
      </c>
      <c r="CM14" s="783" t="str">
        <f t="shared" si="69"/>
        <v/>
      </c>
      <c r="CN14" s="783" t="str">
        <f t="shared" si="70"/>
        <v/>
      </c>
      <c r="CO14" s="783" t="str">
        <f t="shared" si="71"/>
        <v/>
      </c>
      <c r="CP14" s="783" t="str">
        <f t="shared" si="72"/>
        <v/>
      </c>
      <c r="CQ14" s="783" t="str">
        <f t="shared" si="73"/>
        <v/>
      </c>
      <c r="CR14" s="783" t="str">
        <f t="shared" si="74"/>
        <v/>
      </c>
      <c r="CS14" s="783" t="str">
        <f t="shared" si="75"/>
        <v/>
      </c>
      <c r="CT14" s="783" t="str">
        <f t="shared" si="76"/>
        <v/>
      </c>
      <c r="CU14" s="783" t="str">
        <f t="shared" si="77"/>
        <v/>
      </c>
      <c r="CV14" s="783" t="str">
        <f t="shared" si="78"/>
        <v/>
      </c>
      <c r="CW14" s="783" t="str">
        <f t="shared" si="79"/>
        <v/>
      </c>
      <c r="CX14" s="783" t="str">
        <f t="shared" si="80"/>
        <v/>
      </c>
      <c r="CY14" s="783" t="str">
        <f t="shared" si="81"/>
        <v/>
      </c>
      <c r="CZ14" s="783" t="str">
        <f t="shared" si="82"/>
        <v/>
      </c>
      <c r="DA14" s="783" t="str">
        <f t="shared" si="83"/>
        <v/>
      </c>
      <c r="DB14" s="783" t="str">
        <f t="shared" si="84"/>
        <v/>
      </c>
      <c r="DC14" s="783" t="str">
        <f t="shared" si="85"/>
        <v/>
      </c>
      <c r="DD14" s="783" t="str">
        <f t="shared" si="86"/>
        <v/>
      </c>
      <c r="DE14" s="783" t="str">
        <f t="shared" si="87"/>
        <v/>
      </c>
      <c r="DF14" s="783" t="str">
        <f t="shared" si="88"/>
        <v/>
      </c>
      <c r="DG14" s="783" t="str">
        <f t="shared" si="89"/>
        <v/>
      </c>
      <c r="DH14" s="783" t="str">
        <f t="shared" si="90"/>
        <v/>
      </c>
      <c r="DI14" s="783" t="str">
        <f t="shared" si="91"/>
        <v/>
      </c>
      <c r="DJ14" s="783" t="str">
        <f t="shared" si="92"/>
        <v/>
      </c>
      <c r="DK14" s="783" t="str">
        <f t="shared" si="93"/>
        <v/>
      </c>
      <c r="DL14" s="783" t="str">
        <f t="shared" si="94"/>
        <v/>
      </c>
      <c r="DM14" s="783" t="str">
        <f t="shared" si="95"/>
        <v/>
      </c>
      <c r="DN14" s="783" t="str">
        <f t="shared" si="96"/>
        <v/>
      </c>
      <c r="DO14" s="783" t="str">
        <f t="shared" si="97"/>
        <v/>
      </c>
      <c r="DP14" s="783" t="str">
        <f t="shared" si="98"/>
        <v/>
      </c>
      <c r="DQ14" s="783" t="str">
        <f t="shared" si="99"/>
        <v/>
      </c>
      <c r="DR14" s="783" t="str">
        <f t="shared" si="100"/>
        <v/>
      </c>
      <c r="DS14" s="783" t="str">
        <f t="shared" si="101"/>
        <v/>
      </c>
      <c r="DT14" s="783" t="str">
        <f t="shared" si="102"/>
        <v/>
      </c>
      <c r="DU14" s="783" t="str">
        <f t="shared" si="103"/>
        <v/>
      </c>
      <c r="DV14" s="783" t="str">
        <f t="shared" si="104"/>
        <v/>
      </c>
      <c r="DW14" s="783" t="str">
        <f t="shared" si="105"/>
        <v/>
      </c>
      <c r="DX14" s="783" t="str">
        <f t="shared" si="106"/>
        <v/>
      </c>
      <c r="DY14" s="783" t="str">
        <f t="shared" si="107"/>
        <v/>
      </c>
      <c r="DZ14" s="783" t="str">
        <f t="shared" si="108"/>
        <v/>
      </c>
      <c r="EA14" s="783" t="str">
        <f t="shared" si="109"/>
        <v/>
      </c>
      <c r="EB14" s="783" t="str">
        <f t="shared" si="110"/>
        <v/>
      </c>
      <c r="EC14" s="783" t="str">
        <f t="shared" si="111"/>
        <v/>
      </c>
      <c r="ED14" s="783" t="str">
        <f t="shared" si="112"/>
        <v/>
      </c>
      <c r="EE14" s="783" t="str">
        <f t="shared" si="113"/>
        <v/>
      </c>
      <c r="EF14" s="783" t="str">
        <f t="shared" si="114"/>
        <v/>
      </c>
      <c r="EG14" s="783" t="str">
        <f t="shared" si="115"/>
        <v/>
      </c>
      <c r="EH14" s="783" t="str">
        <f t="shared" si="116"/>
        <v/>
      </c>
      <c r="EI14" s="783" t="str">
        <f t="shared" si="117"/>
        <v/>
      </c>
      <c r="EJ14" s="783" t="str">
        <f t="shared" si="118"/>
        <v/>
      </c>
      <c r="EK14" s="783" t="str">
        <f t="shared" si="119"/>
        <v/>
      </c>
      <c r="EL14" s="783" t="str">
        <f t="shared" si="120"/>
        <v/>
      </c>
      <c r="EM14" s="783" t="str">
        <f t="shared" si="121"/>
        <v/>
      </c>
      <c r="EN14" s="783" t="str">
        <f t="shared" si="122"/>
        <v/>
      </c>
      <c r="EO14" s="783" t="str">
        <f t="shared" si="123"/>
        <v/>
      </c>
      <c r="EP14" s="783" t="str">
        <f t="shared" si="124"/>
        <v/>
      </c>
      <c r="EQ14" s="783" t="str">
        <f t="shared" si="125"/>
        <v/>
      </c>
      <c r="ER14" s="783" t="str">
        <f t="shared" si="126"/>
        <v/>
      </c>
      <c r="ES14" s="783" t="str">
        <f t="shared" si="127"/>
        <v/>
      </c>
      <c r="ET14" s="783" t="str">
        <f t="shared" si="128"/>
        <v/>
      </c>
      <c r="EU14" s="783" t="str">
        <f t="shared" si="129"/>
        <v/>
      </c>
      <c r="EV14" s="783" t="str">
        <f t="shared" si="130"/>
        <v/>
      </c>
      <c r="EW14" s="783" t="str">
        <f t="shared" si="131"/>
        <v/>
      </c>
      <c r="EX14" s="783" t="str">
        <f t="shared" si="132"/>
        <v/>
      </c>
      <c r="EY14" s="783" t="str">
        <f t="shared" si="133"/>
        <v/>
      </c>
      <c r="EZ14" s="783" t="str">
        <f t="shared" si="134"/>
        <v/>
      </c>
      <c r="FA14" s="783" t="str">
        <f t="shared" si="135"/>
        <v/>
      </c>
      <c r="FB14" s="783" t="str">
        <f t="shared" si="136"/>
        <v/>
      </c>
      <c r="FC14" s="783" t="str">
        <f t="shared" si="137"/>
        <v/>
      </c>
      <c r="FD14" s="783" t="str">
        <f t="shared" si="138"/>
        <v/>
      </c>
      <c r="FE14" s="783" t="str">
        <f t="shared" si="139"/>
        <v/>
      </c>
      <c r="FF14" s="783" t="str">
        <f t="shared" si="140"/>
        <v/>
      </c>
      <c r="FG14" s="783" t="str">
        <f t="shared" si="141"/>
        <v/>
      </c>
      <c r="FH14" s="783" t="str">
        <f t="shared" si="142"/>
        <v/>
      </c>
      <c r="FI14" s="783" t="str">
        <f t="shared" si="143"/>
        <v/>
      </c>
      <c r="FJ14" s="783" t="str">
        <f t="shared" si="144"/>
        <v/>
      </c>
      <c r="FK14" s="783" t="str">
        <f t="shared" si="145"/>
        <v/>
      </c>
      <c r="FL14" s="783" t="str">
        <f t="shared" si="146"/>
        <v/>
      </c>
      <c r="FM14" s="783" t="str">
        <f t="shared" si="147"/>
        <v/>
      </c>
      <c r="FN14" s="783" t="str">
        <f t="shared" si="148"/>
        <v/>
      </c>
      <c r="FO14" s="783" t="str">
        <f t="shared" si="149"/>
        <v/>
      </c>
      <c r="FP14" s="783" t="str">
        <f t="shared" si="150"/>
        <v/>
      </c>
      <c r="FQ14" s="783" t="str">
        <f t="shared" si="151"/>
        <v/>
      </c>
      <c r="FR14" s="783" t="str">
        <f t="shared" si="152"/>
        <v/>
      </c>
      <c r="FS14" s="783" t="str">
        <f t="shared" si="153"/>
        <v/>
      </c>
      <c r="FT14" s="783" t="str">
        <f t="shared" si="154"/>
        <v/>
      </c>
      <c r="FU14" s="783" t="str">
        <f t="shared" si="155"/>
        <v/>
      </c>
      <c r="FV14" s="783" t="str">
        <f t="shared" si="156"/>
        <v/>
      </c>
      <c r="FW14" s="783" t="str">
        <f t="shared" si="157"/>
        <v/>
      </c>
      <c r="FX14" s="783" t="str">
        <f t="shared" si="158"/>
        <v/>
      </c>
      <c r="FY14" s="783" t="str">
        <f t="shared" si="159"/>
        <v/>
      </c>
      <c r="FZ14" s="783" t="str">
        <f t="shared" si="160"/>
        <v/>
      </c>
      <c r="GA14" s="783" t="str">
        <f t="shared" si="161"/>
        <v/>
      </c>
      <c r="GB14" s="783" t="str">
        <f t="shared" si="162"/>
        <v/>
      </c>
      <c r="GC14" s="783" t="str">
        <f t="shared" si="163"/>
        <v/>
      </c>
      <c r="GD14" s="783" t="str">
        <f t="shared" si="164"/>
        <v/>
      </c>
      <c r="GE14" s="783" t="str">
        <f t="shared" si="165"/>
        <v/>
      </c>
      <c r="GF14" s="783" t="str">
        <f t="shared" si="166"/>
        <v/>
      </c>
      <c r="GG14" s="783" t="str">
        <f t="shared" si="167"/>
        <v/>
      </c>
      <c r="GH14" s="783" t="str">
        <f t="shared" si="168"/>
        <v/>
      </c>
      <c r="GI14" s="783" t="str">
        <f t="shared" si="169"/>
        <v/>
      </c>
      <c r="GJ14" s="783" t="str">
        <f t="shared" si="170"/>
        <v/>
      </c>
      <c r="GK14" s="783" t="str">
        <f t="shared" si="171"/>
        <v/>
      </c>
      <c r="GL14" s="783" t="str">
        <f t="shared" si="172"/>
        <v/>
      </c>
      <c r="GM14" s="783" t="str">
        <f t="shared" si="173"/>
        <v/>
      </c>
      <c r="GN14" s="783" t="str">
        <f t="shared" si="174"/>
        <v/>
      </c>
      <c r="GO14" s="783" t="str">
        <f t="shared" si="175"/>
        <v/>
      </c>
      <c r="GP14" s="783" t="str">
        <f t="shared" si="176"/>
        <v/>
      </c>
      <c r="GQ14" s="783" t="str">
        <f t="shared" si="177"/>
        <v/>
      </c>
      <c r="GR14" s="783" t="str">
        <f t="shared" si="178"/>
        <v/>
      </c>
      <c r="GS14" s="783" t="str">
        <f t="shared" si="179"/>
        <v/>
      </c>
      <c r="GT14" s="783" t="str">
        <f t="shared" si="180"/>
        <v/>
      </c>
      <c r="GU14" s="783" t="str">
        <f t="shared" si="181"/>
        <v/>
      </c>
      <c r="GV14" s="783" t="str">
        <f t="shared" si="182"/>
        <v/>
      </c>
      <c r="GW14" s="783" t="str">
        <f t="shared" si="183"/>
        <v/>
      </c>
      <c r="GX14" s="783" t="str">
        <f t="shared" si="184"/>
        <v/>
      </c>
      <c r="GY14" s="783" t="str">
        <f t="shared" si="185"/>
        <v/>
      </c>
      <c r="GZ14" s="783" t="str">
        <f t="shared" si="186"/>
        <v/>
      </c>
      <c r="HA14" s="783" t="str">
        <f t="shared" si="187"/>
        <v/>
      </c>
      <c r="HB14" s="783" t="str">
        <f t="shared" si="188"/>
        <v/>
      </c>
      <c r="HC14" s="783" t="str">
        <f t="shared" si="189"/>
        <v/>
      </c>
      <c r="HD14" s="783" t="str">
        <f t="shared" si="190"/>
        <v/>
      </c>
      <c r="HE14" s="783" t="str">
        <f t="shared" si="191"/>
        <v/>
      </c>
      <c r="HF14" s="783" t="str">
        <f t="shared" si="192"/>
        <v/>
      </c>
      <c r="HG14" s="783" t="str">
        <f t="shared" si="193"/>
        <v/>
      </c>
      <c r="HH14" s="783" t="str">
        <f t="shared" si="194"/>
        <v/>
      </c>
      <c r="HI14" s="783" t="str">
        <f t="shared" si="195"/>
        <v/>
      </c>
      <c r="HJ14" s="783" t="str">
        <f t="shared" si="196"/>
        <v/>
      </c>
      <c r="HK14" s="783" t="str">
        <f t="shared" si="197"/>
        <v/>
      </c>
      <c r="HL14" s="783" t="str">
        <f t="shared" si="198"/>
        <v/>
      </c>
      <c r="HM14" s="783" t="str">
        <f t="shared" si="199"/>
        <v/>
      </c>
      <c r="HN14" s="783" t="str">
        <f t="shared" si="200"/>
        <v/>
      </c>
      <c r="HO14" s="783" t="str">
        <f t="shared" si="201"/>
        <v/>
      </c>
      <c r="HP14" s="783" t="str">
        <f t="shared" si="202"/>
        <v/>
      </c>
      <c r="HQ14" s="783" t="str">
        <f t="shared" si="203"/>
        <v/>
      </c>
      <c r="HR14" s="783" t="str">
        <f t="shared" si="204"/>
        <v/>
      </c>
      <c r="HS14" s="783" t="str">
        <f t="shared" si="205"/>
        <v/>
      </c>
      <c r="HT14" s="783" t="str">
        <f t="shared" si="206"/>
        <v/>
      </c>
      <c r="HU14" s="783" t="str">
        <f t="shared" si="207"/>
        <v/>
      </c>
      <c r="HV14" s="783" t="str">
        <f t="shared" si="208"/>
        <v/>
      </c>
      <c r="HW14" s="783" t="str">
        <f t="shared" si="209"/>
        <v/>
      </c>
      <c r="HX14" s="783" t="str">
        <f t="shared" si="210"/>
        <v/>
      </c>
      <c r="HY14" s="783" t="str">
        <f t="shared" si="211"/>
        <v/>
      </c>
      <c r="HZ14" s="819" t="str">
        <f t="shared" si="212"/>
        <v/>
      </c>
      <c r="IA14" s="819" t="str">
        <f t="shared" si="213"/>
        <v/>
      </c>
      <c r="IB14" s="819" t="str">
        <f t="shared" si="214"/>
        <v/>
      </c>
      <c r="IC14" s="819" t="str">
        <f t="shared" si="215"/>
        <v/>
      </c>
      <c r="ID14" s="819" t="str">
        <f t="shared" si="216"/>
        <v/>
      </c>
      <c r="IE14" s="819" t="str">
        <f t="shared" si="217"/>
        <v/>
      </c>
      <c r="IF14" s="819" t="str">
        <f t="shared" si="218"/>
        <v/>
      </c>
      <c r="IG14" s="819" t="str">
        <f t="shared" si="219"/>
        <v/>
      </c>
      <c r="IH14" s="819" t="str">
        <f t="shared" si="220"/>
        <v/>
      </c>
      <c r="II14" s="819" t="str">
        <f t="shared" si="221"/>
        <v/>
      </c>
      <c r="IJ14" s="819" t="str">
        <f t="shared" si="222"/>
        <v/>
      </c>
      <c r="IK14" s="819" t="str">
        <f t="shared" si="223"/>
        <v/>
      </c>
      <c r="IL14" s="819" t="str">
        <f t="shared" si="224"/>
        <v/>
      </c>
      <c r="IM14" s="819" t="str">
        <f t="shared" si="225"/>
        <v/>
      </c>
      <c r="IN14" s="819" t="str">
        <f t="shared" si="226"/>
        <v/>
      </c>
      <c r="IO14" s="819" t="str">
        <f t="shared" si="227"/>
        <v/>
      </c>
      <c r="IP14" s="819" t="str">
        <f t="shared" si="228"/>
        <v/>
      </c>
      <c r="IQ14" s="819" t="str">
        <f t="shared" si="229"/>
        <v/>
      </c>
      <c r="IR14" s="819" t="str">
        <f t="shared" si="230"/>
        <v/>
      </c>
      <c r="IS14" s="819" t="str">
        <f t="shared" si="231"/>
        <v/>
      </c>
      <c r="IT14" s="819" t="str">
        <f t="shared" si="232"/>
        <v/>
      </c>
      <c r="IU14" s="819" t="str">
        <f t="shared" si="233"/>
        <v/>
      </c>
      <c r="IV14" s="819" t="str">
        <f t="shared" si="234"/>
        <v/>
      </c>
      <c r="IW14" s="819" t="str">
        <f t="shared" si="235"/>
        <v/>
      </c>
      <c r="IX14" s="819" t="str">
        <f t="shared" si="236"/>
        <v/>
      </c>
      <c r="IY14" s="819" t="str">
        <f t="shared" si="237"/>
        <v/>
      </c>
      <c r="IZ14" s="819" t="str">
        <f t="shared" si="238"/>
        <v/>
      </c>
      <c r="JA14" s="819" t="str">
        <f t="shared" si="239"/>
        <v/>
      </c>
      <c r="JB14" s="819" t="str">
        <f t="shared" si="240"/>
        <v/>
      </c>
      <c r="JC14" s="819" t="str">
        <f t="shared" si="241"/>
        <v/>
      </c>
      <c r="JD14" s="819" t="str">
        <f t="shared" si="242"/>
        <v/>
      </c>
      <c r="JE14" s="819" t="str">
        <f t="shared" si="243"/>
        <v/>
      </c>
      <c r="JF14" s="819" t="str">
        <f t="shared" si="244"/>
        <v/>
      </c>
      <c r="JG14" s="819" t="str">
        <f t="shared" si="245"/>
        <v/>
      </c>
      <c r="JH14" s="819" t="str">
        <f t="shared" si="246"/>
        <v/>
      </c>
      <c r="JI14" s="819" t="str">
        <f t="shared" si="247"/>
        <v/>
      </c>
      <c r="JJ14" s="819" t="str">
        <f t="shared" si="248"/>
        <v/>
      </c>
      <c r="JK14" s="819" t="str">
        <f t="shared" si="249"/>
        <v/>
      </c>
      <c r="JL14" s="819" t="str">
        <f t="shared" si="250"/>
        <v/>
      </c>
      <c r="JM14" s="819" t="str">
        <f t="shared" si="251"/>
        <v/>
      </c>
      <c r="JN14" s="819" t="str">
        <f t="shared" si="252"/>
        <v/>
      </c>
      <c r="JO14" s="819" t="str">
        <f t="shared" si="253"/>
        <v/>
      </c>
      <c r="JP14" s="819" t="str">
        <f t="shared" si="254"/>
        <v/>
      </c>
      <c r="JQ14" s="819" t="str">
        <f t="shared" si="255"/>
        <v/>
      </c>
      <c r="JR14" s="819" t="str">
        <f t="shared" si="256"/>
        <v/>
      </c>
      <c r="JS14" s="819" t="str">
        <f t="shared" si="257"/>
        <v/>
      </c>
      <c r="JT14" s="819" t="str">
        <f t="shared" si="258"/>
        <v/>
      </c>
      <c r="JU14" s="819" t="str">
        <f t="shared" si="259"/>
        <v/>
      </c>
      <c r="JV14" s="819" t="str">
        <f t="shared" si="260"/>
        <v/>
      </c>
      <c r="JW14" s="819" t="str">
        <f t="shared" si="261"/>
        <v/>
      </c>
      <c r="JX14" s="819" t="str">
        <f t="shared" si="262"/>
        <v/>
      </c>
      <c r="JY14" s="819" t="str">
        <f t="shared" si="263"/>
        <v/>
      </c>
      <c r="JZ14" s="819" t="str">
        <f t="shared" si="264"/>
        <v/>
      </c>
      <c r="KA14" s="819" t="str">
        <f t="shared" si="265"/>
        <v/>
      </c>
      <c r="KB14" s="819" t="str">
        <f t="shared" si="266"/>
        <v/>
      </c>
      <c r="KC14" s="819" t="str">
        <f t="shared" si="267"/>
        <v/>
      </c>
      <c r="KD14" s="819" t="str">
        <f t="shared" si="268"/>
        <v/>
      </c>
      <c r="KE14" s="819" t="str">
        <f t="shared" si="269"/>
        <v/>
      </c>
      <c r="KF14" s="819" t="str">
        <f t="shared" si="270"/>
        <v/>
      </c>
      <c r="KG14" s="819" t="str">
        <f t="shared" si="271"/>
        <v/>
      </c>
      <c r="KH14" s="819" t="str">
        <f t="shared" si="272"/>
        <v/>
      </c>
      <c r="KI14" s="819" t="str">
        <f t="shared" si="273"/>
        <v/>
      </c>
      <c r="KJ14" s="819" t="str">
        <f t="shared" si="274"/>
        <v/>
      </c>
      <c r="KK14" s="819" t="str">
        <f t="shared" si="275"/>
        <v/>
      </c>
      <c r="KL14" s="819" t="str">
        <f t="shared" si="276"/>
        <v/>
      </c>
      <c r="KM14" s="819" t="str">
        <f t="shared" si="277"/>
        <v/>
      </c>
      <c r="KN14" s="819" t="str">
        <f t="shared" si="278"/>
        <v/>
      </c>
      <c r="KO14" s="819" t="str">
        <f t="shared" si="279"/>
        <v/>
      </c>
      <c r="KP14" s="819" t="str">
        <f t="shared" si="280"/>
        <v/>
      </c>
      <c r="KQ14" s="819" t="str">
        <f t="shared" si="281"/>
        <v/>
      </c>
      <c r="KR14" s="819" t="str">
        <f t="shared" si="282"/>
        <v/>
      </c>
      <c r="KS14" s="819" t="str">
        <f t="shared" si="283"/>
        <v/>
      </c>
      <c r="KT14" s="819" t="str">
        <f t="shared" si="284"/>
        <v/>
      </c>
      <c r="KU14" s="819" t="str">
        <f t="shared" si="285"/>
        <v/>
      </c>
      <c r="KV14" s="819" t="str">
        <f t="shared" si="286"/>
        <v/>
      </c>
      <c r="KW14" s="819" t="str">
        <f t="shared" si="287"/>
        <v/>
      </c>
      <c r="KX14" s="819" t="str">
        <f t="shared" si="288"/>
        <v/>
      </c>
      <c r="KY14" s="819" t="str">
        <f t="shared" si="289"/>
        <v/>
      </c>
      <c r="KZ14" s="819" t="str">
        <f t="shared" si="290"/>
        <v/>
      </c>
      <c r="LA14" s="819" t="str">
        <f t="shared" si="291"/>
        <v/>
      </c>
      <c r="LB14" s="819" t="str">
        <f t="shared" si="292"/>
        <v/>
      </c>
      <c r="LC14" s="819" t="str">
        <f t="shared" si="293"/>
        <v/>
      </c>
      <c r="LD14" s="819" t="str">
        <f t="shared" si="294"/>
        <v/>
      </c>
      <c r="LE14" s="819" t="str">
        <f t="shared" si="295"/>
        <v/>
      </c>
      <c r="LF14" s="819" t="str">
        <f t="shared" si="296"/>
        <v/>
      </c>
      <c r="LG14" s="819" t="str">
        <f t="shared" si="297"/>
        <v/>
      </c>
      <c r="LH14" s="819" t="str">
        <f t="shared" si="298"/>
        <v/>
      </c>
      <c r="LI14" s="819" t="str">
        <f t="shared" si="299"/>
        <v/>
      </c>
      <c r="LJ14" s="819" t="str">
        <f t="shared" si="300"/>
        <v/>
      </c>
      <c r="LK14" s="819" t="str">
        <f t="shared" si="301"/>
        <v/>
      </c>
      <c r="LL14" s="819" t="str">
        <f t="shared" si="302"/>
        <v/>
      </c>
      <c r="LM14" s="819" t="str">
        <f t="shared" si="303"/>
        <v/>
      </c>
      <c r="LN14" s="819" t="str">
        <f t="shared" si="304"/>
        <v/>
      </c>
      <c r="LO14" s="819" t="str">
        <f t="shared" si="305"/>
        <v/>
      </c>
      <c r="LP14" s="819" t="str">
        <f t="shared" si="306"/>
        <v/>
      </c>
      <c r="LQ14" s="820" t="str">
        <f t="shared" si="307"/>
        <v/>
      </c>
      <c r="LR14" s="820" t="str">
        <f t="shared" si="308"/>
        <v/>
      </c>
      <c r="LS14" s="820" t="str">
        <f t="shared" si="309"/>
        <v/>
      </c>
      <c r="LT14" s="820" t="str">
        <f t="shared" si="310"/>
        <v/>
      </c>
      <c r="LU14" s="820" t="str">
        <f t="shared" si="311"/>
        <v/>
      </c>
      <c r="LV14" s="783" t="str">
        <f t="shared" si="312"/>
        <v/>
      </c>
      <c r="LW14" s="783" t="str">
        <f t="shared" si="313"/>
        <v/>
      </c>
      <c r="LX14" s="783" t="str">
        <f t="shared" si="314"/>
        <v/>
      </c>
      <c r="LY14" s="783" t="str">
        <f t="shared" si="315"/>
        <v/>
      </c>
      <c r="LZ14" s="783" t="str">
        <f t="shared" si="316"/>
        <v/>
      </c>
      <c r="MA14" s="783" t="str">
        <f t="shared" si="317"/>
        <v/>
      </c>
      <c r="MB14" s="783" t="str">
        <f t="shared" si="318"/>
        <v/>
      </c>
      <c r="MC14" s="783" t="str">
        <f t="shared" si="319"/>
        <v/>
      </c>
      <c r="MD14" s="783" t="str">
        <f t="shared" si="320"/>
        <v/>
      </c>
      <c r="ME14" s="783" t="str">
        <f t="shared" si="321"/>
        <v/>
      </c>
      <c r="MF14" s="783" t="str">
        <f t="shared" si="322"/>
        <v/>
      </c>
      <c r="MG14" s="783" t="str">
        <f t="shared" si="323"/>
        <v/>
      </c>
      <c r="MH14" s="783" t="str">
        <f t="shared" si="324"/>
        <v/>
      </c>
      <c r="MI14" s="783" t="str">
        <f t="shared" si="325"/>
        <v/>
      </c>
      <c r="MJ14" s="783" t="str">
        <f t="shared" si="326"/>
        <v/>
      </c>
      <c r="MK14" s="783" t="str">
        <f t="shared" si="327"/>
        <v/>
      </c>
      <c r="ML14" s="783" t="str">
        <f t="shared" si="328"/>
        <v/>
      </c>
      <c r="MM14" s="783" t="str">
        <f t="shared" si="329"/>
        <v/>
      </c>
      <c r="MN14" s="783" t="str">
        <f t="shared" si="330"/>
        <v/>
      </c>
      <c r="MO14" s="783" t="str">
        <f t="shared" si="331"/>
        <v/>
      </c>
      <c r="MP14" s="805">
        <f t="shared" si="338"/>
        <v>0</v>
      </c>
      <c r="MQ14" s="805">
        <f t="shared" si="339"/>
        <v>0</v>
      </c>
      <c r="MR14" s="805">
        <f t="shared" si="340"/>
        <v>0</v>
      </c>
      <c r="MS14" s="805">
        <f t="shared" si="341"/>
        <v>0</v>
      </c>
      <c r="MT14" s="805">
        <f t="shared" si="342"/>
        <v>0</v>
      </c>
      <c r="MU14" s="805">
        <f t="shared" si="343"/>
        <v>0</v>
      </c>
      <c r="MV14" s="805">
        <f t="shared" si="344"/>
        <v>0</v>
      </c>
      <c r="MW14" s="805">
        <f t="shared" si="345"/>
        <v>0</v>
      </c>
      <c r="MX14" s="805">
        <f t="shared" si="346"/>
        <v>0</v>
      </c>
      <c r="MY14" s="805">
        <f t="shared" si="347"/>
        <v>0</v>
      </c>
      <c r="MZ14" s="805">
        <f t="shared" si="332"/>
        <v>0</v>
      </c>
      <c r="NA14" s="805">
        <f t="shared" si="333"/>
        <v>0</v>
      </c>
      <c r="NB14" s="805">
        <f t="shared" si="334"/>
        <v>0</v>
      </c>
      <c r="NC14" s="805">
        <f t="shared" si="335"/>
        <v>0</v>
      </c>
      <c r="ND14" s="805">
        <f t="shared" si="336"/>
        <v>0</v>
      </c>
    </row>
    <row r="15" spans="1:503" ht="13.9" customHeight="1" x14ac:dyDescent="0.2">
      <c r="A15" s="814" t="str">
        <f t="shared" si="337"/>
        <v/>
      </c>
      <c r="B15" s="139" t="s">
        <v>575</v>
      </c>
      <c r="C15" s="140"/>
      <c r="D15" s="141"/>
      <c r="E15" s="142"/>
      <c r="F15" s="142"/>
      <c r="G15" s="142"/>
      <c r="H15" s="142"/>
      <c r="I15" s="142"/>
      <c r="J15" s="534"/>
      <c r="K15" s="143"/>
      <c r="L15" s="144">
        <f t="shared" si="0"/>
        <v>0</v>
      </c>
      <c r="M15" s="144">
        <f t="shared" si="1"/>
        <v>0</v>
      </c>
      <c r="N15" s="821"/>
      <c r="O15" s="821"/>
      <c r="P15" s="821"/>
      <c r="Q15" s="822"/>
      <c r="R15" s="823"/>
      <c r="S15" s="824"/>
      <c r="T15" s="1303"/>
      <c r="U15" s="1304"/>
      <c r="V15" s="1304"/>
      <c r="W15" s="1305"/>
      <c r="X15" s="783" t="str">
        <f t="shared" si="2"/>
        <v/>
      </c>
      <c r="Y15" s="783" t="str">
        <f t="shared" si="3"/>
        <v/>
      </c>
      <c r="Z15" s="783" t="str">
        <f t="shared" si="4"/>
        <v/>
      </c>
      <c r="AA15" s="783" t="str">
        <f t="shared" si="5"/>
        <v/>
      </c>
      <c r="AB15" s="783" t="str">
        <f t="shared" si="6"/>
        <v/>
      </c>
      <c r="AC15" s="783" t="str">
        <f t="shared" si="7"/>
        <v/>
      </c>
      <c r="AD15" s="783" t="str">
        <f t="shared" si="8"/>
        <v/>
      </c>
      <c r="AE15" s="783" t="str">
        <f t="shared" si="9"/>
        <v/>
      </c>
      <c r="AF15" s="783" t="str">
        <f t="shared" si="10"/>
        <v/>
      </c>
      <c r="AG15" s="783" t="str">
        <f t="shared" si="11"/>
        <v/>
      </c>
      <c r="AH15" s="783" t="str">
        <f t="shared" si="12"/>
        <v/>
      </c>
      <c r="AI15" s="783" t="str">
        <f t="shared" si="13"/>
        <v/>
      </c>
      <c r="AJ15" s="783" t="str">
        <f t="shared" si="14"/>
        <v/>
      </c>
      <c r="AK15" s="783" t="str">
        <f t="shared" si="15"/>
        <v/>
      </c>
      <c r="AL15" s="783" t="str">
        <f t="shared" si="16"/>
        <v/>
      </c>
      <c r="AM15" s="783" t="str">
        <f t="shared" si="17"/>
        <v/>
      </c>
      <c r="AN15" s="783" t="str">
        <f t="shared" si="18"/>
        <v/>
      </c>
      <c r="AO15" s="783" t="str">
        <f t="shared" si="19"/>
        <v/>
      </c>
      <c r="AP15" s="783" t="str">
        <f t="shared" si="20"/>
        <v/>
      </c>
      <c r="AQ15" s="783" t="str">
        <f t="shared" si="21"/>
        <v/>
      </c>
      <c r="AR15" s="783" t="str">
        <f t="shared" si="22"/>
        <v/>
      </c>
      <c r="AS15" s="783" t="str">
        <f t="shared" si="23"/>
        <v/>
      </c>
      <c r="AT15" s="783" t="str">
        <f t="shared" si="24"/>
        <v/>
      </c>
      <c r="AU15" s="783" t="str">
        <f t="shared" si="25"/>
        <v/>
      </c>
      <c r="AV15" s="783" t="str">
        <f t="shared" si="26"/>
        <v/>
      </c>
      <c r="AW15" s="783" t="str">
        <f t="shared" si="27"/>
        <v/>
      </c>
      <c r="AX15" s="783" t="str">
        <f t="shared" si="28"/>
        <v/>
      </c>
      <c r="AY15" s="783" t="str">
        <f t="shared" si="29"/>
        <v/>
      </c>
      <c r="AZ15" s="783" t="str">
        <f t="shared" si="30"/>
        <v/>
      </c>
      <c r="BA15" s="783" t="str">
        <f t="shared" si="31"/>
        <v/>
      </c>
      <c r="BB15" s="783" t="str">
        <f t="shared" si="32"/>
        <v/>
      </c>
      <c r="BC15" s="783" t="str">
        <f t="shared" si="33"/>
        <v/>
      </c>
      <c r="BD15" s="783" t="str">
        <f t="shared" si="34"/>
        <v/>
      </c>
      <c r="BE15" s="783" t="str">
        <f t="shared" si="35"/>
        <v/>
      </c>
      <c r="BF15" s="783" t="str">
        <f t="shared" si="36"/>
        <v/>
      </c>
      <c r="BG15" s="783" t="str">
        <f t="shared" si="37"/>
        <v/>
      </c>
      <c r="BH15" s="783" t="str">
        <f t="shared" si="38"/>
        <v/>
      </c>
      <c r="BI15" s="783" t="str">
        <f t="shared" si="39"/>
        <v/>
      </c>
      <c r="BJ15" s="783" t="str">
        <f t="shared" si="40"/>
        <v/>
      </c>
      <c r="BK15" s="783" t="str">
        <f t="shared" si="41"/>
        <v/>
      </c>
      <c r="BL15" s="783" t="str">
        <f t="shared" si="42"/>
        <v/>
      </c>
      <c r="BM15" s="783" t="str">
        <f t="shared" si="43"/>
        <v/>
      </c>
      <c r="BN15" s="783" t="str">
        <f t="shared" si="44"/>
        <v/>
      </c>
      <c r="BO15" s="783" t="str">
        <f t="shared" si="45"/>
        <v/>
      </c>
      <c r="BP15" s="783" t="str">
        <f t="shared" si="46"/>
        <v/>
      </c>
      <c r="BQ15" s="783" t="str">
        <f t="shared" si="47"/>
        <v/>
      </c>
      <c r="BR15" s="783" t="str">
        <f t="shared" si="48"/>
        <v/>
      </c>
      <c r="BS15" s="783" t="str">
        <f t="shared" si="49"/>
        <v/>
      </c>
      <c r="BT15" s="783" t="str">
        <f t="shared" si="50"/>
        <v/>
      </c>
      <c r="BU15" s="783" t="str">
        <f t="shared" si="51"/>
        <v/>
      </c>
      <c r="BV15" s="783" t="str">
        <f t="shared" si="52"/>
        <v/>
      </c>
      <c r="BW15" s="783" t="str">
        <f t="shared" si="53"/>
        <v/>
      </c>
      <c r="BX15" s="783" t="str">
        <f t="shared" si="54"/>
        <v/>
      </c>
      <c r="BY15" s="783" t="str">
        <f t="shared" si="55"/>
        <v/>
      </c>
      <c r="BZ15" s="783" t="str">
        <f t="shared" si="56"/>
        <v/>
      </c>
      <c r="CA15" s="783" t="str">
        <f t="shared" si="57"/>
        <v/>
      </c>
      <c r="CB15" s="783" t="str">
        <f t="shared" si="58"/>
        <v/>
      </c>
      <c r="CC15" s="783" t="str">
        <f t="shared" si="59"/>
        <v/>
      </c>
      <c r="CD15" s="783" t="str">
        <f t="shared" si="60"/>
        <v/>
      </c>
      <c r="CE15" s="783" t="str">
        <f t="shared" si="61"/>
        <v/>
      </c>
      <c r="CF15" s="783" t="str">
        <f t="shared" si="62"/>
        <v/>
      </c>
      <c r="CG15" s="783" t="str">
        <f t="shared" si="63"/>
        <v/>
      </c>
      <c r="CH15" s="783" t="str">
        <f t="shared" si="64"/>
        <v/>
      </c>
      <c r="CI15" s="783" t="str">
        <f t="shared" si="65"/>
        <v/>
      </c>
      <c r="CJ15" s="783" t="str">
        <f t="shared" si="66"/>
        <v/>
      </c>
      <c r="CK15" s="783" t="str">
        <f t="shared" si="67"/>
        <v/>
      </c>
      <c r="CL15" s="783" t="str">
        <f t="shared" si="68"/>
        <v/>
      </c>
      <c r="CM15" s="783" t="str">
        <f t="shared" si="69"/>
        <v/>
      </c>
      <c r="CN15" s="783" t="str">
        <f t="shared" si="70"/>
        <v/>
      </c>
      <c r="CO15" s="783" t="str">
        <f t="shared" si="71"/>
        <v/>
      </c>
      <c r="CP15" s="783" t="str">
        <f t="shared" si="72"/>
        <v/>
      </c>
      <c r="CQ15" s="783" t="str">
        <f t="shared" si="73"/>
        <v/>
      </c>
      <c r="CR15" s="783" t="str">
        <f t="shared" si="74"/>
        <v/>
      </c>
      <c r="CS15" s="783" t="str">
        <f t="shared" si="75"/>
        <v/>
      </c>
      <c r="CT15" s="783" t="str">
        <f t="shared" si="76"/>
        <v/>
      </c>
      <c r="CU15" s="783" t="str">
        <f t="shared" si="77"/>
        <v/>
      </c>
      <c r="CV15" s="783" t="str">
        <f t="shared" si="78"/>
        <v/>
      </c>
      <c r="CW15" s="783" t="str">
        <f t="shared" si="79"/>
        <v/>
      </c>
      <c r="CX15" s="783" t="str">
        <f t="shared" si="80"/>
        <v/>
      </c>
      <c r="CY15" s="783" t="str">
        <f t="shared" si="81"/>
        <v/>
      </c>
      <c r="CZ15" s="783" t="str">
        <f t="shared" si="82"/>
        <v/>
      </c>
      <c r="DA15" s="783" t="str">
        <f t="shared" si="83"/>
        <v/>
      </c>
      <c r="DB15" s="783" t="str">
        <f t="shared" si="84"/>
        <v/>
      </c>
      <c r="DC15" s="783" t="str">
        <f t="shared" si="85"/>
        <v/>
      </c>
      <c r="DD15" s="783" t="str">
        <f t="shared" si="86"/>
        <v/>
      </c>
      <c r="DE15" s="783" t="str">
        <f t="shared" si="87"/>
        <v/>
      </c>
      <c r="DF15" s="783" t="str">
        <f t="shared" si="88"/>
        <v/>
      </c>
      <c r="DG15" s="783" t="str">
        <f t="shared" si="89"/>
        <v/>
      </c>
      <c r="DH15" s="783" t="str">
        <f t="shared" si="90"/>
        <v/>
      </c>
      <c r="DI15" s="783" t="str">
        <f t="shared" si="91"/>
        <v/>
      </c>
      <c r="DJ15" s="783" t="str">
        <f t="shared" si="92"/>
        <v/>
      </c>
      <c r="DK15" s="783" t="str">
        <f t="shared" si="93"/>
        <v/>
      </c>
      <c r="DL15" s="783" t="str">
        <f t="shared" si="94"/>
        <v/>
      </c>
      <c r="DM15" s="783" t="str">
        <f t="shared" si="95"/>
        <v/>
      </c>
      <c r="DN15" s="783" t="str">
        <f t="shared" si="96"/>
        <v/>
      </c>
      <c r="DO15" s="783" t="str">
        <f t="shared" si="97"/>
        <v/>
      </c>
      <c r="DP15" s="783" t="str">
        <f t="shared" si="98"/>
        <v/>
      </c>
      <c r="DQ15" s="783" t="str">
        <f t="shared" si="99"/>
        <v/>
      </c>
      <c r="DR15" s="783" t="str">
        <f t="shared" si="100"/>
        <v/>
      </c>
      <c r="DS15" s="783" t="str">
        <f t="shared" si="101"/>
        <v/>
      </c>
      <c r="DT15" s="783" t="str">
        <f t="shared" si="102"/>
        <v/>
      </c>
      <c r="DU15" s="783" t="str">
        <f t="shared" si="103"/>
        <v/>
      </c>
      <c r="DV15" s="783" t="str">
        <f t="shared" si="104"/>
        <v/>
      </c>
      <c r="DW15" s="783" t="str">
        <f t="shared" si="105"/>
        <v/>
      </c>
      <c r="DX15" s="783" t="str">
        <f t="shared" si="106"/>
        <v/>
      </c>
      <c r="DY15" s="783" t="str">
        <f t="shared" si="107"/>
        <v/>
      </c>
      <c r="DZ15" s="783" t="str">
        <f t="shared" si="108"/>
        <v/>
      </c>
      <c r="EA15" s="783" t="str">
        <f t="shared" si="109"/>
        <v/>
      </c>
      <c r="EB15" s="783" t="str">
        <f t="shared" si="110"/>
        <v/>
      </c>
      <c r="EC15" s="783" t="str">
        <f t="shared" si="111"/>
        <v/>
      </c>
      <c r="ED15" s="783" t="str">
        <f t="shared" si="112"/>
        <v/>
      </c>
      <c r="EE15" s="783" t="str">
        <f t="shared" si="113"/>
        <v/>
      </c>
      <c r="EF15" s="783" t="str">
        <f t="shared" si="114"/>
        <v/>
      </c>
      <c r="EG15" s="783" t="str">
        <f t="shared" si="115"/>
        <v/>
      </c>
      <c r="EH15" s="783" t="str">
        <f t="shared" si="116"/>
        <v/>
      </c>
      <c r="EI15" s="783" t="str">
        <f t="shared" si="117"/>
        <v/>
      </c>
      <c r="EJ15" s="783" t="str">
        <f t="shared" si="118"/>
        <v/>
      </c>
      <c r="EK15" s="783" t="str">
        <f t="shared" si="119"/>
        <v/>
      </c>
      <c r="EL15" s="783" t="str">
        <f t="shared" si="120"/>
        <v/>
      </c>
      <c r="EM15" s="783" t="str">
        <f t="shared" si="121"/>
        <v/>
      </c>
      <c r="EN15" s="783" t="str">
        <f t="shared" si="122"/>
        <v/>
      </c>
      <c r="EO15" s="783" t="str">
        <f t="shared" si="123"/>
        <v/>
      </c>
      <c r="EP15" s="783" t="str">
        <f t="shared" si="124"/>
        <v/>
      </c>
      <c r="EQ15" s="783" t="str">
        <f t="shared" si="125"/>
        <v/>
      </c>
      <c r="ER15" s="783" t="str">
        <f t="shared" si="126"/>
        <v/>
      </c>
      <c r="ES15" s="783" t="str">
        <f t="shared" si="127"/>
        <v/>
      </c>
      <c r="ET15" s="783" t="str">
        <f t="shared" si="128"/>
        <v/>
      </c>
      <c r="EU15" s="783" t="str">
        <f t="shared" si="129"/>
        <v/>
      </c>
      <c r="EV15" s="783" t="str">
        <f t="shared" si="130"/>
        <v/>
      </c>
      <c r="EW15" s="783" t="str">
        <f t="shared" si="131"/>
        <v/>
      </c>
      <c r="EX15" s="783" t="str">
        <f t="shared" si="132"/>
        <v/>
      </c>
      <c r="EY15" s="783" t="str">
        <f t="shared" si="133"/>
        <v/>
      </c>
      <c r="EZ15" s="783" t="str">
        <f t="shared" si="134"/>
        <v/>
      </c>
      <c r="FA15" s="783" t="str">
        <f t="shared" si="135"/>
        <v/>
      </c>
      <c r="FB15" s="783" t="str">
        <f t="shared" si="136"/>
        <v/>
      </c>
      <c r="FC15" s="783" t="str">
        <f t="shared" si="137"/>
        <v/>
      </c>
      <c r="FD15" s="783" t="str">
        <f t="shared" si="138"/>
        <v/>
      </c>
      <c r="FE15" s="783" t="str">
        <f t="shared" si="139"/>
        <v/>
      </c>
      <c r="FF15" s="783" t="str">
        <f t="shared" si="140"/>
        <v/>
      </c>
      <c r="FG15" s="783" t="str">
        <f t="shared" si="141"/>
        <v/>
      </c>
      <c r="FH15" s="783" t="str">
        <f t="shared" si="142"/>
        <v/>
      </c>
      <c r="FI15" s="783" t="str">
        <f t="shared" si="143"/>
        <v/>
      </c>
      <c r="FJ15" s="783" t="str">
        <f t="shared" si="144"/>
        <v/>
      </c>
      <c r="FK15" s="783" t="str">
        <f t="shared" si="145"/>
        <v/>
      </c>
      <c r="FL15" s="783" t="str">
        <f t="shared" si="146"/>
        <v/>
      </c>
      <c r="FM15" s="783" t="str">
        <f t="shared" si="147"/>
        <v/>
      </c>
      <c r="FN15" s="783" t="str">
        <f t="shared" si="148"/>
        <v/>
      </c>
      <c r="FO15" s="783" t="str">
        <f t="shared" si="149"/>
        <v/>
      </c>
      <c r="FP15" s="783" t="str">
        <f t="shared" si="150"/>
        <v/>
      </c>
      <c r="FQ15" s="783" t="str">
        <f t="shared" si="151"/>
        <v/>
      </c>
      <c r="FR15" s="783" t="str">
        <f t="shared" si="152"/>
        <v/>
      </c>
      <c r="FS15" s="783" t="str">
        <f t="shared" si="153"/>
        <v/>
      </c>
      <c r="FT15" s="783" t="str">
        <f t="shared" si="154"/>
        <v/>
      </c>
      <c r="FU15" s="783" t="str">
        <f t="shared" si="155"/>
        <v/>
      </c>
      <c r="FV15" s="783" t="str">
        <f t="shared" si="156"/>
        <v/>
      </c>
      <c r="FW15" s="783" t="str">
        <f t="shared" si="157"/>
        <v/>
      </c>
      <c r="FX15" s="783" t="str">
        <f t="shared" si="158"/>
        <v/>
      </c>
      <c r="FY15" s="783" t="str">
        <f t="shared" si="159"/>
        <v/>
      </c>
      <c r="FZ15" s="783" t="str">
        <f t="shared" si="160"/>
        <v/>
      </c>
      <c r="GA15" s="783" t="str">
        <f t="shared" si="161"/>
        <v/>
      </c>
      <c r="GB15" s="783" t="str">
        <f t="shared" si="162"/>
        <v/>
      </c>
      <c r="GC15" s="783" t="str">
        <f t="shared" si="163"/>
        <v/>
      </c>
      <c r="GD15" s="783" t="str">
        <f t="shared" si="164"/>
        <v/>
      </c>
      <c r="GE15" s="783" t="str">
        <f t="shared" si="165"/>
        <v/>
      </c>
      <c r="GF15" s="783" t="str">
        <f t="shared" si="166"/>
        <v/>
      </c>
      <c r="GG15" s="783" t="str">
        <f t="shared" si="167"/>
        <v/>
      </c>
      <c r="GH15" s="783" t="str">
        <f t="shared" si="168"/>
        <v/>
      </c>
      <c r="GI15" s="783" t="str">
        <f t="shared" si="169"/>
        <v/>
      </c>
      <c r="GJ15" s="783" t="str">
        <f t="shared" si="170"/>
        <v/>
      </c>
      <c r="GK15" s="783" t="str">
        <f t="shared" si="171"/>
        <v/>
      </c>
      <c r="GL15" s="783" t="str">
        <f t="shared" si="172"/>
        <v/>
      </c>
      <c r="GM15" s="783" t="str">
        <f t="shared" si="173"/>
        <v/>
      </c>
      <c r="GN15" s="783" t="str">
        <f t="shared" si="174"/>
        <v/>
      </c>
      <c r="GO15" s="783" t="str">
        <f t="shared" si="175"/>
        <v/>
      </c>
      <c r="GP15" s="783" t="str">
        <f t="shared" si="176"/>
        <v/>
      </c>
      <c r="GQ15" s="783" t="str">
        <f t="shared" si="177"/>
        <v/>
      </c>
      <c r="GR15" s="783" t="str">
        <f t="shared" si="178"/>
        <v/>
      </c>
      <c r="GS15" s="783" t="str">
        <f t="shared" si="179"/>
        <v/>
      </c>
      <c r="GT15" s="783" t="str">
        <f t="shared" si="180"/>
        <v/>
      </c>
      <c r="GU15" s="783" t="str">
        <f t="shared" si="181"/>
        <v/>
      </c>
      <c r="GV15" s="783" t="str">
        <f t="shared" si="182"/>
        <v/>
      </c>
      <c r="GW15" s="783" t="str">
        <f t="shared" si="183"/>
        <v/>
      </c>
      <c r="GX15" s="783" t="str">
        <f t="shared" si="184"/>
        <v/>
      </c>
      <c r="GY15" s="783" t="str">
        <f t="shared" si="185"/>
        <v/>
      </c>
      <c r="GZ15" s="783" t="str">
        <f t="shared" si="186"/>
        <v/>
      </c>
      <c r="HA15" s="783" t="str">
        <f t="shared" si="187"/>
        <v/>
      </c>
      <c r="HB15" s="783" t="str">
        <f t="shared" si="188"/>
        <v/>
      </c>
      <c r="HC15" s="783" t="str">
        <f t="shared" si="189"/>
        <v/>
      </c>
      <c r="HD15" s="783" t="str">
        <f t="shared" si="190"/>
        <v/>
      </c>
      <c r="HE15" s="783" t="str">
        <f t="shared" si="191"/>
        <v/>
      </c>
      <c r="HF15" s="783" t="str">
        <f t="shared" si="192"/>
        <v/>
      </c>
      <c r="HG15" s="783" t="str">
        <f t="shared" si="193"/>
        <v/>
      </c>
      <c r="HH15" s="783" t="str">
        <f t="shared" si="194"/>
        <v/>
      </c>
      <c r="HI15" s="783" t="str">
        <f t="shared" si="195"/>
        <v/>
      </c>
      <c r="HJ15" s="783" t="str">
        <f t="shared" si="196"/>
        <v/>
      </c>
      <c r="HK15" s="783" t="str">
        <f t="shared" si="197"/>
        <v/>
      </c>
      <c r="HL15" s="783" t="str">
        <f t="shared" si="198"/>
        <v/>
      </c>
      <c r="HM15" s="783" t="str">
        <f t="shared" si="199"/>
        <v/>
      </c>
      <c r="HN15" s="783" t="str">
        <f t="shared" si="200"/>
        <v/>
      </c>
      <c r="HO15" s="783" t="str">
        <f t="shared" si="201"/>
        <v/>
      </c>
      <c r="HP15" s="783" t="str">
        <f t="shared" si="202"/>
        <v/>
      </c>
      <c r="HQ15" s="783" t="str">
        <f t="shared" si="203"/>
        <v/>
      </c>
      <c r="HR15" s="783" t="str">
        <f t="shared" si="204"/>
        <v/>
      </c>
      <c r="HS15" s="783" t="str">
        <f t="shared" si="205"/>
        <v/>
      </c>
      <c r="HT15" s="783" t="str">
        <f t="shared" si="206"/>
        <v/>
      </c>
      <c r="HU15" s="783" t="str">
        <f t="shared" si="207"/>
        <v/>
      </c>
      <c r="HV15" s="783" t="str">
        <f t="shared" si="208"/>
        <v/>
      </c>
      <c r="HW15" s="783" t="str">
        <f t="shared" si="209"/>
        <v/>
      </c>
      <c r="HX15" s="783" t="str">
        <f t="shared" si="210"/>
        <v/>
      </c>
      <c r="HY15" s="783" t="str">
        <f t="shared" si="211"/>
        <v/>
      </c>
      <c r="HZ15" s="819" t="str">
        <f t="shared" si="212"/>
        <v/>
      </c>
      <c r="IA15" s="819" t="str">
        <f t="shared" si="213"/>
        <v/>
      </c>
      <c r="IB15" s="819" t="str">
        <f t="shared" si="214"/>
        <v/>
      </c>
      <c r="IC15" s="819" t="str">
        <f t="shared" si="215"/>
        <v/>
      </c>
      <c r="ID15" s="819" t="str">
        <f t="shared" si="216"/>
        <v/>
      </c>
      <c r="IE15" s="819" t="str">
        <f t="shared" si="217"/>
        <v/>
      </c>
      <c r="IF15" s="819" t="str">
        <f t="shared" si="218"/>
        <v/>
      </c>
      <c r="IG15" s="819" t="str">
        <f t="shared" si="219"/>
        <v/>
      </c>
      <c r="IH15" s="819" t="str">
        <f t="shared" si="220"/>
        <v/>
      </c>
      <c r="II15" s="819" t="str">
        <f t="shared" si="221"/>
        <v/>
      </c>
      <c r="IJ15" s="819" t="str">
        <f t="shared" si="222"/>
        <v/>
      </c>
      <c r="IK15" s="819" t="str">
        <f t="shared" si="223"/>
        <v/>
      </c>
      <c r="IL15" s="819" t="str">
        <f t="shared" si="224"/>
        <v/>
      </c>
      <c r="IM15" s="819" t="str">
        <f t="shared" si="225"/>
        <v/>
      </c>
      <c r="IN15" s="819" t="str">
        <f t="shared" si="226"/>
        <v/>
      </c>
      <c r="IO15" s="819" t="str">
        <f t="shared" si="227"/>
        <v/>
      </c>
      <c r="IP15" s="819" t="str">
        <f t="shared" si="228"/>
        <v/>
      </c>
      <c r="IQ15" s="819" t="str">
        <f t="shared" si="229"/>
        <v/>
      </c>
      <c r="IR15" s="819" t="str">
        <f t="shared" si="230"/>
        <v/>
      </c>
      <c r="IS15" s="819" t="str">
        <f t="shared" si="231"/>
        <v/>
      </c>
      <c r="IT15" s="819" t="str">
        <f t="shared" si="232"/>
        <v/>
      </c>
      <c r="IU15" s="819" t="str">
        <f t="shared" si="233"/>
        <v/>
      </c>
      <c r="IV15" s="819" t="str">
        <f t="shared" si="234"/>
        <v/>
      </c>
      <c r="IW15" s="819" t="str">
        <f t="shared" si="235"/>
        <v/>
      </c>
      <c r="IX15" s="819" t="str">
        <f t="shared" si="236"/>
        <v/>
      </c>
      <c r="IY15" s="819" t="str">
        <f t="shared" si="237"/>
        <v/>
      </c>
      <c r="IZ15" s="819" t="str">
        <f t="shared" si="238"/>
        <v/>
      </c>
      <c r="JA15" s="819" t="str">
        <f t="shared" si="239"/>
        <v/>
      </c>
      <c r="JB15" s="819" t="str">
        <f t="shared" si="240"/>
        <v/>
      </c>
      <c r="JC15" s="819" t="str">
        <f t="shared" si="241"/>
        <v/>
      </c>
      <c r="JD15" s="819" t="str">
        <f t="shared" si="242"/>
        <v/>
      </c>
      <c r="JE15" s="819" t="str">
        <f t="shared" si="243"/>
        <v/>
      </c>
      <c r="JF15" s="819" t="str">
        <f t="shared" si="244"/>
        <v/>
      </c>
      <c r="JG15" s="819" t="str">
        <f t="shared" si="245"/>
        <v/>
      </c>
      <c r="JH15" s="819" t="str">
        <f t="shared" si="246"/>
        <v/>
      </c>
      <c r="JI15" s="819" t="str">
        <f t="shared" si="247"/>
        <v/>
      </c>
      <c r="JJ15" s="819" t="str">
        <f t="shared" si="248"/>
        <v/>
      </c>
      <c r="JK15" s="819" t="str">
        <f t="shared" si="249"/>
        <v/>
      </c>
      <c r="JL15" s="819" t="str">
        <f t="shared" si="250"/>
        <v/>
      </c>
      <c r="JM15" s="819" t="str">
        <f t="shared" si="251"/>
        <v/>
      </c>
      <c r="JN15" s="819" t="str">
        <f t="shared" si="252"/>
        <v/>
      </c>
      <c r="JO15" s="819" t="str">
        <f t="shared" si="253"/>
        <v/>
      </c>
      <c r="JP15" s="819" t="str">
        <f t="shared" si="254"/>
        <v/>
      </c>
      <c r="JQ15" s="819" t="str">
        <f t="shared" si="255"/>
        <v/>
      </c>
      <c r="JR15" s="819" t="str">
        <f t="shared" si="256"/>
        <v/>
      </c>
      <c r="JS15" s="819" t="str">
        <f t="shared" si="257"/>
        <v/>
      </c>
      <c r="JT15" s="819" t="str">
        <f t="shared" si="258"/>
        <v/>
      </c>
      <c r="JU15" s="819" t="str">
        <f t="shared" si="259"/>
        <v/>
      </c>
      <c r="JV15" s="819" t="str">
        <f t="shared" si="260"/>
        <v/>
      </c>
      <c r="JW15" s="819" t="str">
        <f t="shared" si="261"/>
        <v/>
      </c>
      <c r="JX15" s="819" t="str">
        <f t="shared" si="262"/>
        <v/>
      </c>
      <c r="JY15" s="819" t="str">
        <f t="shared" si="263"/>
        <v/>
      </c>
      <c r="JZ15" s="819" t="str">
        <f t="shared" si="264"/>
        <v/>
      </c>
      <c r="KA15" s="819" t="str">
        <f t="shared" si="265"/>
        <v/>
      </c>
      <c r="KB15" s="819" t="str">
        <f t="shared" si="266"/>
        <v/>
      </c>
      <c r="KC15" s="819" t="str">
        <f t="shared" si="267"/>
        <v/>
      </c>
      <c r="KD15" s="819" t="str">
        <f t="shared" si="268"/>
        <v/>
      </c>
      <c r="KE15" s="819" t="str">
        <f t="shared" si="269"/>
        <v/>
      </c>
      <c r="KF15" s="819" t="str">
        <f t="shared" si="270"/>
        <v/>
      </c>
      <c r="KG15" s="819" t="str">
        <f t="shared" si="271"/>
        <v/>
      </c>
      <c r="KH15" s="819" t="str">
        <f t="shared" si="272"/>
        <v/>
      </c>
      <c r="KI15" s="819" t="str">
        <f t="shared" si="273"/>
        <v/>
      </c>
      <c r="KJ15" s="819" t="str">
        <f t="shared" si="274"/>
        <v/>
      </c>
      <c r="KK15" s="819" t="str">
        <f t="shared" si="275"/>
        <v/>
      </c>
      <c r="KL15" s="819" t="str">
        <f t="shared" si="276"/>
        <v/>
      </c>
      <c r="KM15" s="819" t="str">
        <f t="shared" si="277"/>
        <v/>
      </c>
      <c r="KN15" s="819" t="str">
        <f t="shared" si="278"/>
        <v/>
      </c>
      <c r="KO15" s="819" t="str">
        <f t="shared" si="279"/>
        <v/>
      </c>
      <c r="KP15" s="819" t="str">
        <f t="shared" si="280"/>
        <v/>
      </c>
      <c r="KQ15" s="819" t="str">
        <f t="shared" si="281"/>
        <v/>
      </c>
      <c r="KR15" s="819" t="str">
        <f t="shared" si="282"/>
        <v/>
      </c>
      <c r="KS15" s="819" t="str">
        <f t="shared" si="283"/>
        <v/>
      </c>
      <c r="KT15" s="819" t="str">
        <f t="shared" si="284"/>
        <v/>
      </c>
      <c r="KU15" s="819" t="str">
        <f t="shared" si="285"/>
        <v/>
      </c>
      <c r="KV15" s="819" t="str">
        <f t="shared" si="286"/>
        <v/>
      </c>
      <c r="KW15" s="819" t="str">
        <f t="shared" si="287"/>
        <v/>
      </c>
      <c r="KX15" s="819" t="str">
        <f t="shared" si="288"/>
        <v/>
      </c>
      <c r="KY15" s="819" t="str">
        <f t="shared" si="289"/>
        <v/>
      </c>
      <c r="KZ15" s="819" t="str">
        <f t="shared" si="290"/>
        <v/>
      </c>
      <c r="LA15" s="819" t="str">
        <f t="shared" si="291"/>
        <v/>
      </c>
      <c r="LB15" s="819" t="str">
        <f t="shared" si="292"/>
        <v/>
      </c>
      <c r="LC15" s="819" t="str">
        <f t="shared" si="293"/>
        <v/>
      </c>
      <c r="LD15" s="819" t="str">
        <f t="shared" si="294"/>
        <v/>
      </c>
      <c r="LE15" s="819" t="str">
        <f t="shared" si="295"/>
        <v/>
      </c>
      <c r="LF15" s="819" t="str">
        <f t="shared" si="296"/>
        <v/>
      </c>
      <c r="LG15" s="819" t="str">
        <f t="shared" si="297"/>
        <v/>
      </c>
      <c r="LH15" s="819" t="str">
        <f t="shared" si="298"/>
        <v/>
      </c>
      <c r="LI15" s="819" t="str">
        <f t="shared" si="299"/>
        <v/>
      </c>
      <c r="LJ15" s="819" t="str">
        <f t="shared" si="300"/>
        <v/>
      </c>
      <c r="LK15" s="819" t="str">
        <f t="shared" si="301"/>
        <v/>
      </c>
      <c r="LL15" s="819" t="str">
        <f t="shared" si="302"/>
        <v/>
      </c>
      <c r="LM15" s="819" t="str">
        <f t="shared" si="303"/>
        <v/>
      </c>
      <c r="LN15" s="819" t="str">
        <f t="shared" si="304"/>
        <v/>
      </c>
      <c r="LO15" s="819" t="str">
        <f t="shared" si="305"/>
        <v/>
      </c>
      <c r="LP15" s="819" t="str">
        <f t="shared" si="306"/>
        <v/>
      </c>
      <c r="LQ15" s="820" t="str">
        <f t="shared" si="307"/>
        <v/>
      </c>
      <c r="LR15" s="820" t="str">
        <f t="shared" si="308"/>
        <v/>
      </c>
      <c r="LS15" s="820" t="str">
        <f t="shared" si="309"/>
        <v/>
      </c>
      <c r="LT15" s="820" t="str">
        <f t="shared" si="310"/>
        <v/>
      </c>
      <c r="LU15" s="820" t="str">
        <f t="shared" si="311"/>
        <v/>
      </c>
      <c r="LV15" s="783" t="str">
        <f t="shared" si="312"/>
        <v/>
      </c>
      <c r="LW15" s="783" t="str">
        <f t="shared" si="313"/>
        <v/>
      </c>
      <c r="LX15" s="783" t="str">
        <f t="shared" si="314"/>
        <v/>
      </c>
      <c r="LY15" s="783" t="str">
        <f t="shared" si="315"/>
        <v/>
      </c>
      <c r="LZ15" s="783" t="str">
        <f t="shared" si="316"/>
        <v/>
      </c>
      <c r="MA15" s="783" t="str">
        <f t="shared" si="317"/>
        <v/>
      </c>
      <c r="MB15" s="783" t="str">
        <f t="shared" si="318"/>
        <v/>
      </c>
      <c r="MC15" s="783" t="str">
        <f t="shared" si="319"/>
        <v/>
      </c>
      <c r="MD15" s="783" t="str">
        <f t="shared" si="320"/>
        <v/>
      </c>
      <c r="ME15" s="783" t="str">
        <f t="shared" si="321"/>
        <v/>
      </c>
      <c r="MF15" s="783" t="str">
        <f t="shared" si="322"/>
        <v/>
      </c>
      <c r="MG15" s="783" t="str">
        <f t="shared" si="323"/>
        <v/>
      </c>
      <c r="MH15" s="783" t="str">
        <f t="shared" si="324"/>
        <v/>
      </c>
      <c r="MI15" s="783" t="str">
        <f t="shared" si="325"/>
        <v/>
      </c>
      <c r="MJ15" s="783" t="str">
        <f t="shared" si="326"/>
        <v/>
      </c>
      <c r="MK15" s="783" t="str">
        <f t="shared" si="327"/>
        <v/>
      </c>
      <c r="ML15" s="783" t="str">
        <f t="shared" si="328"/>
        <v/>
      </c>
      <c r="MM15" s="783" t="str">
        <f t="shared" si="329"/>
        <v/>
      </c>
      <c r="MN15" s="783" t="str">
        <f t="shared" si="330"/>
        <v/>
      </c>
      <c r="MO15" s="783" t="str">
        <f t="shared" si="331"/>
        <v/>
      </c>
      <c r="MP15" s="805">
        <f t="shared" si="338"/>
        <v>0</v>
      </c>
      <c r="MQ15" s="805">
        <f t="shared" si="339"/>
        <v>0</v>
      </c>
      <c r="MR15" s="805">
        <f t="shared" si="340"/>
        <v>0</v>
      </c>
      <c r="MS15" s="805">
        <f t="shared" si="341"/>
        <v>0</v>
      </c>
      <c r="MT15" s="805">
        <f t="shared" si="342"/>
        <v>0</v>
      </c>
      <c r="MU15" s="805">
        <f t="shared" si="343"/>
        <v>0</v>
      </c>
      <c r="MV15" s="805">
        <f t="shared" si="344"/>
        <v>0</v>
      </c>
      <c r="MW15" s="805">
        <f t="shared" si="345"/>
        <v>0</v>
      </c>
      <c r="MX15" s="805">
        <f t="shared" si="346"/>
        <v>0</v>
      </c>
      <c r="MY15" s="805">
        <f t="shared" si="347"/>
        <v>0</v>
      </c>
      <c r="MZ15" s="805">
        <f t="shared" si="332"/>
        <v>0</v>
      </c>
      <c r="NA15" s="805">
        <f t="shared" si="333"/>
        <v>0</v>
      </c>
      <c r="NB15" s="805">
        <f t="shared" si="334"/>
        <v>0</v>
      </c>
      <c r="NC15" s="805">
        <f t="shared" si="335"/>
        <v>0</v>
      </c>
      <c r="ND15" s="805">
        <f t="shared" si="336"/>
        <v>0</v>
      </c>
    </row>
    <row r="16" spans="1:503" ht="13.9" customHeight="1" thickBot="1" x14ac:dyDescent="0.25">
      <c r="A16" s="814" t="str">
        <f t="shared" si="337"/>
        <v/>
      </c>
      <c r="B16" s="149" t="s">
        <v>575</v>
      </c>
      <c r="C16" s="150"/>
      <c r="D16" s="151"/>
      <c r="E16" s="152"/>
      <c r="F16" s="152"/>
      <c r="G16" s="152"/>
      <c r="H16" s="152"/>
      <c r="I16" s="152"/>
      <c r="J16" s="535"/>
      <c r="K16" s="153"/>
      <c r="L16" s="154">
        <f t="shared" si="0"/>
        <v>0</v>
      </c>
      <c r="M16" s="154">
        <f t="shared" si="1"/>
        <v>0</v>
      </c>
      <c r="N16" s="825"/>
      <c r="O16" s="825"/>
      <c r="P16" s="825"/>
      <c r="Q16" s="826"/>
      <c r="R16" s="823"/>
      <c r="S16" s="824"/>
      <c r="T16" s="1303"/>
      <c r="U16" s="1304"/>
      <c r="V16" s="1304"/>
      <c r="W16" s="1305"/>
      <c r="X16" s="783" t="str">
        <f t="shared" si="2"/>
        <v/>
      </c>
      <c r="Y16" s="783" t="str">
        <f t="shared" si="3"/>
        <v/>
      </c>
      <c r="Z16" s="783" t="str">
        <f t="shared" si="4"/>
        <v/>
      </c>
      <c r="AA16" s="783" t="str">
        <f t="shared" si="5"/>
        <v/>
      </c>
      <c r="AB16" s="783" t="str">
        <f t="shared" si="6"/>
        <v/>
      </c>
      <c r="AC16" s="783" t="str">
        <f t="shared" si="7"/>
        <v/>
      </c>
      <c r="AD16" s="783" t="str">
        <f t="shared" si="8"/>
        <v/>
      </c>
      <c r="AE16" s="783" t="str">
        <f t="shared" si="9"/>
        <v/>
      </c>
      <c r="AF16" s="783" t="str">
        <f t="shared" si="10"/>
        <v/>
      </c>
      <c r="AG16" s="783" t="str">
        <f t="shared" si="11"/>
        <v/>
      </c>
      <c r="AH16" s="783" t="str">
        <f t="shared" si="12"/>
        <v/>
      </c>
      <c r="AI16" s="783" t="str">
        <f t="shared" si="13"/>
        <v/>
      </c>
      <c r="AJ16" s="783" t="str">
        <f t="shared" si="14"/>
        <v/>
      </c>
      <c r="AK16" s="783" t="str">
        <f t="shared" si="15"/>
        <v/>
      </c>
      <c r="AL16" s="783" t="str">
        <f t="shared" si="16"/>
        <v/>
      </c>
      <c r="AM16" s="783" t="str">
        <f t="shared" si="17"/>
        <v/>
      </c>
      <c r="AN16" s="783" t="str">
        <f t="shared" si="18"/>
        <v/>
      </c>
      <c r="AO16" s="783" t="str">
        <f t="shared" si="19"/>
        <v/>
      </c>
      <c r="AP16" s="783" t="str">
        <f t="shared" si="20"/>
        <v/>
      </c>
      <c r="AQ16" s="783" t="str">
        <f t="shared" si="21"/>
        <v/>
      </c>
      <c r="AR16" s="783" t="str">
        <f t="shared" si="22"/>
        <v/>
      </c>
      <c r="AS16" s="783" t="str">
        <f t="shared" si="23"/>
        <v/>
      </c>
      <c r="AT16" s="783" t="str">
        <f t="shared" si="24"/>
        <v/>
      </c>
      <c r="AU16" s="783" t="str">
        <f t="shared" si="25"/>
        <v/>
      </c>
      <c r="AV16" s="783" t="str">
        <f t="shared" si="26"/>
        <v/>
      </c>
      <c r="AW16" s="783" t="str">
        <f t="shared" si="27"/>
        <v/>
      </c>
      <c r="AX16" s="783" t="str">
        <f t="shared" si="28"/>
        <v/>
      </c>
      <c r="AY16" s="783" t="str">
        <f t="shared" si="29"/>
        <v/>
      </c>
      <c r="AZ16" s="783" t="str">
        <f t="shared" si="30"/>
        <v/>
      </c>
      <c r="BA16" s="783" t="str">
        <f t="shared" si="31"/>
        <v/>
      </c>
      <c r="BB16" s="783" t="str">
        <f t="shared" si="32"/>
        <v/>
      </c>
      <c r="BC16" s="783" t="str">
        <f t="shared" si="33"/>
        <v/>
      </c>
      <c r="BD16" s="783" t="str">
        <f t="shared" si="34"/>
        <v/>
      </c>
      <c r="BE16" s="783" t="str">
        <f t="shared" si="35"/>
        <v/>
      </c>
      <c r="BF16" s="783" t="str">
        <f t="shared" si="36"/>
        <v/>
      </c>
      <c r="BG16" s="783" t="str">
        <f t="shared" si="37"/>
        <v/>
      </c>
      <c r="BH16" s="783" t="str">
        <f t="shared" si="38"/>
        <v/>
      </c>
      <c r="BI16" s="783" t="str">
        <f t="shared" si="39"/>
        <v/>
      </c>
      <c r="BJ16" s="783" t="str">
        <f t="shared" si="40"/>
        <v/>
      </c>
      <c r="BK16" s="783" t="str">
        <f t="shared" si="41"/>
        <v/>
      </c>
      <c r="BL16" s="783" t="str">
        <f t="shared" si="42"/>
        <v/>
      </c>
      <c r="BM16" s="783" t="str">
        <f t="shared" si="43"/>
        <v/>
      </c>
      <c r="BN16" s="783" t="str">
        <f t="shared" si="44"/>
        <v/>
      </c>
      <c r="BO16" s="783" t="str">
        <f t="shared" si="45"/>
        <v/>
      </c>
      <c r="BP16" s="783" t="str">
        <f t="shared" si="46"/>
        <v/>
      </c>
      <c r="BQ16" s="783" t="str">
        <f t="shared" si="47"/>
        <v/>
      </c>
      <c r="BR16" s="783" t="str">
        <f t="shared" si="48"/>
        <v/>
      </c>
      <c r="BS16" s="783" t="str">
        <f t="shared" si="49"/>
        <v/>
      </c>
      <c r="BT16" s="783" t="str">
        <f t="shared" si="50"/>
        <v/>
      </c>
      <c r="BU16" s="783" t="str">
        <f t="shared" si="51"/>
        <v/>
      </c>
      <c r="BV16" s="783" t="str">
        <f t="shared" si="52"/>
        <v/>
      </c>
      <c r="BW16" s="783" t="str">
        <f t="shared" si="53"/>
        <v/>
      </c>
      <c r="BX16" s="783" t="str">
        <f t="shared" si="54"/>
        <v/>
      </c>
      <c r="BY16" s="783" t="str">
        <f t="shared" si="55"/>
        <v/>
      </c>
      <c r="BZ16" s="783" t="str">
        <f t="shared" si="56"/>
        <v/>
      </c>
      <c r="CA16" s="783" t="str">
        <f t="shared" si="57"/>
        <v/>
      </c>
      <c r="CB16" s="783" t="str">
        <f t="shared" si="58"/>
        <v/>
      </c>
      <c r="CC16" s="783" t="str">
        <f t="shared" si="59"/>
        <v/>
      </c>
      <c r="CD16" s="783" t="str">
        <f t="shared" si="60"/>
        <v/>
      </c>
      <c r="CE16" s="783" t="str">
        <f t="shared" si="61"/>
        <v/>
      </c>
      <c r="CF16" s="783" t="str">
        <f t="shared" si="62"/>
        <v/>
      </c>
      <c r="CG16" s="783" t="str">
        <f t="shared" si="63"/>
        <v/>
      </c>
      <c r="CH16" s="783" t="str">
        <f t="shared" si="64"/>
        <v/>
      </c>
      <c r="CI16" s="783" t="str">
        <f t="shared" si="65"/>
        <v/>
      </c>
      <c r="CJ16" s="783" t="str">
        <f t="shared" si="66"/>
        <v/>
      </c>
      <c r="CK16" s="783" t="str">
        <f t="shared" si="67"/>
        <v/>
      </c>
      <c r="CL16" s="783" t="str">
        <f t="shared" si="68"/>
        <v/>
      </c>
      <c r="CM16" s="783" t="str">
        <f t="shared" si="69"/>
        <v/>
      </c>
      <c r="CN16" s="783" t="str">
        <f t="shared" si="70"/>
        <v/>
      </c>
      <c r="CO16" s="783" t="str">
        <f t="shared" si="71"/>
        <v/>
      </c>
      <c r="CP16" s="783" t="str">
        <f t="shared" si="72"/>
        <v/>
      </c>
      <c r="CQ16" s="783" t="str">
        <f t="shared" si="73"/>
        <v/>
      </c>
      <c r="CR16" s="783" t="str">
        <f t="shared" si="74"/>
        <v/>
      </c>
      <c r="CS16" s="783" t="str">
        <f t="shared" si="75"/>
        <v/>
      </c>
      <c r="CT16" s="783" t="str">
        <f t="shared" si="76"/>
        <v/>
      </c>
      <c r="CU16" s="783" t="str">
        <f t="shared" si="77"/>
        <v/>
      </c>
      <c r="CV16" s="783" t="str">
        <f t="shared" si="78"/>
        <v/>
      </c>
      <c r="CW16" s="783" t="str">
        <f t="shared" si="79"/>
        <v/>
      </c>
      <c r="CX16" s="783" t="str">
        <f t="shared" si="80"/>
        <v/>
      </c>
      <c r="CY16" s="783" t="str">
        <f t="shared" si="81"/>
        <v/>
      </c>
      <c r="CZ16" s="783" t="str">
        <f t="shared" si="82"/>
        <v/>
      </c>
      <c r="DA16" s="783" t="str">
        <f t="shared" si="83"/>
        <v/>
      </c>
      <c r="DB16" s="783" t="str">
        <f t="shared" si="84"/>
        <v/>
      </c>
      <c r="DC16" s="783" t="str">
        <f t="shared" si="85"/>
        <v/>
      </c>
      <c r="DD16" s="783" t="str">
        <f t="shared" si="86"/>
        <v/>
      </c>
      <c r="DE16" s="783" t="str">
        <f t="shared" si="87"/>
        <v/>
      </c>
      <c r="DF16" s="783" t="str">
        <f t="shared" si="88"/>
        <v/>
      </c>
      <c r="DG16" s="783" t="str">
        <f t="shared" si="89"/>
        <v/>
      </c>
      <c r="DH16" s="783" t="str">
        <f t="shared" si="90"/>
        <v/>
      </c>
      <c r="DI16" s="783" t="str">
        <f t="shared" si="91"/>
        <v/>
      </c>
      <c r="DJ16" s="783" t="str">
        <f t="shared" si="92"/>
        <v/>
      </c>
      <c r="DK16" s="783" t="str">
        <f t="shared" si="93"/>
        <v/>
      </c>
      <c r="DL16" s="783" t="str">
        <f t="shared" si="94"/>
        <v/>
      </c>
      <c r="DM16" s="783" t="str">
        <f t="shared" si="95"/>
        <v/>
      </c>
      <c r="DN16" s="783" t="str">
        <f t="shared" si="96"/>
        <v/>
      </c>
      <c r="DO16" s="783" t="str">
        <f t="shared" si="97"/>
        <v/>
      </c>
      <c r="DP16" s="783" t="str">
        <f t="shared" si="98"/>
        <v/>
      </c>
      <c r="DQ16" s="783" t="str">
        <f t="shared" si="99"/>
        <v/>
      </c>
      <c r="DR16" s="783" t="str">
        <f t="shared" si="100"/>
        <v/>
      </c>
      <c r="DS16" s="783" t="str">
        <f t="shared" si="101"/>
        <v/>
      </c>
      <c r="DT16" s="783" t="str">
        <f t="shared" si="102"/>
        <v/>
      </c>
      <c r="DU16" s="783" t="str">
        <f t="shared" si="103"/>
        <v/>
      </c>
      <c r="DV16" s="783" t="str">
        <f t="shared" si="104"/>
        <v/>
      </c>
      <c r="DW16" s="783" t="str">
        <f t="shared" si="105"/>
        <v/>
      </c>
      <c r="DX16" s="783" t="str">
        <f t="shared" si="106"/>
        <v/>
      </c>
      <c r="DY16" s="783" t="str">
        <f t="shared" si="107"/>
        <v/>
      </c>
      <c r="DZ16" s="783" t="str">
        <f t="shared" si="108"/>
        <v/>
      </c>
      <c r="EA16" s="783" t="str">
        <f t="shared" si="109"/>
        <v/>
      </c>
      <c r="EB16" s="783" t="str">
        <f t="shared" si="110"/>
        <v/>
      </c>
      <c r="EC16" s="783" t="str">
        <f t="shared" si="111"/>
        <v/>
      </c>
      <c r="ED16" s="783" t="str">
        <f t="shared" si="112"/>
        <v/>
      </c>
      <c r="EE16" s="783" t="str">
        <f t="shared" si="113"/>
        <v/>
      </c>
      <c r="EF16" s="783" t="str">
        <f t="shared" si="114"/>
        <v/>
      </c>
      <c r="EG16" s="783" t="str">
        <f t="shared" si="115"/>
        <v/>
      </c>
      <c r="EH16" s="783" t="str">
        <f t="shared" si="116"/>
        <v/>
      </c>
      <c r="EI16" s="783" t="str">
        <f t="shared" si="117"/>
        <v/>
      </c>
      <c r="EJ16" s="783" t="str">
        <f t="shared" si="118"/>
        <v/>
      </c>
      <c r="EK16" s="783" t="str">
        <f t="shared" si="119"/>
        <v/>
      </c>
      <c r="EL16" s="783" t="str">
        <f t="shared" si="120"/>
        <v/>
      </c>
      <c r="EM16" s="783" t="str">
        <f t="shared" si="121"/>
        <v/>
      </c>
      <c r="EN16" s="783" t="str">
        <f t="shared" si="122"/>
        <v/>
      </c>
      <c r="EO16" s="783" t="str">
        <f t="shared" si="123"/>
        <v/>
      </c>
      <c r="EP16" s="783" t="str">
        <f t="shared" si="124"/>
        <v/>
      </c>
      <c r="EQ16" s="783" t="str">
        <f t="shared" si="125"/>
        <v/>
      </c>
      <c r="ER16" s="783" t="str">
        <f t="shared" si="126"/>
        <v/>
      </c>
      <c r="ES16" s="783" t="str">
        <f t="shared" si="127"/>
        <v/>
      </c>
      <c r="ET16" s="783" t="str">
        <f t="shared" si="128"/>
        <v/>
      </c>
      <c r="EU16" s="783" t="str">
        <f t="shared" si="129"/>
        <v/>
      </c>
      <c r="EV16" s="783" t="str">
        <f t="shared" si="130"/>
        <v/>
      </c>
      <c r="EW16" s="783" t="str">
        <f t="shared" si="131"/>
        <v/>
      </c>
      <c r="EX16" s="783" t="str">
        <f t="shared" si="132"/>
        <v/>
      </c>
      <c r="EY16" s="783" t="str">
        <f t="shared" si="133"/>
        <v/>
      </c>
      <c r="EZ16" s="783" t="str">
        <f t="shared" si="134"/>
        <v/>
      </c>
      <c r="FA16" s="783" t="str">
        <f t="shared" si="135"/>
        <v/>
      </c>
      <c r="FB16" s="783" t="str">
        <f t="shared" si="136"/>
        <v/>
      </c>
      <c r="FC16" s="783" t="str">
        <f t="shared" si="137"/>
        <v/>
      </c>
      <c r="FD16" s="783" t="str">
        <f t="shared" si="138"/>
        <v/>
      </c>
      <c r="FE16" s="783" t="str">
        <f t="shared" si="139"/>
        <v/>
      </c>
      <c r="FF16" s="783" t="str">
        <f t="shared" si="140"/>
        <v/>
      </c>
      <c r="FG16" s="783" t="str">
        <f t="shared" si="141"/>
        <v/>
      </c>
      <c r="FH16" s="783" t="str">
        <f t="shared" si="142"/>
        <v/>
      </c>
      <c r="FI16" s="783" t="str">
        <f t="shared" si="143"/>
        <v/>
      </c>
      <c r="FJ16" s="783" t="str">
        <f t="shared" si="144"/>
        <v/>
      </c>
      <c r="FK16" s="783" t="str">
        <f t="shared" si="145"/>
        <v/>
      </c>
      <c r="FL16" s="783" t="str">
        <f t="shared" si="146"/>
        <v/>
      </c>
      <c r="FM16" s="783" t="str">
        <f t="shared" si="147"/>
        <v/>
      </c>
      <c r="FN16" s="783" t="str">
        <f t="shared" si="148"/>
        <v/>
      </c>
      <c r="FO16" s="783" t="str">
        <f t="shared" si="149"/>
        <v/>
      </c>
      <c r="FP16" s="783" t="str">
        <f t="shared" si="150"/>
        <v/>
      </c>
      <c r="FQ16" s="783" t="str">
        <f t="shared" si="151"/>
        <v/>
      </c>
      <c r="FR16" s="783" t="str">
        <f t="shared" si="152"/>
        <v/>
      </c>
      <c r="FS16" s="783" t="str">
        <f t="shared" si="153"/>
        <v/>
      </c>
      <c r="FT16" s="783" t="str">
        <f t="shared" si="154"/>
        <v/>
      </c>
      <c r="FU16" s="783" t="str">
        <f t="shared" si="155"/>
        <v/>
      </c>
      <c r="FV16" s="783" t="str">
        <f t="shared" si="156"/>
        <v/>
      </c>
      <c r="FW16" s="783" t="str">
        <f t="shared" si="157"/>
        <v/>
      </c>
      <c r="FX16" s="783" t="str">
        <f t="shared" si="158"/>
        <v/>
      </c>
      <c r="FY16" s="783" t="str">
        <f t="shared" si="159"/>
        <v/>
      </c>
      <c r="FZ16" s="783" t="str">
        <f t="shared" si="160"/>
        <v/>
      </c>
      <c r="GA16" s="783" t="str">
        <f t="shared" si="161"/>
        <v/>
      </c>
      <c r="GB16" s="783" t="str">
        <f t="shared" si="162"/>
        <v/>
      </c>
      <c r="GC16" s="783" t="str">
        <f t="shared" si="163"/>
        <v/>
      </c>
      <c r="GD16" s="783" t="str">
        <f t="shared" si="164"/>
        <v/>
      </c>
      <c r="GE16" s="783" t="str">
        <f t="shared" si="165"/>
        <v/>
      </c>
      <c r="GF16" s="783" t="str">
        <f t="shared" si="166"/>
        <v/>
      </c>
      <c r="GG16" s="783" t="str">
        <f t="shared" si="167"/>
        <v/>
      </c>
      <c r="GH16" s="783" t="str">
        <f t="shared" si="168"/>
        <v/>
      </c>
      <c r="GI16" s="783" t="str">
        <f t="shared" si="169"/>
        <v/>
      </c>
      <c r="GJ16" s="783" t="str">
        <f t="shared" si="170"/>
        <v/>
      </c>
      <c r="GK16" s="783" t="str">
        <f t="shared" si="171"/>
        <v/>
      </c>
      <c r="GL16" s="783" t="str">
        <f t="shared" si="172"/>
        <v/>
      </c>
      <c r="GM16" s="783" t="str">
        <f t="shared" si="173"/>
        <v/>
      </c>
      <c r="GN16" s="783" t="str">
        <f t="shared" si="174"/>
        <v/>
      </c>
      <c r="GO16" s="783" t="str">
        <f t="shared" si="175"/>
        <v/>
      </c>
      <c r="GP16" s="783" t="str">
        <f t="shared" si="176"/>
        <v/>
      </c>
      <c r="GQ16" s="783" t="str">
        <f t="shared" si="177"/>
        <v/>
      </c>
      <c r="GR16" s="783" t="str">
        <f t="shared" si="178"/>
        <v/>
      </c>
      <c r="GS16" s="783" t="str">
        <f t="shared" si="179"/>
        <v/>
      </c>
      <c r="GT16" s="783" t="str">
        <f t="shared" si="180"/>
        <v/>
      </c>
      <c r="GU16" s="783" t="str">
        <f t="shared" si="181"/>
        <v/>
      </c>
      <c r="GV16" s="783" t="str">
        <f t="shared" si="182"/>
        <v/>
      </c>
      <c r="GW16" s="783" t="str">
        <f t="shared" si="183"/>
        <v/>
      </c>
      <c r="GX16" s="783" t="str">
        <f t="shared" si="184"/>
        <v/>
      </c>
      <c r="GY16" s="783" t="str">
        <f t="shared" si="185"/>
        <v/>
      </c>
      <c r="GZ16" s="783" t="str">
        <f t="shared" si="186"/>
        <v/>
      </c>
      <c r="HA16" s="783" t="str">
        <f t="shared" si="187"/>
        <v/>
      </c>
      <c r="HB16" s="783" t="str">
        <f t="shared" si="188"/>
        <v/>
      </c>
      <c r="HC16" s="783" t="str">
        <f t="shared" si="189"/>
        <v/>
      </c>
      <c r="HD16" s="783" t="str">
        <f t="shared" si="190"/>
        <v/>
      </c>
      <c r="HE16" s="783" t="str">
        <f t="shared" si="191"/>
        <v/>
      </c>
      <c r="HF16" s="783" t="str">
        <f t="shared" si="192"/>
        <v/>
      </c>
      <c r="HG16" s="783" t="str">
        <f t="shared" si="193"/>
        <v/>
      </c>
      <c r="HH16" s="783" t="str">
        <f t="shared" si="194"/>
        <v/>
      </c>
      <c r="HI16" s="783" t="str">
        <f t="shared" si="195"/>
        <v/>
      </c>
      <c r="HJ16" s="783" t="str">
        <f t="shared" si="196"/>
        <v/>
      </c>
      <c r="HK16" s="783" t="str">
        <f t="shared" si="197"/>
        <v/>
      </c>
      <c r="HL16" s="783" t="str">
        <f t="shared" si="198"/>
        <v/>
      </c>
      <c r="HM16" s="783" t="str">
        <f t="shared" si="199"/>
        <v/>
      </c>
      <c r="HN16" s="783" t="str">
        <f t="shared" si="200"/>
        <v/>
      </c>
      <c r="HO16" s="783" t="str">
        <f t="shared" si="201"/>
        <v/>
      </c>
      <c r="HP16" s="783" t="str">
        <f t="shared" si="202"/>
        <v/>
      </c>
      <c r="HQ16" s="783" t="str">
        <f t="shared" si="203"/>
        <v/>
      </c>
      <c r="HR16" s="783" t="str">
        <f t="shared" si="204"/>
        <v/>
      </c>
      <c r="HS16" s="783" t="str">
        <f t="shared" si="205"/>
        <v/>
      </c>
      <c r="HT16" s="783" t="str">
        <f t="shared" si="206"/>
        <v/>
      </c>
      <c r="HU16" s="783" t="str">
        <f t="shared" si="207"/>
        <v/>
      </c>
      <c r="HV16" s="783" t="str">
        <f t="shared" si="208"/>
        <v/>
      </c>
      <c r="HW16" s="783" t="str">
        <f t="shared" si="209"/>
        <v/>
      </c>
      <c r="HX16" s="783" t="str">
        <f t="shared" si="210"/>
        <v/>
      </c>
      <c r="HY16" s="783" t="str">
        <f t="shared" si="211"/>
        <v/>
      </c>
      <c r="HZ16" s="819" t="str">
        <f t="shared" si="212"/>
        <v/>
      </c>
      <c r="IA16" s="819" t="str">
        <f t="shared" si="213"/>
        <v/>
      </c>
      <c r="IB16" s="819" t="str">
        <f t="shared" si="214"/>
        <v/>
      </c>
      <c r="IC16" s="819" t="str">
        <f t="shared" si="215"/>
        <v/>
      </c>
      <c r="ID16" s="819" t="str">
        <f t="shared" si="216"/>
        <v/>
      </c>
      <c r="IE16" s="819" t="str">
        <f t="shared" si="217"/>
        <v/>
      </c>
      <c r="IF16" s="819" t="str">
        <f t="shared" si="218"/>
        <v/>
      </c>
      <c r="IG16" s="819" t="str">
        <f t="shared" si="219"/>
        <v/>
      </c>
      <c r="IH16" s="819" t="str">
        <f t="shared" si="220"/>
        <v/>
      </c>
      <c r="II16" s="819" t="str">
        <f t="shared" si="221"/>
        <v/>
      </c>
      <c r="IJ16" s="819" t="str">
        <f t="shared" si="222"/>
        <v/>
      </c>
      <c r="IK16" s="819" t="str">
        <f t="shared" si="223"/>
        <v/>
      </c>
      <c r="IL16" s="819" t="str">
        <f t="shared" si="224"/>
        <v/>
      </c>
      <c r="IM16" s="819" t="str">
        <f t="shared" si="225"/>
        <v/>
      </c>
      <c r="IN16" s="819" t="str">
        <f t="shared" si="226"/>
        <v/>
      </c>
      <c r="IO16" s="819" t="str">
        <f t="shared" si="227"/>
        <v/>
      </c>
      <c r="IP16" s="819" t="str">
        <f t="shared" si="228"/>
        <v/>
      </c>
      <c r="IQ16" s="819" t="str">
        <f t="shared" si="229"/>
        <v/>
      </c>
      <c r="IR16" s="819" t="str">
        <f t="shared" si="230"/>
        <v/>
      </c>
      <c r="IS16" s="819" t="str">
        <f t="shared" si="231"/>
        <v/>
      </c>
      <c r="IT16" s="819" t="str">
        <f t="shared" si="232"/>
        <v/>
      </c>
      <c r="IU16" s="819" t="str">
        <f t="shared" si="233"/>
        <v/>
      </c>
      <c r="IV16" s="819" t="str">
        <f t="shared" si="234"/>
        <v/>
      </c>
      <c r="IW16" s="819" t="str">
        <f t="shared" si="235"/>
        <v/>
      </c>
      <c r="IX16" s="819" t="str">
        <f t="shared" si="236"/>
        <v/>
      </c>
      <c r="IY16" s="819" t="str">
        <f t="shared" si="237"/>
        <v/>
      </c>
      <c r="IZ16" s="819" t="str">
        <f t="shared" si="238"/>
        <v/>
      </c>
      <c r="JA16" s="819" t="str">
        <f t="shared" si="239"/>
        <v/>
      </c>
      <c r="JB16" s="819" t="str">
        <f t="shared" si="240"/>
        <v/>
      </c>
      <c r="JC16" s="819" t="str">
        <f t="shared" si="241"/>
        <v/>
      </c>
      <c r="JD16" s="819" t="str">
        <f t="shared" si="242"/>
        <v/>
      </c>
      <c r="JE16" s="819" t="str">
        <f t="shared" si="243"/>
        <v/>
      </c>
      <c r="JF16" s="819" t="str">
        <f t="shared" si="244"/>
        <v/>
      </c>
      <c r="JG16" s="819" t="str">
        <f t="shared" si="245"/>
        <v/>
      </c>
      <c r="JH16" s="819" t="str">
        <f t="shared" si="246"/>
        <v/>
      </c>
      <c r="JI16" s="819" t="str">
        <f t="shared" si="247"/>
        <v/>
      </c>
      <c r="JJ16" s="819" t="str">
        <f t="shared" si="248"/>
        <v/>
      </c>
      <c r="JK16" s="819" t="str">
        <f t="shared" si="249"/>
        <v/>
      </c>
      <c r="JL16" s="819" t="str">
        <f t="shared" si="250"/>
        <v/>
      </c>
      <c r="JM16" s="819" t="str">
        <f t="shared" si="251"/>
        <v/>
      </c>
      <c r="JN16" s="819" t="str">
        <f t="shared" si="252"/>
        <v/>
      </c>
      <c r="JO16" s="819" t="str">
        <f t="shared" si="253"/>
        <v/>
      </c>
      <c r="JP16" s="819" t="str">
        <f t="shared" si="254"/>
        <v/>
      </c>
      <c r="JQ16" s="819" t="str">
        <f t="shared" si="255"/>
        <v/>
      </c>
      <c r="JR16" s="819" t="str">
        <f t="shared" si="256"/>
        <v/>
      </c>
      <c r="JS16" s="819" t="str">
        <f t="shared" si="257"/>
        <v/>
      </c>
      <c r="JT16" s="819" t="str">
        <f t="shared" si="258"/>
        <v/>
      </c>
      <c r="JU16" s="819" t="str">
        <f t="shared" si="259"/>
        <v/>
      </c>
      <c r="JV16" s="819" t="str">
        <f t="shared" si="260"/>
        <v/>
      </c>
      <c r="JW16" s="819" t="str">
        <f t="shared" si="261"/>
        <v/>
      </c>
      <c r="JX16" s="819" t="str">
        <f t="shared" si="262"/>
        <v/>
      </c>
      <c r="JY16" s="819" t="str">
        <f t="shared" si="263"/>
        <v/>
      </c>
      <c r="JZ16" s="819" t="str">
        <f t="shared" si="264"/>
        <v/>
      </c>
      <c r="KA16" s="819" t="str">
        <f t="shared" si="265"/>
        <v/>
      </c>
      <c r="KB16" s="819" t="str">
        <f t="shared" si="266"/>
        <v/>
      </c>
      <c r="KC16" s="819" t="str">
        <f t="shared" si="267"/>
        <v/>
      </c>
      <c r="KD16" s="819" t="str">
        <f t="shared" si="268"/>
        <v/>
      </c>
      <c r="KE16" s="819" t="str">
        <f t="shared" si="269"/>
        <v/>
      </c>
      <c r="KF16" s="819" t="str">
        <f t="shared" si="270"/>
        <v/>
      </c>
      <c r="KG16" s="819" t="str">
        <f t="shared" si="271"/>
        <v/>
      </c>
      <c r="KH16" s="819" t="str">
        <f t="shared" si="272"/>
        <v/>
      </c>
      <c r="KI16" s="819" t="str">
        <f t="shared" si="273"/>
        <v/>
      </c>
      <c r="KJ16" s="819" t="str">
        <f t="shared" si="274"/>
        <v/>
      </c>
      <c r="KK16" s="819" t="str">
        <f t="shared" si="275"/>
        <v/>
      </c>
      <c r="KL16" s="819" t="str">
        <f t="shared" si="276"/>
        <v/>
      </c>
      <c r="KM16" s="819" t="str">
        <f t="shared" si="277"/>
        <v/>
      </c>
      <c r="KN16" s="819" t="str">
        <f t="shared" si="278"/>
        <v/>
      </c>
      <c r="KO16" s="819" t="str">
        <f t="shared" si="279"/>
        <v/>
      </c>
      <c r="KP16" s="819" t="str">
        <f t="shared" si="280"/>
        <v/>
      </c>
      <c r="KQ16" s="819" t="str">
        <f t="shared" si="281"/>
        <v/>
      </c>
      <c r="KR16" s="819" t="str">
        <f t="shared" si="282"/>
        <v/>
      </c>
      <c r="KS16" s="819" t="str">
        <f t="shared" si="283"/>
        <v/>
      </c>
      <c r="KT16" s="819" t="str">
        <f t="shared" si="284"/>
        <v/>
      </c>
      <c r="KU16" s="819" t="str">
        <f t="shared" si="285"/>
        <v/>
      </c>
      <c r="KV16" s="819" t="str">
        <f t="shared" si="286"/>
        <v/>
      </c>
      <c r="KW16" s="819" t="str">
        <f t="shared" si="287"/>
        <v/>
      </c>
      <c r="KX16" s="819" t="str">
        <f t="shared" si="288"/>
        <v/>
      </c>
      <c r="KY16" s="819" t="str">
        <f t="shared" si="289"/>
        <v/>
      </c>
      <c r="KZ16" s="819" t="str">
        <f t="shared" si="290"/>
        <v/>
      </c>
      <c r="LA16" s="819" t="str">
        <f t="shared" si="291"/>
        <v/>
      </c>
      <c r="LB16" s="819" t="str">
        <f t="shared" si="292"/>
        <v/>
      </c>
      <c r="LC16" s="819" t="str">
        <f t="shared" si="293"/>
        <v/>
      </c>
      <c r="LD16" s="819" t="str">
        <f t="shared" si="294"/>
        <v/>
      </c>
      <c r="LE16" s="819" t="str">
        <f t="shared" si="295"/>
        <v/>
      </c>
      <c r="LF16" s="819" t="str">
        <f t="shared" si="296"/>
        <v/>
      </c>
      <c r="LG16" s="819" t="str">
        <f t="shared" si="297"/>
        <v/>
      </c>
      <c r="LH16" s="819" t="str">
        <f t="shared" si="298"/>
        <v/>
      </c>
      <c r="LI16" s="819" t="str">
        <f t="shared" si="299"/>
        <v/>
      </c>
      <c r="LJ16" s="819" t="str">
        <f t="shared" si="300"/>
        <v/>
      </c>
      <c r="LK16" s="819" t="str">
        <f t="shared" si="301"/>
        <v/>
      </c>
      <c r="LL16" s="819" t="str">
        <f t="shared" si="302"/>
        <v/>
      </c>
      <c r="LM16" s="819" t="str">
        <f t="shared" si="303"/>
        <v/>
      </c>
      <c r="LN16" s="819" t="str">
        <f t="shared" si="304"/>
        <v/>
      </c>
      <c r="LO16" s="819" t="str">
        <f t="shared" si="305"/>
        <v/>
      </c>
      <c r="LP16" s="819" t="str">
        <f t="shared" si="306"/>
        <v/>
      </c>
      <c r="LQ16" s="820" t="str">
        <f t="shared" si="307"/>
        <v/>
      </c>
      <c r="LR16" s="820" t="str">
        <f t="shared" si="308"/>
        <v/>
      </c>
      <c r="LS16" s="820" t="str">
        <f t="shared" si="309"/>
        <v/>
      </c>
      <c r="LT16" s="820" t="str">
        <f t="shared" si="310"/>
        <v/>
      </c>
      <c r="LU16" s="820" t="str">
        <f t="shared" si="311"/>
        <v/>
      </c>
      <c r="LV16" s="783" t="str">
        <f t="shared" si="312"/>
        <v/>
      </c>
      <c r="LW16" s="783" t="str">
        <f t="shared" si="313"/>
        <v/>
      </c>
      <c r="LX16" s="783" t="str">
        <f t="shared" si="314"/>
        <v/>
      </c>
      <c r="LY16" s="783" t="str">
        <f t="shared" si="315"/>
        <v/>
      </c>
      <c r="LZ16" s="783" t="str">
        <f t="shared" si="316"/>
        <v/>
      </c>
      <c r="MA16" s="783" t="str">
        <f t="shared" si="317"/>
        <v/>
      </c>
      <c r="MB16" s="783" t="str">
        <f t="shared" si="318"/>
        <v/>
      </c>
      <c r="MC16" s="783" t="str">
        <f t="shared" si="319"/>
        <v/>
      </c>
      <c r="MD16" s="783" t="str">
        <f t="shared" si="320"/>
        <v/>
      </c>
      <c r="ME16" s="783" t="str">
        <f t="shared" si="321"/>
        <v/>
      </c>
      <c r="MF16" s="783" t="str">
        <f t="shared" si="322"/>
        <v/>
      </c>
      <c r="MG16" s="783" t="str">
        <f t="shared" si="323"/>
        <v/>
      </c>
      <c r="MH16" s="783" t="str">
        <f t="shared" si="324"/>
        <v/>
      </c>
      <c r="MI16" s="783" t="str">
        <f t="shared" si="325"/>
        <v/>
      </c>
      <c r="MJ16" s="783" t="str">
        <f t="shared" si="326"/>
        <v/>
      </c>
      <c r="MK16" s="783" t="str">
        <f t="shared" si="327"/>
        <v/>
      </c>
      <c r="ML16" s="783" t="str">
        <f t="shared" si="328"/>
        <v/>
      </c>
      <c r="MM16" s="783" t="str">
        <f t="shared" si="329"/>
        <v/>
      </c>
      <c r="MN16" s="783" t="str">
        <f t="shared" si="330"/>
        <v/>
      </c>
      <c r="MO16" s="783" t="str">
        <f t="shared" si="331"/>
        <v/>
      </c>
      <c r="MP16" s="805">
        <f t="shared" si="338"/>
        <v>0</v>
      </c>
      <c r="MQ16" s="805">
        <f t="shared" si="339"/>
        <v>0</v>
      </c>
      <c r="MR16" s="805">
        <f t="shared" si="340"/>
        <v>0</v>
      </c>
      <c r="MS16" s="805">
        <f t="shared" si="341"/>
        <v>0</v>
      </c>
      <c r="MT16" s="805">
        <f t="shared" si="342"/>
        <v>0</v>
      </c>
      <c r="MU16" s="805">
        <f t="shared" si="343"/>
        <v>0</v>
      </c>
      <c r="MV16" s="805">
        <f t="shared" si="344"/>
        <v>0</v>
      </c>
      <c r="MW16" s="805">
        <f t="shared" si="345"/>
        <v>0</v>
      </c>
      <c r="MX16" s="805">
        <f t="shared" si="346"/>
        <v>0</v>
      </c>
      <c r="MY16" s="805">
        <f t="shared" si="347"/>
        <v>0</v>
      </c>
      <c r="MZ16" s="805">
        <f t="shared" si="332"/>
        <v>0</v>
      </c>
      <c r="NA16" s="805">
        <f t="shared" si="333"/>
        <v>0</v>
      </c>
      <c r="NB16" s="805">
        <f t="shared" si="334"/>
        <v>0</v>
      </c>
      <c r="NC16" s="805">
        <f t="shared" si="335"/>
        <v>0</v>
      </c>
      <c r="ND16" s="805">
        <f t="shared" si="336"/>
        <v>0</v>
      </c>
    </row>
    <row r="17" spans="1:368" ht="13.9" customHeight="1" x14ac:dyDescent="0.2">
      <c r="A17" s="814" t="str">
        <f t="shared" si="337"/>
        <v/>
      </c>
      <c r="B17" s="157"/>
      <c r="C17" s="158"/>
      <c r="D17" s="159"/>
      <c r="E17" s="160"/>
      <c r="F17" s="160"/>
      <c r="G17" s="160"/>
      <c r="H17" s="160"/>
      <c r="I17" s="160"/>
      <c r="J17" s="536"/>
      <c r="K17" s="161"/>
      <c r="L17" s="162">
        <f t="shared" si="0"/>
        <v>0</v>
      </c>
      <c r="M17" s="162">
        <f t="shared" si="1"/>
        <v>0</v>
      </c>
      <c r="N17" s="827"/>
      <c r="O17" s="827"/>
      <c r="P17" s="827"/>
      <c r="Q17" s="828"/>
      <c r="R17" s="823"/>
      <c r="S17" s="824"/>
      <c r="T17" s="1303"/>
      <c r="U17" s="1304"/>
      <c r="V17" s="1304"/>
      <c r="W17" s="1305"/>
      <c r="X17" s="783" t="str">
        <f t="shared" si="2"/>
        <v/>
      </c>
      <c r="Y17" s="783" t="str">
        <f t="shared" si="3"/>
        <v/>
      </c>
      <c r="Z17" s="783" t="str">
        <f t="shared" si="4"/>
        <v/>
      </c>
      <c r="AA17" s="783" t="str">
        <f t="shared" si="5"/>
        <v/>
      </c>
      <c r="AB17" s="783" t="str">
        <f t="shared" si="6"/>
        <v/>
      </c>
      <c r="AC17" s="783" t="str">
        <f t="shared" si="7"/>
        <v/>
      </c>
      <c r="AD17" s="783" t="str">
        <f t="shared" si="8"/>
        <v/>
      </c>
      <c r="AE17" s="783" t="str">
        <f t="shared" si="9"/>
        <v/>
      </c>
      <c r="AF17" s="783" t="str">
        <f t="shared" si="10"/>
        <v/>
      </c>
      <c r="AG17" s="783" t="str">
        <f t="shared" si="11"/>
        <v/>
      </c>
      <c r="AH17" s="783" t="str">
        <f t="shared" si="12"/>
        <v/>
      </c>
      <c r="AI17" s="783" t="str">
        <f t="shared" si="13"/>
        <v/>
      </c>
      <c r="AJ17" s="783" t="str">
        <f t="shared" si="14"/>
        <v/>
      </c>
      <c r="AK17" s="783" t="str">
        <f t="shared" si="15"/>
        <v/>
      </c>
      <c r="AL17" s="783" t="str">
        <f t="shared" si="16"/>
        <v/>
      </c>
      <c r="AM17" s="783" t="str">
        <f t="shared" si="17"/>
        <v/>
      </c>
      <c r="AN17" s="783" t="str">
        <f t="shared" si="18"/>
        <v/>
      </c>
      <c r="AO17" s="783" t="str">
        <f t="shared" si="19"/>
        <v/>
      </c>
      <c r="AP17" s="783" t="str">
        <f t="shared" si="20"/>
        <v/>
      </c>
      <c r="AQ17" s="783" t="str">
        <f t="shared" si="21"/>
        <v/>
      </c>
      <c r="AR17" s="783" t="str">
        <f t="shared" si="22"/>
        <v/>
      </c>
      <c r="AS17" s="783" t="str">
        <f t="shared" si="23"/>
        <v/>
      </c>
      <c r="AT17" s="783" t="str">
        <f t="shared" si="24"/>
        <v/>
      </c>
      <c r="AU17" s="783" t="str">
        <f t="shared" si="25"/>
        <v/>
      </c>
      <c r="AV17" s="783" t="str">
        <f t="shared" si="26"/>
        <v/>
      </c>
      <c r="AW17" s="783" t="str">
        <f t="shared" si="27"/>
        <v/>
      </c>
      <c r="AX17" s="783" t="str">
        <f t="shared" si="28"/>
        <v/>
      </c>
      <c r="AY17" s="783" t="str">
        <f t="shared" si="29"/>
        <v/>
      </c>
      <c r="AZ17" s="783" t="str">
        <f t="shared" si="30"/>
        <v/>
      </c>
      <c r="BA17" s="783" t="str">
        <f t="shared" si="31"/>
        <v/>
      </c>
      <c r="BB17" s="783" t="str">
        <f t="shared" si="32"/>
        <v/>
      </c>
      <c r="BC17" s="783" t="str">
        <f t="shared" si="33"/>
        <v/>
      </c>
      <c r="BD17" s="783" t="str">
        <f t="shared" si="34"/>
        <v/>
      </c>
      <c r="BE17" s="783" t="str">
        <f t="shared" si="35"/>
        <v/>
      </c>
      <c r="BF17" s="783" t="str">
        <f t="shared" si="36"/>
        <v/>
      </c>
      <c r="BG17" s="783" t="str">
        <f t="shared" si="37"/>
        <v/>
      </c>
      <c r="BH17" s="783" t="str">
        <f t="shared" si="38"/>
        <v/>
      </c>
      <c r="BI17" s="783" t="str">
        <f t="shared" si="39"/>
        <v/>
      </c>
      <c r="BJ17" s="783" t="str">
        <f t="shared" si="40"/>
        <v/>
      </c>
      <c r="BK17" s="783" t="str">
        <f t="shared" si="41"/>
        <v/>
      </c>
      <c r="BL17" s="783" t="str">
        <f t="shared" si="42"/>
        <v/>
      </c>
      <c r="BM17" s="783" t="str">
        <f t="shared" si="43"/>
        <v/>
      </c>
      <c r="BN17" s="783" t="str">
        <f t="shared" si="44"/>
        <v/>
      </c>
      <c r="BO17" s="783" t="str">
        <f t="shared" si="45"/>
        <v/>
      </c>
      <c r="BP17" s="783" t="str">
        <f t="shared" si="46"/>
        <v/>
      </c>
      <c r="BQ17" s="783" t="str">
        <f t="shared" si="47"/>
        <v/>
      </c>
      <c r="BR17" s="783" t="str">
        <f t="shared" si="48"/>
        <v/>
      </c>
      <c r="BS17" s="783" t="str">
        <f t="shared" si="49"/>
        <v/>
      </c>
      <c r="BT17" s="783" t="str">
        <f t="shared" si="50"/>
        <v/>
      </c>
      <c r="BU17" s="783" t="str">
        <f t="shared" si="51"/>
        <v/>
      </c>
      <c r="BV17" s="783" t="str">
        <f t="shared" si="52"/>
        <v/>
      </c>
      <c r="BW17" s="783" t="str">
        <f t="shared" si="53"/>
        <v/>
      </c>
      <c r="BX17" s="783" t="str">
        <f t="shared" si="54"/>
        <v/>
      </c>
      <c r="BY17" s="783" t="str">
        <f t="shared" si="55"/>
        <v/>
      </c>
      <c r="BZ17" s="783" t="str">
        <f t="shared" si="56"/>
        <v/>
      </c>
      <c r="CA17" s="783" t="str">
        <f t="shared" si="57"/>
        <v/>
      </c>
      <c r="CB17" s="783" t="str">
        <f t="shared" si="58"/>
        <v/>
      </c>
      <c r="CC17" s="783" t="str">
        <f t="shared" si="59"/>
        <v/>
      </c>
      <c r="CD17" s="783" t="str">
        <f t="shared" si="60"/>
        <v/>
      </c>
      <c r="CE17" s="783" t="str">
        <f t="shared" si="61"/>
        <v/>
      </c>
      <c r="CF17" s="783" t="str">
        <f t="shared" si="62"/>
        <v/>
      </c>
      <c r="CG17" s="783" t="str">
        <f t="shared" si="63"/>
        <v/>
      </c>
      <c r="CH17" s="783" t="str">
        <f t="shared" si="64"/>
        <v/>
      </c>
      <c r="CI17" s="783" t="str">
        <f t="shared" si="65"/>
        <v/>
      </c>
      <c r="CJ17" s="783" t="str">
        <f t="shared" si="66"/>
        <v/>
      </c>
      <c r="CK17" s="783" t="str">
        <f t="shared" si="67"/>
        <v/>
      </c>
      <c r="CL17" s="783" t="str">
        <f t="shared" si="68"/>
        <v/>
      </c>
      <c r="CM17" s="783" t="str">
        <f t="shared" si="69"/>
        <v/>
      </c>
      <c r="CN17" s="783" t="str">
        <f t="shared" si="70"/>
        <v/>
      </c>
      <c r="CO17" s="783" t="str">
        <f t="shared" si="71"/>
        <v/>
      </c>
      <c r="CP17" s="783" t="str">
        <f t="shared" si="72"/>
        <v/>
      </c>
      <c r="CQ17" s="783" t="str">
        <f t="shared" si="73"/>
        <v/>
      </c>
      <c r="CR17" s="783" t="str">
        <f t="shared" si="74"/>
        <v/>
      </c>
      <c r="CS17" s="783" t="str">
        <f t="shared" si="75"/>
        <v/>
      </c>
      <c r="CT17" s="783" t="str">
        <f t="shared" si="76"/>
        <v/>
      </c>
      <c r="CU17" s="783" t="str">
        <f t="shared" si="77"/>
        <v/>
      </c>
      <c r="CV17" s="783" t="str">
        <f t="shared" si="78"/>
        <v/>
      </c>
      <c r="CW17" s="783" t="str">
        <f t="shared" si="79"/>
        <v/>
      </c>
      <c r="CX17" s="783" t="str">
        <f t="shared" si="80"/>
        <v/>
      </c>
      <c r="CY17" s="783" t="str">
        <f t="shared" si="81"/>
        <v/>
      </c>
      <c r="CZ17" s="783" t="str">
        <f t="shared" si="82"/>
        <v/>
      </c>
      <c r="DA17" s="783" t="str">
        <f t="shared" si="83"/>
        <v/>
      </c>
      <c r="DB17" s="783" t="str">
        <f t="shared" si="84"/>
        <v/>
      </c>
      <c r="DC17" s="783" t="str">
        <f t="shared" si="85"/>
        <v/>
      </c>
      <c r="DD17" s="783" t="str">
        <f t="shared" si="86"/>
        <v/>
      </c>
      <c r="DE17" s="783" t="str">
        <f t="shared" si="87"/>
        <v/>
      </c>
      <c r="DF17" s="783" t="str">
        <f t="shared" si="88"/>
        <v/>
      </c>
      <c r="DG17" s="783" t="str">
        <f t="shared" si="89"/>
        <v/>
      </c>
      <c r="DH17" s="783" t="str">
        <f t="shared" si="90"/>
        <v/>
      </c>
      <c r="DI17" s="783" t="str">
        <f t="shared" si="91"/>
        <v/>
      </c>
      <c r="DJ17" s="783" t="str">
        <f t="shared" si="92"/>
        <v/>
      </c>
      <c r="DK17" s="783" t="str">
        <f t="shared" si="93"/>
        <v/>
      </c>
      <c r="DL17" s="783" t="str">
        <f t="shared" si="94"/>
        <v/>
      </c>
      <c r="DM17" s="783" t="str">
        <f t="shared" si="95"/>
        <v/>
      </c>
      <c r="DN17" s="783" t="str">
        <f t="shared" si="96"/>
        <v/>
      </c>
      <c r="DO17" s="783" t="str">
        <f t="shared" si="97"/>
        <v/>
      </c>
      <c r="DP17" s="783" t="str">
        <f t="shared" si="98"/>
        <v/>
      </c>
      <c r="DQ17" s="783" t="str">
        <f t="shared" si="99"/>
        <v/>
      </c>
      <c r="DR17" s="783" t="str">
        <f t="shared" si="100"/>
        <v/>
      </c>
      <c r="DS17" s="783" t="str">
        <f t="shared" si="101"/>
        <v/>
      </c>
      <c r="DT17" s="783" t="str">
        <f t="shared" si="102"/>
        <v/>
      </c>
      <c r="DU17" s="783" t="str">
        <f t="shared" si="103"/>
        <v/>
      </c>
      <c r="DV17" s="783" t="str">
        <f t="shared" si="104"/>
        <v/>
      </c>
      <c r="DW17" s="783" t="str">
        <f t="shared" si="105"/>
        <v/>
      </c>
      <c r="DX17" s="783" t="str">
        <f t="shared" si="106"/>
        <v/>
      </c>
      <c r="DY17" s="783" t="str">
        <f t="shared" si="107"/>
        <v/>
      </c>
      <c r="DZ17" s="783" t="str">
        <f t="shared" si="108"/>
        <v/>
      </c>
      <c r="EA17" s="783" t="str">
        <f t="shared" si="109"/>
        <v/>
      </c>
      <c r="EB17" s="783" t="str">
        <f t="shared" si="110"/>
        <v/>
      </c>
      <c r="EC17" s="783" t="str">
        <f t="shared" si="111"/>
        <v/>
      </c>
      <c r="ED17" s="783" t="str">
        <f t="shared" si="112"/>
        <v/>
      </c>
      <c r="EE17" s="783" t="str">
        <f t="shared" si="113"/>
        <v/>
      </c>
      <c r="EF17" s="783" t="str">
        <f t="shared" si="114"/>
        <v/>
      </c>
      <c r="EG17" s="783" t="str">
        <f t="shared" si="115"/>
        <v/>
      </c>
      <c r="EH17" s="783" t="str">
        <f t="shared" si="116"/>
        <v/>
      </c>
      <c r="EI17" s="783" t="str">
        <f t="shared" si="117"/>
        <v/>
      </c>
      <c r="EJ17" s="783" t="str">
        <f t="shared" si="118"/>
        <v/>
      </c>
      <c r="EK17" s="783" t="str">
        <f t="shared" si="119"/>
        <v/>
      </c>
      <c r="EL17" s="783" t="str">
        <f t="shared" si="120"/>
        <v/>
      </c>
      <c r="EM17" s="783" t="str">
        <f t="shared" si="121"/>
        <v/>
      </c>
      <c r="EN17" s="783" t="str">
        <f t="shared" si="122"/>
        <v/>
      </c>
      <c r="EO17" s="783" t="str">
        <f t="shared" si="123"/>
        <v/>
      </c>
      <c r="EP17" s="783" t="str">
        <f t="shared" si="124"/>
        <v/>
      </c>
      <c r="EQ17" s="783" t="str">
        <f t="shared" si="125"/>
        <v/>
      </c>
      <c r="ER17" s="783" t="str">
        <f t="shared" si="126"/>
        <v/>
      </c>
      <c r="ES17" s="783" t="str">
        <f t="shared" si="127"/>
        <v/>
      </c>
      <c r="ET17" s="783" t="str">
        <f t="shared" si="128"/>
        <v/>
      </c>
      <c r="EU17" s="783" t="str">
        <f t="shared" si="129"/>
        <v/>
      </c>
      <c r="EV17" s="783" t="str">
        <f t="shared" si="130"/>
        <v/>
      </c>
      <c r="EW17" s="783" t="str">
        <f t="shared" si="131"/>
        <v/>
      </c>
      <c r="EX17" s="783" t="str">
        <f t="shared" si="132"/>
        <v/>
      </c>
      <c r="EY17" s="783" t="str">
        <f t="shared" si="133"/>
        <v/>
      </c>
      <c r="EZ17" s="783" t="str">
        <f t="shared" si="134"/>
        <v/>
      </c>
      <c r="FA17" s="783" t="str">
        <f t="shared" si="135"/>
        <v/>
      </c>
      <c r="FB17" s="783" t="str">
        <f t="shared" si="136"/>
        <v/>
      </c>
      <c r="FC17" s="783" t="str">
        <f t="shared" si="137"/>
        <v/>
      </c>
      <c r="FD17" s="783" t="str">
        <f t="shared" si="138"/>
        <v/>
      </c>
      <c r="FE17" s="783" t="str">
        <f t="shared" si="139"/>
        <v/>
      </c>
      <c r="FF17" s="783" t="str">
        <f t="shared" si="140"/>
        <v/>
      </c>
      <c r="FG17" s="783" t="str">
        <f t="shared" si="141"/>
        <v/>
      </c>
      <c r="FH17" s="783" t="str">
        <f t="shared" si="142"/>
        <v/>
      </c>
      <c r="FI17" s="783" t="str">
        <f t="shared" si="143"/>
        <v/>
      </c>
      <c r="FJ17" s="783" t="str">
        <f t="shared" si="144"/>
        <v/>
      </c>
      <c r="FK17" s="783" t="str">
        <f t="shared" si="145"/>
        <v/>
      </c>
      <c r="FL17" s="783" t="str">
        <f t="shared" si="146"/>
        <v/>
      </c>
      <c r="FM17" s="783" t="str">
        <f t="shared" si="147"/>
        <v/>
      </c>
      <c r="FN17" s="783" t="str">
        <f t="shared" si="148"/>
        <v/>
      </c>
      <c r="FO17" s="783" t="str">
        <f t="shared" si="149"/>
        <v/>
      </c>
      <c r="FP17" s="783" t="str">
        <f t="shared" si="150"/>
        <v/>
      </c>
      <c r="FQ17" s="783" t="str">
        <f t="shared" si="151"/>
        <v/>
      </c>
      <c r="FR17" s="783" t="str">
        <f t="shared" si="152"/>
        <v/>
      </c>
      <c r="FS17" s="783" t="str">
        <f t="shared" si="153"/>
        <v/>
      </c>
      <c r="FT17" s="783" t="str">
        <f t="shared" si="154"/>
        <v/>
      </c>
      <c r="FU17" s="783" t="str">
        <f t="shared" si="155"/>
        <v/>
      </c>
      <c r="FV17" s="783" t="str">
        <f t="shared" si="156"/>
        <v/>
      </c>
      <c r="FW17" s="783" t="str">
        <f t="shared" si="157"/>
        <v/>
      </c>
      <c r="FX17" s="783" t="str">
        <f t="shared" si="158"/>
        <v/>
      </c>
      <c r="FY17" s="783" t="str">
        <f t="shared" si="159"/>
        <v/>
      </c>
      <c r="FZ17" s="783" t="str">
        <f t="shared" si="160"/>
        <v/>
      </c>
      <c r="GA17" s="783" t="str">
        <f t="shared" si="161"/>
        <v/>
      </c>
      <c r="GB17" s="783" t="str">
        <f t="shared" si="162"/>
        <v/>
      </c>
      <c r="GC17" s="783" t="str">
        <f t="shared" si="163"/>
        <v/>
      </c>
      <c r="GD17" s="783" t="str">
        <f t="shared" si="164"/>
        <v/>
      </c>
      <c r="GE17" s="783" t="str">
        <f t="shared" si="165"/>
        <v/>
      </c>
      <c r="GF17" s="783" t="str">
        <f t="shared" si="166"/>
        <v/>
      </c>
      <c r="GG17" s="783" t="str">
        <f t="shared" si="167"/>
        <v/>
      </c>
      <c r="GH17" s="783" t="str">
        <f t="shared" si="168"/>
        <v/>
      </c>
      <c r="GI17" s="783" t="str">
        <f t="shared" si="169"/>
        <v/>
      </c>
      <c r="GJ17" s="783" t="str">
        <f t="shared" si="170"/>
        <v/>
      </c>
      <c r="GK17" s="783" t="str">
        <f t="shared" si="171"/>
        <v/>
      </c>
      <c r="GL17" s="783" t="str">
        <f t="shared" si="172"/>
        <v/>
      </c>
      <c r="GM17" s="783" t="str">
        <f t="shared" si="173"/>
        <v/>
      </c>
      <c r="GN17" s="783" t="str">
        <f t="shared" si="174"/>
        <v/>
      </c>
      <c r="GO17" s="783" t="str">
        <f t="shared" si="175"/>
        <v/>
      </c>
      <c r="GP17" s="783" t="str">
        <f t="shared" si="176"/>
        <v/>
      </c>
      <c r="GQ17" s="783" t="str">
        <f t="shared" si="177"/>
        <v/>
      </c>
      <c r="GR17" s="783" t="str">
        <f t="shared" si="178"/>
        <v/>
      </c>
      <c r="GS17" s="783" t="str">
        <f t="shared" si="179"/>
        <v/>
      </c>
      <c r="GT17" s="783" t="str">
        <f t="shared" si="180"/>
        <v/>
      </c>
      <c r="GU17" s="783" t="str">
        <f t="shared" si="181"/>
        <v/>
      </c>
      <c r="GV17" s="783" t="str">
        <f t="shared" si="182"/>
        <v/>
      </c>
      <c r="GW17" s="783" t="str">
        <f t="shared" si="183"/>
        <v/>
      </c>
      <c r="GX17" s="783" t="str">
        <f t="shared" si="184"/>
        <v/>
      </c>
      <c r="GY17" s="783" t="str">
        <f t="shared" si="185"/>
        <v/>
      </c>
      <c r="GZ17" s="783" t="str">
        <f t="shared" si="186"/>
        <v/>
      </c>
      <c r="HA17" s="783" t="str">
        <f t="shared" si="187"/>
        <v/>
      </c>
      <c r="HB17" s="783" t="str">
        <f t="shared" si="188"/>
        <v/>
      </c>
      <c r="HC17" s="783" t="str">
        <f t="shared" si="189"/>
        <v/>
      </c>
      <c r="HD17" s="783" t="str">
        <f t="shared" si="190"/>
        <v/>
      </c>
      <c r="HE17" s="783" t="str">
        <f t="shared" si="191"/>
        <v/>
      </c>
      <c r="HF17" s="783" t="str">
        <f t="shared" si="192"/>
        <v/>
      </c>
      <c r="HG17" s="783" t="str">
        <f t="shared" si="193"/>
        <v/>
      </c>
      <c r="HH17" s="783" t="str">
        <f t="shared" si="194"/>
        <v/>
      </c>
      <c r="HI17" s="783" t="str">
        <f t="shared" si="195"/>
        <v/>
      </c>
      <c r="HJ17" s="783" t="str">
        <f t="shared" si="196"/>
        <v/>
      </c>
      <c r="HK17" s="783" t="str">
        <f t="shared" si="197"/>
        <v/>
      </c>
      <c r="HL17" s="783" t="str">
        <f t="shared" si="198"/>
        <v/>
      </c>
      <c r="HM17" s="783" t="str">
        <f t="shared" si="199"/>
        <v/>
      </c>
      <c r="HN17" s="783" t="str">
        <f t="shared" si="200"/>
        <v/>
      </c>
      <c r="HO17" s="783" t="str">
        <f t="shared" si="201"/>
        <v/>
      </c>
      <c r="HP17" s="783" t="str">
        <f t="shared" si="202"/>
        <v/>
      </c>
      <c r="HQ17" s="783" t="str">
        <f t="shared" si="203"/>
        <v/>
      </c>
      <c r="HR17" s="783" t="str">
        <f t="shared" si="204"/>
        <v/>
      </c>
      <c r="HS17" s="783" t="str">
        <f t="shared" si="205"/>
        <v/>
      </c>
      <c r="HT17" s="783" t="str">
        <f t="shared" si="206"/>
        <v/>
      </c>
      <c r="HU17" s="783" t="str">
        <f t="shared" si="207"/>
        <v/>
      </c>
      <c r="HV17" s="783" t="str">
        <f t="shared" si="208"/>
        <v/>
      </c>
      <c r="HW17" s="783" t="str">
        <f t="shared" si="209"/>
        <v/>
      </c>
      <c r="HX17" s="783" t="str">
        <f t="shared" si="210"/>
        <v/>
      </c>
      <c r="HY17" s="783" t="str">
        <f t="shared" si="211"/>
        <v/>
      </c>
      <c r="HZ17" s="819" t="str">
        <f t="shared" si="212"/>
        <v/>
      </c>
      <c r="IA17" s="819" t="str">
        <f t="shared" si="213"/>
        <v/>
      </c>
      <c r="IB17" s="819" t="str">
        <f t="shared" si="214"/>
        <v/>
      </c>
      <c r="IC17" s="819" t="str">
        <f t="shared" si="215"/>
        <v/>
      </c>
      <c r="ID17" s="819" t="str">
        <f t="shared" si="216"/>
        <v/>
      </c>
      <c r="IE17" s="819" t="str">
        <f t="shared" si="217"/>
        <v/>
      </c>
      <c r="IF17" s="819" t="str">
        <f t="shared" si="218"/>
        <v/>
      </c>
      <c r="IG17" s="819" t="str">
        <f t="shared" si="219"/>
        <v/>
      </c>
      <c r="IH17" s="819" t="str">
        <f t="shared" si="220"/>
        <v/>
      </c>
      <c r="II17" s="819" t="str">
        <f t="shared" si="221"/>
        <v/>
      </c>
      <c r="IJ17" s="819" t="str">
        <f t="shared" si="222"/>
        <v/>
      </c>
      <c r="IK17" s="819" t="str">
        <f t="shared" si="223"/>
        <v/>
      </c>
      <c r="IL17" s="819" t="str">
        <f t="shared" si="224"/>
        <v/>
      </c>
      <c r="IM17" s="819" t="str">
        <f t="shared" si="225"/>
        <v/>
      </c>
      <c r="IN17" s="819" t="str">
        <f t="shared" si="226"/>
        <v/>
      </c>
      <c r="IO17" s="819" t="str">
        <f t="shared" si="227"/>
        <v/>
      </c>
      <c r="IP17" s="819" t="str">
        <f t="shared" si="228"/>
        <v/>
      </c>
      <c r="IQ17" s="819" t="str">
        <f t="shared" si="229"/>
        <v/>
      </c>
      <c r="IR17" s="819" t="str">
        <f t="shared" si="230"/>
        <v/>
      </c>
      <c r="IS17" s="819" t="str">
        <f t="shared" si="231"/>
        <v/>
      </c>
      <c r="IT17" s="819" t="str">
        <f t="shared" si="232"/>
        <v/>
      </c>
      <c r="IU17" s="819" t="str">
        <f t="shared" si="233"/>
        <v/>
      </c>
      <c r="IV17" s="819" t="str">
        <f t="shared" si="234"/>
        <v/>
      </c>
      <c r="IW17" s="819" t="str">
        <f t="shared" si="235"/>
        <v/>
      </c>
      <c r="IX17" s="819" t="str">
        <f t="shared" si="236"/>
        <v/>
      </c>
      <c r="IY17" s="819" t="str">
        <f t="shared" si="237"/>
        <v/>
      </c>
      <c r="IZ17" s="819" t="str">
        <f t="shared" si="238"/>
        <v/>
      </c>
      <c r="JA17" s="819" t="str">
        <f t="shared" si="239"/>
        <v/>
      </c>
      <c r="JB17" s="819" t="str">
        <f t="shared" si="240"/>
        <v/>
      </c>
      <c r="JC17" s="819" t="str">
        <f t="shared" si="241"/>
        <v/>
      </c>
      <c r="JD17" s="819" t="str">
        <f t="shared" si="242"/>
        <v/>
      </c>
      <c r="JE17" s="819" t="str">
        <f t="shared" si="243"/>
        <v/>
      </c>
      <c r="JF17" s="819" t="str">
        <f t="shared" si="244"/>
        <v/>
      </c>
      <c r="JG17" s="819" t="str">
        <f t="shared" si="245"/>
        <v/>
      </c>
      <c r="JH17" s="819" t="str">
        <f t="shared" si="246"/>
        <v/>
      </c>
      <c r="JI17" s="819" t="str">
        <f t="shared" si="247"/>
        <v/>
      </c>
      <c r="JJ17" s="819" t="str">
        <f t="shared" si="248"/>
        <v/>
      </c>
      <c r="JK17" s="819" t="str">
        <f t="shared" si="249"/>
        <v/>
      </c>
      <c r="JL17" s="819" t="str">
        <f t="shared" si="250"/>
        <v/>
      </c>
      <c r="JM17" s="819" t="str">
        <f t="shared" si="251"/>
        <v/>
      </c>
      <c r="JN17" s="819" t="str">
        <f t="shared" si="252"/>
        <v/>
      </c>
      <c r="JO17" s="819" t="str">
        <f t="shared" si="253"/>
        <v/>
      </c>
      <c r="JP17" s="819" t="str">
        <f t="shared" si="254"/>
        <v/>
      </c>
      <c r="JQ17" s="819" t="str">
        <f t="shared" si="255"/>
        <v/>
      </c>
      <c r="JR17" s="819" t="str">
        <f t="shared" si="256"/>
        <v/>
      </c>
      <c r="JS17" s="819" t="str">
        <f t="shared" si="257"/>
        <v/>
      </c>
      <c r="JT17" s="819" t="str">
        <f t="shared" si="258"/>
        <v/>
      </c>
      <c r="JU17" s="819" t="str">
        <f t="shared" si="259"/>
        <v/>
      </c>
      <c r="JV17" s="819" t="str">
        <f t="shared" si="260"/>
        <v/>
      </c>
      <c r="JW17" s="819" t="str">
        <f t="shared" si="261"/>
        <v/>
      </c>
      <c r="JX17" s="819" t="str">
        <f t="shared" si="262"/>
        <v/>
      </c>
      <c r="JY17" s="819" t="str">
        <f t="shared" si="263"/>
        <v/>
      </c>
      <c r="JZ17" s="819" t="str">
        <f t="shared" si="264"/>
        <v/>
      </c>
      <c r="KA17" s="819" t="str">
        <f t="shared" si="265"/>
        <v/>
      </c>
      <c r="KB17" s="819" t="str">
        <f t="shared" si="266"/>
        <v/>
      </c>
      <c r="KC17" s="819" t="str">
        <f t="shared" si="267"/>
        <v/>
      </c>
      <c r="KD17" s="819" t="str">
        <f t="shared" si="268"/>
        <v/>
      </c>
      <c r="KE17" s="819" t="str">
        <f t="shared" si="269"/>
        <v/>
      </c>
      <c r="KF17" s="819" t="str">
        <f t="shared" si="270"/>
        <v/>
      </c>
      <c r="KG17" s="819" t="str">
        <f t="shared" si="271"/>
        <v/>
      </c>
      <c r="KH17" s="819" t="str">
        <f t="shared" si="272"/>
        <v/>
      </c>
      <c r="KI17" s="819" t="str">
        <f t="shared" si="273"/>
        <v/>
      </c>
      <c r="KJ17" s="819" t="str">
        <f t="shared" si="274"/>
        <v/>
      </c>
      <c r="KK17" s="819" t="str">
        <f t="shared" si="275"/>
        <v/>
      </c>
      <c r="KL17" s="819" t="str">
        <f t="shared" si="276"/>
        <v/>
      </c>
      <c r="KM17" s="819" t="str">
        <f t="shared" si="277"/>
        <v/>
      </c>
      <c r="KN17" s="819" t="str">
        <f t="shared" si="278"/>
        <v/>
      </c>
      <c r="KO17" s="819" t="str">
        <f t="shared" si="279"/>
        <v/>
      </c>
      <c r="KP17" s="819" t="str">
        <f t="shared" si="280"/>
        <v/>
      </c>
      <c r="KQ17" s="819" t="str">
        <f t="shared" si="281"/>
        <v/>
      </c>
      <c r="KR17" s="819" t="str">
        <f t="shared" si="282"/>
        <v/>
      </c>
      <c r="KS17" s="819" t="str">
        <f t="shared" si="283"/>
        <v/>
      </c>
      <c r="KT17" s="819" t="str">
        <f t="shared" si="284"/>
        <v/>
      </c>
      <c r="KU17" s="819" t="str">
        <f t="shared" si="285"/>
        <v/>
      </c>
      <c r="KV17" s="819" t="str">
        <f t="shared" si="286"/>
        <v/>
      </c>
      <c r="KW17" s="819" t="str">
        <f t="shared" si="287"/>
        <v/>
      </c>
      <c r="KX17" s="819" t="str">
        <f t="shared" si="288"/>
        <v/>
      </c>
      <c r="KY17" s="819" t="str">
        <f t="shared" si="289"/>
        <v/>
      </c>
      <c r="KZ17" s="819" t="str">
        <f t="shared" si="290"/>
        <v/>
      </c>
      <c r="LA17" s="819" t="str">
        <f t="shared" si="291"/>
        <v/>
      </c>
      <c r="LB17" s="819" t="str">
        <f t="shared" si="292"/>
        <v/>
      </c>
      <c r="LC17" s="819" t="str">
        <f t="shared" si="293"/>
        <v/>
      </c>
      <c r="LD17" s="819" t="str">
        <f t="shared" si="294"/>
        <v/>
      </c>
      <c r="LE17" s="819" t="str">
        <f t="shared" si="295"/>
        <v/>
      </c>
      <c r="LF17" s="819" t="str">
        <f t="shared" si="296"/>
        <v/>
      </c>
      <c r="LG17" s="819" t="str">
        <f t="shared" si="297"/>
        <v/>
      </c>
      <c r="LH17" s="819" t="str">
        <f t="shared" si="298"/>
        <v/>
      </c>
      <c r="LI17" s="819" t="str">
        <f t="shared" si="299"/>
        <v/>
      </c>
      <c r="LJ17" s="819" t="str">
        <f t="shared" si="300"/>
        <v/>
      </c>
      <c r="LK17" s="819" t="str">
        <f t="shared" si="301"/>
        <v/>
      </c>
      <c r="LL17" s="819" t="str">
        <f t="shared" si="302"/>
        <v/>
      </c>
      <c r="LM17" s="819" t="str">
        <f t="shared" si="303"/>
        <v/>
      </c>
      <c r="LN17" s="819" t="str">
        <f t="shared" si="304"/>
        <v/>
      </c>
      <c r="LO17" s="819" t="str">
        <f t="shared" si="305"/>
        <v/>
      </c>
      <c r="LP17" s="819" t="str">
        <f t="shared" si="306"/>
        <v/>
      </c>
      <c r="LQ17" s="820" t="str">
        <f t="shared" si="307"/>
        <v/>
      </c>
      <c r="LR17" s="820" t="str">
        <f t="shared" si="308"/>
        <v/>
      </c>
      <c r="LS17" s="820" t="str">
        <f t="shared" si="309"/>
        <v/>
      </c>
      <c r="LT17" s="820" t="str">
        <f t="shared" si="310"/>
        <v/>
      </c>
      <c r="LU17" s="820" t="str">
        <f t="shared" si="311"/>
        <v/>
      </c>
      <c r="LV17" s="783" t="str">
        <f t="shared" si="312"/>
        <v/>
      </c>
      <c r="LW17" s="783" t="str">
        <f t="shared" si="313"/>
        <v/>
      </c>
      <c r="LX17" s="783" t="str">
        <f t="shared" si="314"/>
        <v/>
      </c>
      <c r="LY17" s="783" t="str">
        <f t="shared" si="315"/>
        <v/>
      </c>
      <c r="LZ17" s="783" t="str">
        <f t="shared" si="316"/>
        <v/>
      </c>
      <c r="MA17" s="783" t="str">
        <f t="shared" si="317"/>
        <v/>
      </c>
      <c r="MB17" s="783" t="str">
        <f t="shared" si="318"/>
        <v/>
      </c>
      <c r="MC17" s="783" t="str">
        <f t="shared" si="319"/>
        <v/>
      </c>
      <c r="MD17" s="783" t="str">
        <f t="shared" si="320"/>
        <v/>
      </c>
      <c r="ME17" s="783" t="str">
        <f t="shared" si="321"/>
        <v/>
      </c>
      <c r="MF17" s="783" t="str">
        <f t="shared" si="322"/>
        <v/>
      </c>
      <c r="MG17" s="783" t="str">
        <f t="shared" si="323"/>
        <v/>
      </c>
      <c r="MH17" s="783" t="str">
        <f t="shared" si="324"/>
        <v/>
      </c>
      <c r="MI17" s="783" t="str">
        <f t="shared" si="325"/>
        <v/>
      </c>
      <c r="MJ17" s="783" t="str">
        <f t="shared" si="326"/>
        <v/>
      </c>
      <c r="MK17" s="783" t="str">
        <f t="shared" si="327"/>
        <v/>
      </c>
      <c r="ML17" s="783" t="str">
        <f t="shared" si="328"/>
        <v/>
      </c>
      <c r="MM17" s="783" t="str">
        <f t="shared" si="329"/>
        <v/>
      </c>
      <c r="MN17" s="783" t="str">
        <f t="shared" si="330"/>
        <v/>
      </c>
      <c r="MO17" s="783" t="str">
        <f t="shared" si="331"/>
        <v/>
      </c>
      <c r="MP17" s="805">
        <f t="shared" si="338"/>
        <v>0</v>
      </c>
      <c r="MQ17" s="805">
        <f t="shared" si="339"/>
        <v>0</v>
      </c>
      <c r="MR17" s="805">
        <f t="shared" si="340"/>
        <v>0</v>
      </c>
      <c r="MS17" s="805">
        <f t="shared" si="341"/>
        <v>0</v>
      </c>
      <c r="MT17" s="805">
        <f t="shared" si="342"/>
        <v>0</v>
      </c>
      <c r="MU17" s="805">
        <f t="shared" si="343"/>
        <v>0</v>
      </c>
      <c r="MV17" s="805">
        <f t="shared" si="344"/>
        <v>0</v>
      </c>
      <c r="MW17" s="805">
        <f t="shared" si="345"/>
        <v>0</v>
      </c>
      <c r="MX17" s="805">
        <f t="shared" si="346"/>
        <v>0</v>
      </c>
      <c r="MY17" s="805">
        <f t="shared" si="347"/>
        <v>0</v>
      </c>
      <c r="MZ17" s="805">
        <f t="shared" si="332"/>
        <v>0</v>
      </c>
      <c r="NA17" s="805">
        <f t="shared" si="333"/>
        <v>0</v>
      </c>
      <c r="NB17" s="805">
        <f t="shared" si="334"/>
        <v>0</v>
      </c>
      <c r="NC17" s="805">
        <f t="shared" si="335"/>
        <v>0</v>
      </c>
      <c r="ND17" s="805">
        <f t="shared" si="336"/>
        <v>0</v>
      </c>
    </row>
    <row r="18" spans="1:368" ht="13.9" customHeight="1" x14ac:dyDescent="0.2">
      <c r="A18" s="814" t="str">
        <f t="shared" si="337"/>
        <v/>
      </c>
      <c r="B18" s="165"/>
      <c r="C18" s="158"/>
      <c r="D18" s="141"/>
      <c r="E18" s="142"/>
      <c r="F18" s="142"/>
      <c r="G18" s="142"/>
      <c r="H18" s="142"/>
      <c r="I18" s="142"/>
      <c r="J18" s="534"/>
      <c r="K18" s="143"/>
      <c r="L18" s="144">
        <f t="shared" si="0"/>
        <v>0</v>
      </c>
      <c r="M18" s="144">
        <f t="shared" si="1"/>
        <v>0</v>
      </c>
      <c r="N18" s="821"/>
      <c r="O18" s="821"/>
      <c r="P18" s="821"/>
      <c r="Q18" s="822"/>
      <c r="R18" s="823"/>
      <c r="S18" s="824"/>
      <c r="T18" s="1303"/>
      <c r="U18" s="1304"/>
      <c r="V18" s="1304"/>
      <c r="W18" s="1305"/>
      <c r="X18" s="783" t="str">
        <f t="shared" si="2"/>
        <v/>
      </c>
      <c r="Y18" s="783" t="str">
        <f t="shared" si="3"/>
        <v/>
      </c>
      <c r="Z18" s="783" t="str">
        <f t="shared" si="4"/>
        <v/>
      </c>
      <c r="AA18" s="783" t="str">
        <f t="shared" si="5"/>
        <v/>
      </c>
      <c r="AB18" s="783" t="str">
        <f t="shared" si="6"/>
        <v/>
      </c>
      <c r="AC18" s="783" t="str">
        <f t="shared" si="7"/>
        <v/>
      </c>
      <c r="AD18" s="783" t="str">
        <f t="shared" si="8"/>
        <v/>
      </c>
      <c r="AE18" s="783" t="str">
        <f t="shared" si="9"/>
        <v/>
      </c>
      <c r="AF18" s="783" t="str">
        <f t="shared" si="10"/>
        <v/>
      </c>
      <c r="AG18" s="783" t="str">
        <f t="shared" si="11"/>
        <v/>
      </c>
      <c r="AH18" s="783" t="str">
        <f t="shared" si="12"/>
        <v/>
      </c>
      <c r="AI18" s="783" t="str">
        <f t="shared" si="13"/>
        <v/>
      </c>
      <c r="AJ18" s="783" t="str">
        <f t="shared" si="14"/>
        <v/>
      </c>
      <c r="AK18" s="783" t="str">
        <f t="shared" si="15"/>
        <v/>
      </c>
      <c r="AL18" s="783" t="str">
        <f t="shared" si="16"/>
        <v/>
      </c>
      <c r="AM18" s="783" t="str">
        <f t="shared" si="17"/>
        <v/>
      </c>
      <c r="AN18" s="783" t="str">
        <f t="shared" si="18"/>
        <v/>
      </c>
      <c r="AO18" s="783" t="str">
        <f t="shared" si="19"/>
        <v/>
      </c>
      <c r="AP18" s="783" t="str">
        <f t="shared" si="20"/>
        <v/>
      </c>
      <c r="AQ18" s="783" t="str">
        <f t="shared" si="21"/>
        <v/>
      </c>
      <c r="AR18" s="783" t="str">
        <f t="shared" si="22"/>
        <v/>
      </c>
      <c r="AS18" s="783" t="str">
        <f t="shared" si="23"/>
        <v/>
      </c>
      <c r="AT18" s="783" t="str">
        <f t="shared" si="24"/>
        <v/>
      </c>
      <c r="AU18" s="783" t="str">
        <f t="shared" si="25"/>
        <v/>
      </c>
      <c r="AV18" s="783" t="str">
        <f t="shared" si="26"/>
        <v/>
      </c>
      <c r="AW18" s="783" t="str">
        <f t="shared" si="27"/>
        <v/>
      </c>
      <c r="AX18" s="783" t="str">
        <f t="shared" si="28"/>
        <v/>
      </c>
      <c r="AY18" s="783" t="str">
        <f t="shared" si="29"/>
        <v/>
      </c>
      <c r="AZ18" s="783" t="str">
        <f t="shared" si="30"/>
        <v/>
      </c>
      <c r="BA18" s="783" t="str">
        <f t="shared" si="31"/>
        <v/>
      </c>
      <c r="BB18" s="783" t="str">
        <f t="shared" si="32"/>
        <v/>
      </c>
      <c r="BC18" s="783" t="str">
        <f t="shared" si="33"/>
        <v/>
      </c>
      <c r="BD18" s="783" t="str">
        <f t="shared" si="34"/>
        <v/>
      </c>
      <c r="BE18" s="783" t="str">
        <f t="shared" si="35"/>
        <v/>
      </c>
      <c r="BF18" s="783" t="str">
        <f t="shared" si="36"/>
        <v/>
      </c>
      <c r="BG18" s="783" t="str">
        <f t="shared" si="37"/>
        <v/>
      </c>
      <c r="BH18" s="783" t="str">
        <f t="shared" si="38"/>
        <v/>
      </c>
      <c r="BI18" s="783" t="str">
        <f t="shared" si="39"/>
        <v/>
      </c>
      <c r="BJ18" s="783" t="str">
        <f t="shared" si="40"/>
        <v/>
      </c>
      <c r="BK18" s="783" t="str">
        <f t="shared" si="41"/>
        <v/>
      </c>
      <c r="BL18" s="783" t="str">
        <f t="shared" si="42"/>
        <v/>
      </c>
      <c r="BM18" s="783" t="str">
        <f t="shared" si="43"/>
        <v/>
      </c>
      <c r="BN18" s="783" t="str">
        <f t="shared" si="44"/>
        <v/>
      </c>
      <c r="BO18" s="783" t="str">
        <f t="shared" si="45"/>
        <v/>
      </c>
      <c r="BP18" s="783" t="str">
        <f t="shared" si="46"/>
        <v/>
      </c>
      <c r="BQ18" s="783" t="str">
        <f t="shared" si="47"/>
        <v/>
      </c>
      <c r="BR18" s="783" t="str">
        <f t="shared" si="48"/>
        <v/>
      </c>
      <c r="BS18" s="783" t="str">
        <f t="shared" si="49"/>
        <v/>
      </c>
      <c r="BT18" s="783" t="str">
        <f t="shared" si="50"/>
        <v/>
      </c>
      <c r="BU18" s="783" t="str">
        <f t="shared" si="51"/>
        <v/>
      </c>
      <c r="BV18" s="783" t="str">
        <f t="shared" si="52"/>
        <v/>
      </c>
      <c r="BW18" s="783" t="str">
        <f t="shared" si="53"/>
        <v/>
      </c>
      <c r="BX18" s="783" t="str">
        <f t="shared" si="54"/>
        <v/>
      </c>
      <c r="BY18" s="783" t="str">
        <f t="shared" si="55"/>
        <v/>
      </c>
      <c r="BZ18" s="783" t="str">
        <f t="shared" si="56"/>
        <v/>
      </c>
      <c r="CA18" s="783" t="str">
        <f t="shared" si="57"/>
        <v/>
      </c>
      <c r="CB18" s="783" t="str">
        <f t="shared" si="58"/>
        <v/>
      </c>
      <c r="CC18" s="783" t="str">
        <f t="shared" si="59"/>
        <v/>
      </c>
      <c r="CD18" s="783" t="str">
        <f t="shared" si="60"/>
        <v/>
      </c>
      <c r="CE18" s="783" t="str">
        <f t="shared" si="61"/>
        <v/>
      </c>
      <c r="CF18" s="783" t="str">
        <f t="shared" si="62"/>
        <v/>
      </c>
      <c r="CG18" s="783" t="str">
        <f t="shared" si="63"/>
        <v/>
      </c>
      <c r="CH18" s="783" t="str">
        <f t="shared" si="64"/>
        <v/>
      </c>
      <c r="CI18" s="783" t="str">
        <f t="shared" si="65"/>
        <v/>
      </c>
      <c r="CJ18" s="783" t="str">
        <f t="shared" si="66"/>
        <v/>
      </c>
      <c r="CK18" s="783" t="str">
        <f t="shared" si="67"/>
        <v/>
      </c>
      <c r="CL18" s="783" t="str">
        <f t="shared" si="68"/>
        <v/>
      </c>
      <c r="CM18" s="783" t="str">
        <f t="shared" si="69"/>
        <v/>
      </c>
      <c r="CN18" s="783" t="str">
        <f t="shared" si="70"/>
        <v/>
      </c>
      <c r="CO18" s="783" t="str">
        <f t="shared" si="71"/>
        <v/>
      </c>
      <c r="CP18" s="783" t="str">
        <f t="shared" si="72"/>
        <v/>
      </c>
      <c r="CQ18" s="783" t="str">
        <f t="shared" si="73"/>
        <v/>
      </c>
      <c r="CR18" s="783" t="str">
        <f t="shared" si="74"/>
        <v/>
      </c>
      <c r="CS18" s="783" t="str">
        <f t="shared" si="75"/>
        <v/>
      </c>
      <c r="CT18" s="783" t="str">
        <f t="shared" si="76"/>
        <v/>
      </c>
      <c r="CU18" s="783" t="str">
        <f t="shared" si="77"/>
        <v/>
      </c>
      <c r="CV18" s="783" t="str">
        <f t="shared" si="78"/>
        <v/>
      </c>
      <c r="CW18" s="783" t="str">
        <f t="shared" si="79"/>
        <v/>
      </c>
      <c r="CX18" s="783" t="str">
        <f t="shared" si="80"/>
        <v/>
      </c>
      <c r="CY18" s="783" t="str">
        <f t="shared" si="81"/>
        <v/>
      </c>
      <c r="CZ18" s="783" t="str">
        <f t="shared" si="82"/>
        <v/>
      </c>
      <c r="DA18" s="783" t="str">
        <f t="shared" si="83"/>
        <v/>
      </c>
      <c r="DB18" s="783" t="str">
        <f t="shared" si="84"/>
        <v/>
      </c>
      <c r="DC18" s="783" t="str">
        <f t="shared" si="85"/>
        <v/>
      </c>
      <c r="DD18" s="783" t="str">
        <f t="shared" si="86"/>
        <v/>
      </c>
      <c r="DE18" s="783" t="str">
        <f t="shared" si="87"/>
        <v/>
      </c>
      <c r="DF18" s="783" t="str">
        <f t="shared" si="88"/>
        <v/>
      </c>
      <c r="DG18" s="783" t="str">
        <f t="shared" si="89"/>
        <v/>
      </c>
      <c r="DH18" s="783" t="str">
        <f t="shared" si="90"/>
        <v/>
      </c>
      <c r="DI18" s="783" t="str">
        <f t="shared" si="91"/>
        <v/>
      </c>
      <c r="DJ18" s="783" t="str">
        <f t="shared" si="92"/>
        <v/>
      </c>
      <c r="DK18" s="783" t="str">
        <f t="shared" si="93"/>
        <v/>
      </c>
      <c r="DL18" s="783" t="str">
        <f t="shared" si="94"/>
        <v/>
      </c>
      <c r="DM18" s="783" t="str">
        <f t="shared" si="95"/>
        <v/>
      </c>
      <c r="DN18" s="783" t="str">
        <f t="shared" si="96"/>
        <v/>
      </c>
      <c r="DO18" s="783" t="str">
        <f t="shared" si="97"/>
        <v/>
      </c>
      <c r="DP18" s="783" t="str">
        <f t="shared" si="98"/>
        <v/>
      </c>
      <c r="DQ18" s="783" t="str">
        <f t="shared" si="99"/>
        <v/>
      </c>
      <c r="DR18" s="783" t="str">
        <f t="shared" si="100"/>
        <v/>
      </c>
      <c r="DS18" s="783" t="str">
        <f t="shared" si="101"/>
        <v/>
      </c>
      <c r="DT18" s="783" t="str">
        <f t="shared" si="102"/>
        <v/>
      </c>
      <c r="DU18" s="783" t="str">
        <f t="shared" si="103"/>
        <v/>
      </c>
      <c r="DV18" s="783" t="str">
        <f t="shared" si="104"/>
        <v/>
      </c>
      <c r="DW18" s="783" t="str">
        <f t="shared" si="105"/>
        <v/>
      </c>
      <c r="DX18" s="783" t="str">
        <f t="shared" si="106"/>
        <v/>
      </c>
      <c r="DY18" s="783" t="str">
        <f t="shared" si="107"/>
        <v/>
      </c>
      <c r="DZ18" s="783" t="str">
        <f t="shared" si="108"/>
        <v/>
      </c>
      <c r="EA18" s="783" t="str">
        <f t="shared" si="109"/>
        <v/>
      </c>
      <c r="EB18" s="783" t="str">
        <f t="shared" si="110"/>
        <v/>
      </c>
      <c r="EC18" s="783" t="str">
        <f t="shared" si="111"/>
        <v/>
      </c>
      <c r="ED18" s="783" t="str">
        <f t="shared" si="112"/>
        <v/>
      </c>
      <c r="EE18" s="783" t="str">
        <f t="shared" si="113"/>
        <v/>
      </c>
      <c r="EF18" s="783" t="str">
        <f t="shared" si="114"/>
        <v/>
      </c>
      <c r="EG18" s="783" t="str">
        <f t="shared" si="115"/>
        <v/>
      </c>
      <c r="EH18" s="783" t="str">
        <f t="shared" si="116"/>
        <v/>
      </c>
      <c r="EI18" s="783" t="str">
        <f t="shared" si="117"/>
        <v/>
      </c>
      <c r="EJ18" s="783" t="str">
        <f t="shared" si="118"/>
        <v/>
      </c>
      <c r="EK18" s="783" t="str">
        <f t="shared" si="119"/>
        <v/>
      </c>
      <c r="EL18" s="783" t="str">
        <f t="shared" si="120"/>
        <v/>
      </c>
      <c r="EM18" s="783" t="str">
        <f t="shared" si="121"/>
        <v/>
      </c>
      <c r="EN18" s="783" t="str">
        <f t="shared" si="122"/>
        <v/>
      </c>
      <c r="EO18" s="783" t="str">
        <f t="shared" si="123"/>
        <v/>
      </c>
      <c r="EP18" s="783" t="str">
        <f t="shared" si="124"/>
        <v/>
      </c>
      <c r="EQ18" s="783" t="str">
        <f t="shared" si="125"/>
        <v/>
      </c>
      <c r="ER18" s="783" t="str">
        <f t="shared" si="126"/>
        <v/>
      </c>
      <c r="ES18" s="783" t="str">
        <f t="shared" si="127"/>
        <v/>
      </c>
      <c r="ET18" s="783" t="str">
        <f t="shared" si="128"/>
        <v/>
      </c>
      <c r="EU18" s="783" t="str">
        <f t="shared" si="129"/>
        <v/>
      </c>
      <c r="EV18" s="783" t="str">
        <f t="shared" si="130"/>
        <v/>
      </c>
      <c r="EW18" s="783" t="str">
        <f t="shared" si="131"/>
        <v/>
      </c>
      <c r="EX18" s="783" t="str">
        <f t="shared" si="132"/>
        <v/>
      </c>
      <c r="EY18" s="783" t="str">
        <f t="shared" si="133"/>
        <v/>
      </c>
      <c r="EZ18" s="783" t="str">
        <f t="shared" si="134"/>
        <v/>
      </c>
      <c r="FA18" s="783" t="str">
        <f t="shared" si="135"/>
        <v/>
      </c>
      <c r="FB18" s="783" t="str">
        <f t="shared" si="136"/>
        <v/>
      </c>
      <c r="FC18" s="783" t="str">
        <f t="shared" si="137"/>
        <v/>
      </c>
      <c r="FD18" s="783" t="str">
        <f t="shared" si="138"/>
        <v/>
      </c>
      <c r="FE18" s="783" t="str">
        <f t="shared" si="139"/>
        <v/>
      </c>
      <c r="FF18" s="783" t="str">
        <f t="shared" si="140"/>
        <v/>
      </c>
      <c r="FG18" s="783" t="str">
        <f t="shared" si="141"/>
        <v/>
      </c>
      <c r="FH18" s="783" t="str">
        <f t="shared" si="142"/>
        <v/>
      </c>
      <c r="FI18" s="783" t="str">
        <f t="shared" si="143"/>
        <v/>
      </c>
      <c r="FJ18" s="783" t="str">
        <f t="shared" si="144"/>
        <v/>
      </c>
      <c r="FK18" s="783" t="str">
        <f t="shared" si="145"/>
        <v/>
      </c>
      <c r="FL18" s="783" t="str">
        <f t="shared" si="146"/>
        <v/>
      </c>
      <c r="FM18" s="783" t="str">
        <f t="shared" si="147"/>
        <v/>
      </c>
      <c r="FN18" s="783" t="str">
        <f t="shared" si="148"/>
        <v/>
      </c>
      <c r="FO18" s="783" t="str">
        <f t="shared" si="149"/>
        <v/>
      </c>
      <c r="FP18" s="783" t="str">
        <f t="shared" si="150"/>
        <v/>
      </c>
      <c r="FQ18" s="783" t="str">
        <f t="shared" si="151"/>
        <v/>
      </c>
      <c r="FR18" s="783" t="str">
        <f t="shared" si="152"/>
        <v/>
      </c>
      <c r="FS18" s="783" t="str">
        <f t="shared" si="153"/>
        <v/>
      </c>
      <c r="FT18" s="783" t="str">
        <f t="shared" si="154"/>
        <v/>
      </c>
      <c r="FU18" s="783" t="str">
        <f t="shared" si="155"/>
        <v/>
      </c>
      <c r="FV18" s="783" t="str">
        <f t="shared" si="156"/>
        <v/>
      </c>
      <c r="FW18" s="783" t="str">
        <f t="shared" si="157"/>
        <v/>
      </c>
      <c r="FX18" s="783" t="str">
        <f t="shared" si="158"/>
        <v/>
      </c>
      <c r="FY18" s="783" t="str">
        <f t="shared" si="159"/>
        <v/>
      </c>
      <c r="FZ18" s="783" t="str">
        <f t="shared" si="160"/>
        <v/>
      </c>
      <c r="GA18" s="783" t="str">
        <f t="shared" si="161"/>
        <v/>
      </c>
      <c r="GB18" s="783" t="str">
        <f t="shared" si="162"/>
        <v/>
      </c>
      <c r="GC18" s="783" t="str">
        <f t="shared" si="163"/>
        <v/>
      </c>
      <c r="GD18" s="783" t="str">
        <f t="shared" si="164"/>
        <v/>
      </c>
      <c r="GE18" s="783" t="str">
        <f t="shared" si="165"/>
        <v/>
      </c>
      <c r="GF18" s="783" t="str">
        <f t="shared" si="166"/>
        <v/>
      </c>
      <c r="GG18" s="783" t="str">
        <f t="shared" si="167"/>
        <v/>
      </c>
      <c r="GH18" s="783" t="str">
        <f t="shared" si="168"/>
        <v/>
      </c>
      <c r="GI18" s="783" t="str">
        <f t="shared" si="169"/>
        <v/>
      </c>
      <c r="GJ18" s="783" t="str">
        <f t="shared" si="170"/>
        <v/>
      </c>
      <c r="GK18" s="783" t="str">
        <f t="shared" si="171"/>
        <v/>
      </c>
      <c r="GL18" s="783" t="str">
        <f t="shared" si="172"/>
        <v/>
      </c>
      <c r="GM18" s="783" t="str">
        <f t="shared" si="173"/>
        <v/>
      </c>
      <c r="GN18" s="783" t="str">
        <f t="shared" si="174"/>
        <v/>
      </c>
      <c r="GO18" s="783" t="str">
        <f t="shared" si="175"/>
        <v/>
      </c>
      <c r="GP18" s="783" t="str">
        <f t="shared" si="176"/>
        <v/>
      </c>
      <c r="GQ18" s="783" t="str">
        <f t="shared" si="177"/>
        <v/>
      </c>
      <c r="GR18" s="783" t="str">
        <f t="shared" si="178"/>
        <v/>
      </c>
      <c r="GS18" s="783" t="str">
        <f t="shared" si="179"/>
        <v/>
      </c>
      <c r="GT18" s="783" t="str">
        <f t="shared" si="180"/>
        <v/>
      </c>
      <c r="GU18" s="783" t="str">
        <f t="shared" si="181"/>
        <v/>
      </c>
      <c r="GV18" s="783" t="str">
        <f t="shared" si="182"/>
        <v/>
      </c>
      <c r="GW18" s="783" t="str">
        <f t="shared" si="183"/>
        <v/>
      </c>
      <c r="GX18" s="783" t="str">
        <f t="shared" si="184"/>
        <v/>
      </c>
      <c r="GY18" s="783" t="str">
        <f t="shared" si="185"/>
        <v/>
      </c>
      <c r="GZ18" s="783" t="str">
        <f t="shared" si="186"/>
        <v/>
      </c>
      <c r="HA18" s="783" t="str">
        <f t="shared" si="187"/>
        <v/>
      </c>
      <c r="HB18" s="783" t="str">
        <f t="shared" si="188"/>
        <v/>
      </c>
      <c r="HC18" s="783" t="str">
        <f t="shared" si="189"/>
        <v/>
      </c>
      <c r="HD18" s="783" t="str">
        <f t="shared" si="190"/>
        <v/>
      </c>
      <c r="HE18" s="783" t="str">
        <f t="shared" si="191"/>
        <v/>
      </c>
      <c r="HF18" s="783" t="str">
        <f t="shared" si="192"/>
        <v/>
      </c>
      <c r="HG18" s="783" t="str">
        <f t="shared" si="193"/>
        <v/>
      </c>
      <c r="HH18" s="783" t="str">
        <f t="shared" si="194"/>
        <v/>
      </c>
      <c r="HI18" s="783" t="str">
        <f t="shared" si="195"/>
        <v/>
      </c>
      <c r="HJ18" s="783" t="str">
        <f t="shared" si="196"/>
        <v/>
      </c>
      <c r="HK18" s="783" t="str">
        <f t="shared" si="197"/>
        <v/>
      </c>
      <c r="HL18" s="783" t="str">
        <f t="shared" si="198"/>
        <v/>
      </c>
      <c r="HM18" s="783" t="str">
        <f t="shared" si="199"/>
        <v/>
      </c>
      <c r="HN18" s="783" t="str">
        <f t="shared" si="200"/>
        <v/>
      </c>
      <c r="HO18" s="783" t="str">
        <f t="shared" si="201"/>
        <v/>
      </c>
      <c r="HP18" s="783" t="str">
        <f t="shared" si="202"/>
        <v/>
      </c>
      <c r="HQ18" s="783" t="str">
        <f t="shared" si="203"/>
        <v/>
      </c>
      <c r="HR18" s="783" t="str">
        <f t="shared" si="204"/>
        <v/>
      </c>
      <c r="HS18" s="783" t="str">
        <f t="shared" si="205"/>
        <v/>
      </c>
      <c r="HT18" s="783" t="str">
        <f t="shared" si="206"/>
        <v/>
      </c>
      <c r="HU18" s="783" t="str">
        <f t="shared" si="207"/>
        <v/>
      </c>
      <c r="HV18" s="783" t="str">
        <f t="shared" si="208"/>
        <v/>
      </c>
      <c r="HW18" s="783" t="str">
        <f t="shared" si="209"/>
        <v/>
      </c>
      <c r="HX18" s="783" t="str">
        <f t="shared" si="210"/>
        <v/>
      </c>
      <c r="HY18" s="783" t="str">
        <f t="shared" si="211"/>
        <v/>
      </c>
      <c r="HZ18" s="819" t="str">
        <f t="shared" si="212"/>
        <v/>
      </c>
      <c r="IA18" s="819" t="str">
        <f t="shared" si="213"/>
        <v/>
      </c>
      <c r="IB18" s="819" t="str">
        <f t="shared" si="214"/>
        <v/>
      </c>
      <c r="IC18" s="819" t="str">
        <f t="shared" si="215"/>
        <v/>
      </c>
      <c r="ID18" s="819" t="str">
        <f t="shared" si="216"/>
        <v/>
      </c>
      <c r="IE18" s="819" t="str">
        <f t="shared" si="217"/>
        <v/>
      </c>
      <c r="IF18" s="819" t="str">
        <f t="shared" si="218"/>
        <v/>
      </c>
      <c r="IG18" s="819" t="str">
        <f t="shared" si="219"/>
        <v/>
      </c>
      <c r="IH18" s="819" t="str">
        <f t="shared" si="220"/>
        <v/>
      </c>
      <c r="II18" s="819" t="str">
        <f t="shared" si="221"/>
        <v/>
      </c>
      <c r="IJ18" s="819" t="str">
        <f t="shared" si="222"/>
        <v/>
      </c>
      <c r="IK18" s="819" t="str">
        <f t="shared" si="223"/>
        <v/>
      </c>
      <c r="IL18" s="819" t="str">
        <f t="shared" si="224"/>
        <v/>
      </c>
      <c r="IM18" s="819" t="str">
        <f t="shared" si="225"/>
        <v/>
      </c>
      <c r="IN18" s="819" t="str">
        <f t="shared" si="226"/>
        <v/>
      </c>
      <c r="IO18" s="819" t="str">
        <f t="shared" si="227"/>
        <v/>
      </c>
      <c r="IP18" s="819" t="str">
        <f t="shared" si="228"/>
        <v/>
      </c>
      <c r="IQ18" s="819" t="str">
        <f t="shared" si="229"/>
        <v/>
      </c>
      <c r="IR18" s="819" t="str">
        <f t="shared" si="230"/>
        <v/>
      </c>
      <c r="IS18" s="819" t="str">
        <f t="shared" si="231"/>
        <v/>
      </c>
      <c r="IT18" s="819" t="str">
        <f t="shared" si="232"/>
        <v/>
      </c>
      <c r="IU18" s="819" t="str">
        <f t="shared" si="233"/>
        <v/>
      </c>
      <c r="IV18" s="819" t="str">
        <f t="shared" si="234"/>
        <v/>
      </c>
      <c r="IW18" s="819" t="str">
        <f t="shared" si="235"/>
        <v/>
      </c>
      <c r="IX18" s="819" t="str">
        <f t="shared" si="236"/>
        <v/>
      </c>
      <c r="IY18" s="819" t="str">
        <f t="shared" si="237"/>
        <v/>
      </c>
      <c r="IZ18" s="819" t="str">
        <f t="shared" si="238"/>
        <v/>
      </c>
      <c r="JA18" s="819" t="str">
        <f t="shared" si="239"/>
        <v/>
      </c>
      <c r="JB18" s="819" t="str">
        <f t="shared" si="240"/>
        <v/>
      </c>
      <c r="JC18" s="819" t="str">
        <f t="shared" si="241"/>
        <v/>
      </c>
      <c r="JD18" s="819" t="str">
        <f t="shared" si="242"/>
        <v/>
      </c>
      <c r="JE18" s="819" t="str">
        <f t="shared" si="243"/>
        <v/>
      </c>
      <c r="JF18" s="819" t="str">
        <f t="shared" si="244"/>
        <v/>
      </c>
      <c r="JG18" s="819" t="str">
        <f t="shared" si="245"/>
        <v/>
      </c>
      <c r="JH18" s="819" t="str">
        <f t="shared" si="246"/>
        <v/>
      </c>
      <c r="JI18" s="819" t="str">
        <f t="shared" si="247"/>
        <v/>
      </c>
      <c r="JJ18" s="819" t="str">
        <f t="shared" si="248"/>
        <v/>
      </c>
      <c r="JK18" s="819" t="str">
        <f t="shared" si="249"/>
        <v/>
      </c>
      <c r="JL18" s="819" t="str">
        <f t="shared" si="250"/>
        <v/>
      </c>
      <c r="JM18" s="819" t="str">
        <f t="shared" si="251"/>
        <v/>
      </c>
      <c r="JN18" s="819" t="str">
        <f t="shared" si="252"/>
        <v/>
      </c>
      <c r="JO18" s="819" t="str">
        <f t="shared" si="253"/>
        <v/>
      </c>
      <c r="JP18" s="819" t="str">
        <f t="shared" si="254"/>
        <v/>
      </c>
      <c r="JQ18" s="819" t="str">
        <f t="shared" si="255"/>
        <v/>
      </c>
      <c r="JR18" s="819" t="str">
        <f t="shared" si="256"/>
        <v/>
      </c>
      <c r="JS18" s="819" t="str">
        <f t="shared" si="257"/>
        <v/>
      </c>
      <c r="JT18" s="819" t="str">
        <f t="shared" si="258"/>
        <v/>
      </c>
      <c r="JU18" s="819" t="str">
        <f t="shared" si="259"/>
        <v/>
      </c>
      <c r="JV18" s="819" t="str">
        <f t="shared" si="260"/>
        <v/>
      </c>
      <c r="JW18" s="819" t="str">
        <f t="shared" si="261"/>
        <v/>
      </c>
      <c r="JX18" s="819" t="str">
        <f t="shared" si="262"/>
        <v/>
      </c>
      <c r="JY18" s="819" t="str">
        <f t="shared" si="263"/>
        <v/>
      </c>
      <c r="JZ18" s="819" t="str">
        <f t="shared" si="264"/>
        <v/>
      </c>
      <c r="KA18" s="819" t="str">
        <f t="shared" si="265"/>
        <v/>
      </c>
      <c r="KB18" s="819" t="str">
        <f t="shared" si="266"/>
        <v/>
      </c>
      <c r="KC18" s="819" t="str">
        <f t="shared" si="267"/>
        <v/>
      </c>
      <c r="KD18" s="819" t="str">
        <f t="shared" si="268"/>
        <v/>
      </c>
      <c r="KE18" s="819" t="str">
        <f t="shared" si="269"/>
        <v/>
      </c>
      <c r="KF18" s="819" t="str">
        <f t="shared" si="270"/>
        <v/>
      </c>
      <c r="KG18" s="819" t="str">
        <f t="shared" si="271"/>
        <v/>
      </c>
      <c r="KH18" s="819" t="str">
        <f t="shared" si="272"/>
        <v/>
      </c>
      <c r="KI18" s="819" t="str">
        <f t="shared" si="273"/>
        <v/>
      </c>
      <c r="KJ18" s="819" t="str">
        <f t="shared" si="274"/>
        <v/>
      </c>
      <c r="KK18" s="819" t="str">
        <f t="shared" si="275"/>
        <v/>
      </c>
      <c r="KL18" s="819" t="str">
        <f t="shared" si="276"/>
        <v/>
      </c>
      <c r="KM18" s="819" t="str">
        <f t="shared" si="277"/>
        <v/>
      </c>
      <c r="KN18" s="819" t="str">
        <f t="shared" si="278"/>
        <v/>
      </c>
      <c r="KO18" s="819" t="str">
        <f t="shared" si="279"/>
        <v/>
      </c>
      <c r="KP18" s="819" t="str">
        <f t="shared" si="280"/>
        <v/>
      </c>
      <c r="KQ18" s="819" t="str">
        <f t="shared" si="281"/>
        <v/>
      </c>
      <c r="KR18" s="819" t="str">
        <f t="shared" si="282"/>
        <v/>
      </c>
      <c r="KS18" s="819" t="str">
        <f t="shared" si="283"/>
        <v/>
      </c>
      <c r="KT18" s="819" t="str">
        <f t="shared" si="284"/>
        <v/>
      </c>
      <c r="KU18" s="819" t="str">
        <f t="shared" si="285"/>
        <v/>
      </c>
      <c r="KV18" s="819" t="str">
        <f t="shared" si="286"/>
        <v/>
      </c>
      <c r="KW18" s="819" t="str">
        <f t="shared" si="287"/>
        <v/>
      </c>
      <c r="KX18" s="819" t="str">
        <f t="shared" si="288"/>
        <v/>
      </c>
      <c r="KY18" s="819" t="str">
        <f t="shared" si="289"/>
        <v/>
      </c>
      <c r="KZ18" s="819" t="str">
        <f t="shared" si="290"/>
        <v/>
      </c>
      <c r="LA18" s="819" t="str">
        <f t="shared" si="291"/>
        <v/>
      </c>
      <c r="LB18" s="819" t="str">
        <f t="shared" si="292"/>
        <v/>
      </c>
      <c r="LC18" s="819" t="str">
        <f t="shared" si="293"/>
        <v/>
      </c>
      <c r="LD18" s="819" t="str">
        <f t="shared" si="294"/>
        <v/>
      </c>
      <c r="LE18" s="819" t="str">
        <f t="shared" si="295"/>
        <v/>
      </c>
      <c r="LF18" s="819" t="str">
        <f t="shared" si="296"/>
        <v/>
      </c>
      <c r="LG18" s="819" t="str">
        <f t="shared" si="297"/>
        <v/>
      </c>
      <c r="LH18" s="819" t="str">
        <f t="shared" si="298"/>
        <v/>
      </c>
      <c r="LI18" s="819" t="str">
        <f t="shared" si="299"/>
        <v/>
      </c>
      <c r="LJ18" s="819" t="str">
        <f t="shared" si="300"/>
        <v/>
      </c>
      <c r="LK18" s="819" t="str">
        <f t="shared" si="301"/>
        <v/>
      </c>
      <c r="LL18" s="819" t="str">
        <f t="shared" si="302"/>
        <v/>
      </c>
      <c r="LM18" s="819" t="str">
        <f t="shared" si="303"/>
        <v/>
      </c>
      <c r="LN18" s="819" t="str">
        <f t="shared" si="304"/>
        <v/>
      </c>
      <c r="LO18" s="819" t="str">
        <f t="shared" si="305"/>
        <v/>
      </c>
      <c r="LP18" s="819" t="str">
        <f t="shared" si="306"/>
        <v/>
      </c>
      <c r="LQ18" s="820" t="str">
        <f t="shared" si="307"/>
        <v/>
      </c>
      <c r="LR18" s="820" t="str">
        <f t="shared" si="308"/>
        <v/>
      </c>
      <c r="LS18" s="820" t="str">
        <f t="shared" si="309"/>
        <v/>
      </c>
      <c r="LT18" s="820" t="str">
        <f t="shared" si="310"/>
        <v/>
      </c>
      <c r="LU18" s="820" t="str">
        <f t="shared" si="311"/>
        <v/>
      </c>
      <c r="LV18" s="783" t="str">
        <f t="shared" si="312"/>
        <v/>
      </c>
      <c r="LW18" s="783" t="str">
        <f t="shared" si="313"/>
        <v/>
      </c>
      <c r="LX18" s="783" t="str">
        <f t="shared" si="314"/>
        <v/>
      </c>
      <c r="LY18" s="783" t="str">
        <f t="shared" si="315"/>
        <v/>
      </c>
      <c r="LZ18" s="783" t="str">
        <f t="shared" si="316"/>
        <v/>
      </c>
      <c r="MA18" s="783" t="str">
        <f t="shared" si="317"/>
        <v/>
      </c>
      <c r="MB18" s="783" t="str">
        <f t="shared" si="318"/>
        <v/>
      </c>
      <c r="MC18" s="783" t="str">
        <f t="shared" si="319"/>
        <v/>
      </c>
      <c r="MD18" s="783" t="str">
        <f t="shared" si="320"/>
        <v/>
      </c>
      <c r="ME18" s="783" t="str">
        <f t="shared" si="321"/>
        <v/>
      </c>
      <c r="MF18" s="783" t="str">
        <f t="shared" si="322"/>
        <v/>
      </c>
      <c r="MG18" s="783" t="str">
        <f t="shared" si="323"/>
        <v/>
      </c>
      <c r="MH18" s="783" t="str">
        <f t="shared" si="324"/>
        <v/>
      </c>
      <c r="MI18" s="783" t="str">
        <f t="shared" si="325"/>
        <v/>
      </c>
      <c r="MJ18" s="783" t="str">
        <f t="shared" si="326"/>
        <v/>
      </c>
      <c r="MK18" s="783" t="str">
        <f t="shared" si="327"/>
        <v/>
      </c>
      <c r="ML18" s="783" t="str">
        <f t="shared" si="328"/>
        <v/>
      </c>
      <c r="MM18" s="783" t="str">
        <f t="shared" si="329"/>
        <v/>
      </c>
      <c r="MN18" s="783" t="str">
        <f t="shared" si="330"/>
        <v/>
      </c>
      <c r="MO18" s="783" t="str">
        <f t="shared" si="331"/>
        <v/>
      </c>
      <c r="MP18" s="805">
        <f t="shared" si="338"/>
        <v>0</v>
      </c>
      <c r="MQ18" s="805">
        <f t="shared" si="339"/>
        <v>0</v>
      </c>
      <c r="MR18" s="805">
        <f t="shared" si="340"/>
        <v>0</v>
      </c>
      <c r="MS18" s="805">
        <f t="shared" si="341"/>
        <v>0</v>
      </c>
      <c r="MT18" s="805">
        <f t="shared" si="342"/>
        <v>0</v>
      </c>
      <c r="MU18" s="805">
        <f t="shared" si="343"/>
        <v>0</v>
      </c>
      <c r="MV18" s="805">
        <f t="shared" si="344"/>
        <v>0</v>
      </c>
      <c r="MW18" s="805">
        <f t="shared" si="345"/>
        <v>0</v>
      </c>
      <c r="MX18" s="805">
        <f t="shared" si="346"/>
        <v>0</v>
      </c>
      <c r="MY18" s="805">
        <f t="shared" si="347"/>
        <v>0</v>
      </c>
      <c r="MZ18" s="805">
        <f t="shared" si="332"/>
        <v>0</v>
      </c>
      <c r="NA18" s="805">
        <f t="shared" si="333"/>
        <v>0</v>
      </c>
      <c r="NB18" s="805">
        <f t="shared" si="334"/>
        <v>0</v>
      </c>
      <c r="NC18" s="805">
        <f t="shared" si="335"/>
        <v>0</v>
      </c>
      <c r="ND18" s="805">
        <f t="shared" si="336"/>
        <v>0</v>
      </c>
    </row>
    <row r="19" spans="1:368" ht="13.9" customHeight="1" x14ac:dyDescent="0.2">
      <c r="A19" s="814" t="str">
        <f t="shared" si="337"/>
        <v/>
      </c>
      <c r="B19" s="165"/>
      <c r="C19" s="158"/>
      <c r="D19" s="141"/>
      <c r="E19" s="142"/>
      <c r="F19" s="142"/>
      <c r="G19" s="142"/>
      <c r="H19" s="142"/>
      <c r="I19" s="142"/>
      <c r="J19" s="534"/>
      <c r="K19" s="143"/>
      <c r="L19" s="144">
        <f t="shared" si="0"/>
        <v>0</v>
      </c>
      <c r="M19" s="144">
        <f t="shared" si="1"/>
        <v>0</v>
      </c>
      <c r="N19" s="821"/>
      <c r="O19" s="821"/>
      <c r="P19" s="821"/>
      <c r="Q19" s="822"/>
      <c r="R19" s="823"/>
      <c r="S19" s="824"/>
      <c r="T19" s="1303"/>
      <c r="U19" s="1304"/>
      <c r="V19" s="1304"/>
      <c r="W19" s="1305"/>
      <c r="X19" s="783" t="str">
        <f t="shared" si="2"/>
        <v/>
      </c>
      <c r="Y19" s="783" t="str">
        <f t="shared" si="3"/>
        <v/>
      </c>
      <c r="Z19" s="783" t="str">
        <f t="shared" si="4"/>
        <v/>
      </c>
      <c r="AA19" s="783" t="str">
        <f t="shared" si="5"/>
        <v/>
      </c>
      <c r="AB19" s="783" t="str">
        <f t="shared" si="6"/>
        <v/>
      </c>
      <c r="AC19" s="783" t="str">
        <f t="shared" si="7"/>
        <v/>
      </c>
      <c r="AD19" s="783" t="str">
        <f t="shared" si="8"/>
        <v/>
      </c>
      <c r="AE19" s="783" t="str">
        <f t="shared" si="9"/>
        <v/>
      </c>
      <c r="AF19" s="783" t="str">
        <f t="shared" si="10"/>
        <v/>
      </c>
      <c r="AG19" s="783" t="str">
        <f t="shared" si="11"/>
        <v/>
      </c>
      <c r="AH19" s="783" t="str">
        <f t="shared" si="12"/>
        <v/>
      </c>
      <c r="AI19" s="783" t="str">
        <f t="shared" si="13"/>
        <v/>
      </c>
      <c r="AJ19" s="783" t="str">
        <f t="shared" si="14"/>
        <v/>
      </c>
      <c r="AK19" s="783" t="str">
        <f t="shared" si="15"/>
        <v/>
      </c>
      <c r="AL19" s="783" t="str">
        <f t="shared" si="16"/>
        <v/>
      </c>
      <c r="AM19" s="783" t="str">
        <f t="shared" si="17"/>
        <v/>
      </c>
      <c r="AN19" s="783" t="str">
        <f t="shared" si="18"/>
        <v/>
      </c>
      <c r="AO19" s="783" t="str">
        <f t="shared" si="19"/>
        <v/>
      </c>
      <c r="AP19" s="783" t="str">
        <f t="shared" si="20"/>
        <v/>
      </c>
      <c r="AQ19" s="783" t="str">
        <f t="shared" si="21"/>
        <v/>
      </c>
      <c r="AR19" s="783" t="str">
        <f t="shared" si="22"/>
        <v/>
      </c>
      <c r="AS19" s="783" t="str">
        <f t="shared" si="23"/>
        <v/>
      </c>
      <c r="AT19" s="783" t="str">
        <f t="shared" si="24"/>
        <v/>
      </c>
      <c r="AU19" s="783" t="str">
        <f t="shared" si="25"/>
        <v/>
      </c>
      <c r="AV19" s="783" t="str">
        <f t="shared" si="26"/>
        <v/>
      </c>
      <c r="AW19" s="783" t="str">
        <f t="shared" si="27"/>
        <v/>
      </c>
      <c r="AX19" s="783" t="str">
        <f t="shared" si="28"/>
        <v/>
      </c>
      <c r="AY19" s="783" t="str">
        <f t="shared" si="29"/>
        <v/>
      </c>
      <c r="AZ19" s="783" t="str">
        <f t="shared" si="30"/>
        <v/>
      </c>
      <c r="BA19" s="783" t="str">
        <f t="shared" si="31"/>
        <v/>
      </c>
      <c r="BB19" s="783" t="str">
        <f t="shared" si="32"/>
        <v/>
      </c>
      <c r="BC19" s="783" t="str">
        <f t="shared" si="33"/>
        <v/>
      </c>
      <c r="BD19" s="783" t="str">
        <f t="shared" si="34"/>
        <v/>
      </c>
      <c r="BE19" s="783" t="str">
        <f t="shared" si="35"/>
        <v/>
      </c>
      <c r="BF19" s="783" t="str">
        <f t="shared" si="36"/>
        <v/>
      </c>
      <c r="BG19" s="783" t="str">
        <f t="shared" si="37"/>
        <v/>
      </c>
      <c r="BH19" s="783" t="str">
        <f t="shared" si="38"/>
        <v/>
      </c>
      <c r="BI19" s="783" t="str">
        <f t="shared" si="39"/>
        <v/>
      </c>
      <c r="BJ19" s="783" t="str">
        <f t="shared" si="40"/>
        <v/>
      </c>
      <c r="BK19" s="783" t="str">
        <f t="shared" si="41"/>
        <v/>
      </c>
      <c r="BL19" s="783" t="str">
        <f t="shared" si="42"/>
        <v/>
      </c>
      <c r="BM19" s="783" t="str">
        <f t="shared" si="43"/>
        <v/>
      </c>
      <c r="BN19" s="783" t="str">
        <f t="shared" si="44"/>
        <v/>
      </c>
      <c r="BO19" s="783" t="str">
        <f t="shared" si="45"/>
        <v/>
      </c>
      <c r="BP19" s="783" t="str">
        <f t="shared" si="46"/>
        <v/>
      </c>
      <c r="BQ19" s="783" t="str">
        <f t="shared" si="47"/>
        <v/>
      </c>
      <c r="BR19" s="783" t="str">
        <f t="shared" si="48"/>
        <v/>
      </c>
      <c r="BS19" s="783" t="str">
        <f t="shared" si="49"/>
        <v/>
      </c>
      <c r="BT19" s="783" t="str">
        <f t="shared" si="50"/>
        <v/>
      </c>
      <c r="BU19" s="783" t="str">
        <f t="shared" si="51"/>
        <v/>
      </c>
      <c r="BV19" s="783" t="str">
        <f t="shared" si="52"/>
        <v/>
      </c>
      <c r="BW19" s="783" t="str">
        <f t="shared" si="53"/>
        <v/>
      </c>
      <c r="BX19" s="783" t="str">
        <f t="shared" si="54"/>
        <v/>
      </c>
      <c r="BY19" s="783" t="str">
        <f t="shared" si="55"/>
        <v/>
      </c>
      <c r="BZ19" s="783" t="str">
        <f t="shared" si="56"/>
        <v/>
      </c>
      <c r="CA19" s="783" t="str">
        <f t="shared" si="57"/>
        <v/>
      </c>
      <c r="CB19" s="783" t="str">
        <f t="shared" si="58"/>
        <v/>
      </c>
      <c r="CC19" s="783" t="str">
        <f t="shared" si="59"/>
        <v/>
      </c>
      <c r="CD19" s="783" t="str">
        <f t="shared" si="60"/>
        <v/>
      </c>
      <c r="CE19" s="783" t="str">
        <f t="shared" si="61"/>
        <v/>
      </c>
      <c r="CF19" s="783" t="str">
        <f t="shared" si="62"/>
        <v/>
      </c>
      <c r="CG19" s="783" t="str">
        <f t="shared" si="63"/>
        <v/>
      </c>
      <c r="CH19" s="783" t="str">
        <f t="shared" si="64"/>
        <v/>
      </c>
      <c r="CI19" s="783" t="str">
        <f t="shared" si="65"/>
        <v/>
      </c>
      <c r="CJ19" s="783" t="str">
        <f t="shared" si="66"/>
        <v/>
      </c>
      <c r="CK19" s="783" t="str">
        <f t="shared" si="67"/>
        <v/>
      </c>
      <c r="CL19" s="783" t="str">
        <f t="shared" si="68"/>
        <v/>
      </c>
      <c r="CM19" s="783" t="str">
        <f t="shared" si="69"/>
        <v/>
      </c>
      <c r="CN19" s="783" t="str">
        <f t="shared" si="70"/>
        <v/>
      </c>
      <c r="CO19" s="783" t="str">
        <f t="shared" si="71"/>
        <v/>
      </c>
      <c r="CP19" s="783" t="str">
        <f t="shared" si="72"/>
        <v/>
      </c>
      <c r="CQ19" s="783" t="str">
        <f t="shared" si="73"/>
        <v/>
      </c>
      <c r="CR19" s="783" t="str">
        <f t="shared" si="74"/>
        <v/>
      </c>
      <c r="CS19" s="783" t="str">
        <f t="shared" si="75"/>
        <v/>
      </c>
      <c r="CT19" s="783" t="str">
        <f t="shared" si="76"/>
        <v/>
      </c>
      <c r="CU19" s="783" t="str">
        <f t="shared" si="77"/>
        <v/>
      </c>
      <c r="CV19" s="783" t="str">
        <f t="shared" si="78"/>
        <v/>
      </c>
      <c r="CW19" s="783" t="str">
        <f t="shared" si="79"/>
        <v/>
      </c>
      <c r="CX19" s="783" t="str">
        <f t="shared" si="80"/>
        <v/>
      </c>
      <c r="CY19" s="783" t="str">
        <f t="shared" si="81"/>
        <v/>
      </c>
      <c r="CZ19" s="783" t="str">
        <f t="shared" si="82"/>
        <v/>
      </c>
      <c r="DA19" s="783" t="str">
        <f t="shared" si="83"/>
        <v/>
      </c>
      <c r="DB19" s="783" t="str">
        <f t="shared" si="84"/>
        <v/>
      </c>
      <c r="DC19" s="783" t="str">
        <f t="shared" si="85"/>
        <v/>
      </c>
      <c r="DD19" s="783" t="str">
        <f t="shared" si="86"/>
        <v/>
      </c>
      <c r="DE19" s="783" t="str">
        <f t="shared" si="87"/>
        <v/>
      </c>
      <c r="DF19" s="783" t="str">
        <f t="shared" si="88"/>
        <v/>
      </c>
      <c r="DG19" s="783" t="str">
        <f t="shared" si="89"/>
        <v/>
      </c>
      <c r="DH19" s="783" t="str">
        <f t="shared" si="90"/>
        <v/>
      </c>
      <c r="DI19" s="783" t="str">
        <f t="shared" si="91"/>
        <v/>
      </c>
      <c r="DJ19" s="783" t="str">
        <f t="shared" si="92"/>
        <v/>
      </c>
      <c r="DK19" s="783" t="str">
        <f t="shared" si="93"/>
        <v/>
      </c>
      <c r="DL19" s="783" t="str">
        <f t="shared" si="94"/>
        <v/>
      </c>
      <c r="DM19" s="783" t="str">
        <f t="shared" si="95"/>
        <v/>
      </c>
      <c r="DN19" s="783" t="str">
        <f t="shared" si="96"/>
        <v/>
      </c>
      <c r="DO19" s="783" t="str">
        <f t="shared" si="97"/>
        <v/>
      </c>
      <c r="DP19" s="783" t="str">
        <f t="shared" si="98"/>
        <v/>
      </c>
      <c r="DQ19" s="783" t="str">
        <f t="shared" si="99"/>
        <v/>
      </c>
      <c r="DR19" s="783" t="str">
        <f t="shared" si="100"/>
        <v/>
      </c>
      <c r="DS19" s="783" t="str">
        <f t="shared" si="101"/>
        <v/>
      </c>
      <c r="DT19" s="783" t="str">
        <f t="shared" si="102"/>
        <v/>
      </c>
      <c r="DU19" s="783" t="str">
        <f t="shared" si="103"/>
        <v/>
      </c>
      <c r="DV19" s="783" t="str">
        <f t="shared" si="104"/>
        <v/>
      </c>
      <c r="DW19" s="783" t="str">
        <f t="shared" si="105"/>
        <v/>
      </c>
      <c r="DX19" s="783" t="str">
        <f t="shared" si="106"/>
        <v/>
      </c>
      <c r="DY19" s="783" t="str">
        <f t="shared" si="107"/>
        <v/>
      </c>
      <c r="DZ19" s="783" t="str">
        <f t="shared" si="108"/>
        <v/>
      </c>
      <c r="EA19" s="783" t="str">
        <f t="shared" si="109"/>
        <v/>
      </c>
      <c r="EB19" s="783" t="str">
        <f t="shared" si="110"/>
        <v/>
      </c>
      <c r="EC19" s="783" t="str">
        <f t="shared" si="111"/>
        <v/>
      </c>
      <c r="ED19" s="783" t="str">
        <f t="shared" si="112"/>
        <v/>
      </c>
      <c r="EE19" s="783" t="str">
        <f t="shared" si="113"/>
        <v/>
      </c>
      <c r="EF19" s="783" t="str">
        <f t="shared" si="114"/>
        <v/>
      </c>
      <c r="EG19" s="783" t="str">
        <f t="shared" si="115"/>
        <v/>
      </c>
      <c r="EH19" s="783" t="str">
        <f t="shared" si="116"/>
        <v/>
      </c>
      <c r="EI19" s="783" t="str">
        <f t="shared" si="117"/>
        <v/>
      </c>
      <c r="EJ19" s="783" t="str">
        <f t="shared" si="118"/>
        <v/>
      </c>
      <c r="EK19" s="783" t="str">
        <f t="shared" si="119"/>
        <v/>
      </c>
      <c r="EL19" s="783" t="str">
        <f t="shared" si="120"/>
        <v/>
      </c>
      <c r="EM19" s="783" t="str">
        <f t="shared" si="121"/>
        <v/>
      </c>
      <c r="EN19" s="783" t="str">
        <f t="shared" si="122"/>
        <v/>
      </c>
      <c r="EO19" s="783" t="str">
        <f t="shared" si="123"/>
        <v/>
      </c>
      <c r="EP19" s="783" t="str">
        <f t="shared" si="124"/>
        <v/>
      </c>
      <c r="EQ19" s="783" t="str">
        <f t="shared" si="125"/>
        <v/>
      </c>
      <c r="ER19" s="783" t="str">
        <f t="shared" si="126"/>
        <v/>
      </c>
      <c r="ES19" s="783" t="str">
        <f t="shared" si="127"/>
        <v/>
      </c>
      <c r="ET19" s="783" t="str">
        <f t="shared" si="128"/>
        <v/>
      </c>
      <c r="EU19" s="783" t="str">
        <f t="shared" si="129"/>
        <v/>
      </c>
      <c r="EV19" s="783" t="str">
        <f t="shared" si="130"/>
        <v/>
      </c>
      <c r="EW19" s="783" t="str">
        <f t="shared" si="131"/>
        <v/>
      </c>
      <c r="EX19" s="783" t="str">
        <f t="shared" si="132"/>
        <v/>
      </c>
      <c r="EY19" s="783" t="str">
        <f t="shared" si="133"/>
        <v/>
      </c>
      <c r="EZ19" s="783" t="str">
        <f t="shared" si="134"/>
        <v/>
      </c>
      <c r="FA19" s="783" t="str">
        <f t="shared" si="135"/>
        <v/>
      </c>
      <c r="FB19" s="783" t="str">
        <f t="shared" si="136"/>
        <v/>
      </c>
      <c r="FC19" s="783" t="str">
        <f t="shared" si="137"/>
        <v/>
      </c>
      <c r="FD19" s="783" t="str">
        <f t="shared" si="138"/>
        <v/>
      </c>
      <c r="FE19" s="783" t="str">
        <f t="shared" si="139"/>
        <v/>
      </c>
      <c r="FF19" s="783" t="str">
        <f t="shared" si="140"/>
        <v/>
      </c>
      <c r="FG19" s="783" t="str">
        <f t="shared" si="141"/>
        <v/>
      </c>
      <c r="FH19" s="783" t="str">
        <f t="shared" si="142"/>
        <v/>
      </c>
      <c r="FI19" s="783" t="str">
        <f t="shared" si="143"/>
        <v/>
      </c>
      <c r="FJ19" s="783" t="str">
        <f t="shared" si="144"/>
        <v/>
      </c>
      <c r="FK19" s="783" t="str">
        <f t="shared" si="145"/>
        <v/>
      </c>
      <c r="FL19" s="783" t="str">
        <f t="shared" si="146"/>
        <v/>
      </c>
      <c r="FM19" s="783" t="str">
        <f t="shared" si="147"/>
        <v/>
      </c>
      <c r="FN19" s="783" t="str">
        <f t="shared" si="148"/>
        <v/>
      </c>
      <c r="FO19" s="783" t="str">
        <f t="shared" si="149"/>
        <v/>
      </c>
      <c r="FP19" s="783" t="str">
        <f t="shared" si="150"/>
        <v/>
      </c>
      <c r="FQ19" s="783" t="str">
        <f t="shared" si="151"/>
        <v/>
      </c>
      <c r="FR19" s="783" t="str">
        <f t="shared" si="152"/>
        <v/>
      </c>
      <c r="FS19" s="783" t="str">
        <f t="shared" si="153"/>
        <v/>
      </c>
      <c r="FT19" s="783" t="str">
        <f t="shared" si="154"/>
        <v/>
      </c>
      <c r="FU19" s="783" t="str">
        <f t="shared" si="155"/>
        <v/>
      </c>
      <c r="FV19" s="783" t="str">
        <f t="shared" si="156"/>
        <v/>
      </c>
      <c r="FW19" s="783" t="str">
        <f t="shared" si="157"/>
        <v/>
      </c>
      <c r="FX19" s="783" t="str">
        <f t="shared" si="158"/>
        <v/>
      </c>
      <c r="FY19" s="783" t="str">
        <f t="shared" si="159"/>
        <v/>
      </c>
      <c r="FZ19" s="783" t="str">
        <f t="shared" si="160"/>
        <v/>
      </c>
      <c r="GA19" s="783" t="str">
        <f t="shared" si="161"/>
        <v/>
      </c>
      <c r="GB19" s="783" t="str">
        <f t="shared" si="162"/>
        <v/>
      </c>
      <c r="GC19" s="783" t="str">
        <f t="shared" si="163"/>
        <v/>
      </c>
      <c r="GD19" s="783" t="str">
        <f t="shared" si="164"/>
        <v/>
      </c>
      <c r="GE19" s="783" t="str">
        <f t="shared" si="165"/>
        <v/>
      </c>
      <c r="GF19" s="783" t="str">
        <f t="shared" si="166"/>
        <v/>
      </c>
      <c r="GG19" s="783" t="str">
        <f t="shared" si="167"/>
        <v/>
      </c>
      <c r="GH19" s="783" t="str">
        <f t="shared" si="168"/>
        <v/>
      </c>
      <c r="GI19" s="783" t="str">
        <f t="shared" si="169"/>
        <v/>
      </c>
      <c r="GJ19" s="783" t="str">
        <f t="shared" si="170"/>
        <v/>
      </c>
      <c r="GK19" s="783" t="str">
        <f t="shared" si="171"/>
        <v/>
      </c>
      <c r="GL19" s="783" t="str">
        <f t="shared" si="172"/>
        <v/>
      </c>
      <c r="GM19" s="783" t="str">
        <f t="shared" si="173"/>
        <v/>
      </c>
      <c r="GN19" s="783" t="str">
        <f t="shared" si="174"/>
        <v/>
      </c>
      <c r="GO19" s="783" t="str">
        <f t="shared" si="175"/>
        <v/>
      </c>
      <c r="GP19" s="783" t="str">
        <f t="shared" si="176"/>
        <v/>
      </c>
      <c r="GQ19" s="783" t="str">
        <f t="shared" si="177"/>
        <v/>
      </c>
      <c r="GR19" s="783" t="str">
        <f t="shared" si="178"/>
        <v/>
      </c>
      <c r="GS19" s="783" t="str">
        <f t="shared" si="179"/>
        <v/>
      </c>
      <c r="GT19" s="783" t="str">
        <f t="shared" si="180"/>
        <v/>
      </c>
      <c r="GU19" s="783" t="str">
        <f t="shared" si="181"/>
        <v/>
      </c>
      <c r="GV19" s="783" t="str">
        <f t="shared" si="182"/>
        <v/>
      </c>
      <c r="GW19" s="783" t="str">
        <f t="shared" si="183"/>
        <v/>
      </c>
      <c r="GX19" s="783" t="str">
        <f t="shared" si="184"/>
        <v/>
      </c>
      <c r="GY19" s="783" t="str">
        <f t="shared" si="185"/>
        <v/>
      </c>
      <c r="GZ19" s="783" t="str">
        <f t="shared" si="186"/>
        <v/>
      </c>
      <c r="HA19" s="783" t="str">
        <f t="shared" si="187"/>
        <v/>
      </c>
      <c r="HB19" s="783" t="str">
        <f t="shared" si="188"/>
        <v/>
      </c>
      <c r="HC19" s="783" t="str">
        <f t="shared" si="189"/>
        <v/>
      </c>
      <c r="HD19" s="783" t="str">
        <f t="shared" si="190"/>
        <v/>
      </c>
      <c r="HE19" s="783" t="str">
        <f t="shared" si="191"/>
        <v/>
      </c>
      <c r="HF19" s="783" t="str">
        <f t="shared" si="192"/>
        <v/>
      </c>
      <c r="HG19" s="783" t="str">
        <f t="shared" si="193"/>
        <v/>
      </c>
      <c r="HH19" s="783" t="str">
        <f t="shared" si="194"/>
        <v/>
      </c>
      <c r="HI19" s="783" t="str">
        <f t="shared" si="195"/>
        <v/>
      </c>
      <c r="HJ19" s="783" t="str">
        <f t="shared" si="196"/>
        <v/>
      </c>
      <c r="HK19" s="783" t="str">
        <f t="shared" si="197"/>
        <v/>
      </c>
      <c r="HL19" s="783" t="str">
        <f t="shared" si="198"/>
        <v/>
      </c>
      <c r="HM19" s="783" t="str">
        <f t="shared" si="199"/>
        <v/>
      </c>
      <c r="HN19" s="783" t="str">
        <f t="shared" si="200"/>
        <v/>
      </c>
      <c r="HO19" s="783" t="str">
        <f t="shared" si="201"/>
        <v/>
      </c>
      <c r="HP19" s="783" t="str">
        <f t="shared" si="202"/>
        <v/>
      </c>
      <c r="HQ19" s="783" t="str">
        <f t="shared" si="203"/>
        <v/>
      </c>
      <c r="HR19" s="783" t="str">
        <f t="shared" si="204"/>
        <v/>
      </c>
      <c r="HS19" s="783" t="str">
        <f t="shared" si="205"/>
        <v/>
      </c>
      <c r="HT19" s="783" t="str">
        <f t="shared" si="206"/>
        <v/>
      </c>
      <c r="HU19" s="783" t="str">
        <f t="shared" si="207"/>
        <v/>
      </c>
      <c r="HV19" s="783" t="str">
        <f t="shared" si="208"/>
        <v/>
      </c>
      <c r="HW19" s="783" t="str">
        <f t="shared" si="209"/>
        <v/>
      </c>
      <c r="HX19" s="783" t="str">
        <f t="shared" si="210"/>
        <v/>
      </c>
      <c r="HY19" s="783" t="str">
        <f t="shared" si="211"/>
        <v/>
      </c>
      <c r="HZ19" s="819" t="str">
        <f t="shared" si="212"/>
        <v/>
      </c>
      <c r="IA19" s="819" t="str">
        <f t="shared" si="213"/>
        <v/>
      </c>
      <c r="IB19" s="819" t="str">
        <f t="shared" si="214"/>
        <v/>
      </c>
      <c r="IC19" s="819" t="str">
        <f t="shared" si="215"/>
        <v/>
      </c>
      <c r="ID19" s="819" t="str">
        <f t="shared" si="216"/>
        <v/>
      </c>
      <c r="IE19" s="819" t="str">
        <f t="shared" si="217"/>
        <v/>
      </c>
      <c r="IF19" s="819" t="str">
        <f t="shared" si="218"/>
        <v/>
      </c>
      <c r="IG19" s="819" t="str">
        <f t="shared" si="219"/>
        <v/>
      </c>
      <c r="IH19" s="819" t="str">
        <f t="shared" si="220"/>
        <v/>
      </c>
      <c r="II19" s="819" t="str">
        <f t="shared" si="221"/>
        <v/>
      </c>
      <c r="IJ19" s="819" t="str">
        <f t="shared" si="222"/>
        <v/>
      </c>
      <c r="IK19" s="819" t="str">
        <f t="shared" si="223"/>
        <v/>
      </c>
      <c r="IL19" s="819" t="str">
        <f t="shared" si="224"/>
        <v/>
      </c>
      <c r="IM19" s="819" t="str">
        <f t="shared" si="225"/>
        <v/>
      </c>
      <c r="IN19" s="819" t="str">
        <f t="shared" si="226"/>
        <v/>
      </c>
      <c r="IO19" s="819" t="str">
        <f t="shared" si="227"/>
        <v/>
      </c>
      <c r="IP19" s="819" t="str">
        <f t="shared" si="228"/>
        <v/>
      </c>
      <c r="IQ19" s="819" t="str">
        <f t="shared" si="229"/>
        <v/>
      </c>
      <c r="IR19" s="819" t="str">
        <f t="shared" si="230"/>
        <v/>
      </c>
      <c r="IS19" s="819" t="str">
        <f t="shared" si="231"/>
        <v/>
      </c>
      <c r="IT19" s="819" t="str">
        <f t="shared" si="232"/>
        <v/>
      </c>
      <c r="IU19" s="819" t="str">
        <f t="shared" si="233"/>
        <v/>
      </c>
      <c r="IV19" s="819" t="str">
        <f t="shared" si="234"/>
        <v/>
      </c>
      <c r="IW19" s="819" t="str">
        <f t="shared" si="235"/>
        <v/>
      </c>
      <c r="IX19" s="819" t="str">
        <f t="shared" si="236"/>
        <v/>
      </c>
      <c r="IY19" s="819" t="str">
        <f t="shared" si="237"/>
        <v/>
      </c>
      <c r="IZ19" s="819" t="str">
        <f t="shared" si="238"/>
        <v/>
      </c>
      <c r="JA19" s="819" t="str">
        <f t="shared" si="239"/>
        <v/>
      </c>
      <c r="JB19" s="819" t="str">
        <f t="shared" si="240"/>
        <v/>
      </c>
      <c r="JC19" s="819" t="str">
        <f t="shared" si="241"/>
        <v/>
      </c>
      <c r="JD19" s="819" t="str">
        <f t="shared" si="242"/>
        <v/>
      </c>
      <c r="JE19" s="819" t="str">
        <f t="shared" si="243"/>
        <v/>
      </c>
      <c r="JF19" s="819" t="str">
        <f t="shared" si="244"/>
        <v/>
      </c>
      <c r="JG19" s="819" t="str">
        <f t="shared" si="245"/>
        <v/>
      </c>
      <c r="JH19" s="819" t="str">
        <f t="shared" si="246"/>
        <v/>
      </c>
      <c r="JI19" s="819" t="str">
        <f t="shared" si="247"/>
        <v/>
      </c>
      <c r="JJ19" s="819" t="str">
        <f t="shared" si="248"/>
        <v/>
      </c>
      <c r="JK19" s="819" t="str">
        <f t="shared" si="249"/>
        <v/>
      </c>
      <c r="JL19" s="819" t="str">
        <f t="shared" si="250"/>
        <v/>
      </c>
      <c r="JM19" s="819" t="str">
        <f t="shared" si="251"/>
        <v/>
      </c>
      <c r="JN19" s="819" t="str">
        <f t="shared" si="252"/>
        <v/>
      </c>
      <c r="JO19" s="819" t="str">
        <f t="shared" si="253"/>
        <v/>
      </c>
      <c r="JP19" s="819" t="str">
        <f t="shared" si="254"/>
        <v/>
      </c>
      <c r="JQ19" s="819" t="str">
        <f t="shared" si="255"/>
        <v/>
      </c>
      <c r="JR19" s="819" t="str">
        <f t="shared" si="256"/>
        <v/>
      </c>
      <c r="JS19" s="819" t="str">
        <f t="shared" si="257"/>
        <v/>
      </c>
      <c r="JT19" s="819" t="str">
        <f t="shared" si="258"/>
        <v/>
      </c>
      <c r="JU19" s="819" t="str">
        <f t="shared" si="259"/>
        <v/>
      </c>
      <c r="JV19" s="819" t="str">
        <f t="shared" si="260"/>
        <v/>
      </c>
      <c r="JW19" s="819" t="str">
        <f t="shared" si="261"/>
        <v/>
      </c>
      <c r="JX19" s="819" t="str">
        <f t="shared" si="262"/>
        <v/>
      </c>
      <c r="JY19" s="819" t="str">
        <f t="shared" si="263"/>
        <v/>
      </c>
      <c r="JZ19" s="819" t="str">
        <f t="shared" si="264"/>
        <v/>
      </c>
      <c r="KA19" s="819" t="str">
        <f t="shared" si="265"/>
        <v/>
      </c>
      <c r="KB19" s="819" t="str">
        <f t="shared" si="266"/>
        <v/>
      </c>
      <c r="KC19" s="819" t="str">
        <f t="shared" si="267"/>
        <v/>
      </c>
      <c r="KD19" s="819" t="str">
        <f t="shared" si="268"/>
        <v/>
      </c>
      <c r="KE19" s="819" t="str">
        <f t="shared" si="269"/>
        <v/>
      </c>
      <c r="KF19" s="819" t="str">
        <f t="shared" si="270"/>
        <v/>
      </c>
      <c r="KG19" s="819" t="str">
        <f t="shared" si="271"/>
        <v/>
      </c>
      <c r="KH19" s="819" t="str">
        <f t="shared" si="272"/>
        <v/>
      </c>
      <c r="KI19" s="819" t="str">
        <f t="shared" si="273"/>
        <v/>
      </c>
      <c r="KJ19" s="819" t="str">
        <f t="shared" si="274"/>
        <v/>
      </c>
      <c r="KK19" s="819" t="str">
        <f t="shared" si="275"/>
        <v/>
      </c>
      <c r="KL19" s="819" t="str">
        <f t="shared" si="276"/>
        <v/>
      </c>
      <c r="KM19" s="819" t="str">
        <f t="shared" si="277"/>
        <v/>
      </c>
      <c r="KN19" s="819" t="str">
        <f t="shared" si="278"/>
        <v/>
      </c>
      <c r="KO19" s="819" t="str">
        <f t="shared" si="279"/>
        <v/>
      </c>
      <c r="KP19" s="819" t="str">
        <f t="shared" si="280"/>
        <v/>
      </c>
      <c r="KQ19" s="819" t="str">
        <f t="shared" si="281"/>
        <v/>
      </c>
      <c r="KR19" s="819" t="str">
        <f t="shared" si="282"/>
        <v/>
      </c>
      <c r="KS19" s="819" t="str">
        <f t="shared" si="283"/>
        <v/>
      </c>
      <c r="KT19" s="819" t="str">
        <f t="shared" si="284"/>
        <v/>
      </c>
      <c r="KU19" s="819" t="str">
        <f t="shared" si="285"/>
        <v/>
      </c>
      <c r="KV19" s="819" t="str">
        <f t="shared" si="286"/>
        <v/>
      </c>
      <c r="KW19" s="819" t="str">
        <f t="shared" si="287"/>
        <v/>
      </c>
      <c r="KX19" s="819" t="str">
        <f t="shared" si="288"/>
        <v/>
      </c>
      <c r="KY19" s="819" t="str">
        <f t="shared" si="289"/>
        <v/>
      </c>
      <c r="KZ19" s="819" t="str">
        <f t="shared" si="290"/>
        <v/>
      </c>
      <c r="LA19" s="819" t="str">
        <f t="shared" si="291"/>
        <v/>
      </c>
      <c r="LB19" s="819" t="str">
        <f t="shared" si="292"/>
        <v/>
      </c>
      <c r="LC19" s="819" t="str">
        <f t="shared" si="293"/>
        <v/>
      </c>
      <c r="LD19" s="819" t="str">
        <f t="shared" si="294"/>
        <v/>
      </c>
      <c r="LE19" s="819" t="str">
        <f t="shared" si="295"/>
        <v/>
      </c>
      <c r="LF19" s="819" t="str">
        <f t="shared" si="296"/>
        <v/>
      </c>
      <c r="LG19" s="819" t="str">
        <f t="shared" si="297"/>
        <v/>
      </c>
      <c r="LH19" s="819" t="str">
        <f t="shared" si="298"/>
        <v/>
      </c>
      <c r="LI19" s="819" t="str">
        <f t="shared" si="299"/>
        <v/>
      </c>
      <c r="LJ19" s="819" t="str">
        <f t="shared" si="300"/>
        <v/>
      </c>
      <c r="LK19" s="819" t="str">
        <f t="shared" si="301"/>
        <v/>
      </c>
      <c r="LL19" s="819" t="str">
        <f t="shared" si="302"/>
        <v/>
      </c>
      <c r="LM19" s="819" t="str">
        <f t="shared" si="303"/>
        <v/>
      </c>
      <c r="LN19" s="819" t="str">
        <f t="shared" si="304"/>
        <v/>
      </c>
      <c r="LO19" s="819" t="str">
        <f t="shared" si="305"/>
        <v/>
      </c>
      <c r="LP19" s="819" t="str">
        <f t="shared" si="306"/>
        <v/>
      </c>
      <c r="LQ19" s="820" t="str">
        <f t="shared" si="307"/>
        <v/>
      </c>
      <c r="LR19" s="820" t="str">
        <f t="shared" si="308"/>
        <v/>
      </c>
      <c r="LS19" s="820" t="str">
        <f t="shared" si="309"/>
        <v/>
      </c>
      <c r="LT19" s="820" t="str">
        <f t="shared" si="310"/>
        <v/>
      </c>
      <c r="LU19" s="820" t="str">
        <f t="shared" si="311"/>
        <v/>
      </c>
      <c r="LV19" s="783" t="str">
        <f t="shared" si="312"/>
        <v/>
      </c>
      <c r="LW19" s="783" t="str">
        <f t="shared" si="313"/>
        <v/>
      </c>
      <c r="LX19" s="783" t="str">
        <f t="shared" si="314"/>
        <v/>
      </c>
      <c r="LY19" s="783" t="str">
        <f t="shared" si="315"/>
        <v/>
      </c>
      <c r="LZ19" s="783" t="str">
        <f t="shared" si="316"/>
        <v/>
      </c>
      <c r="MA19" s="783" t="str">
        <f t="shared" si="317"/>
        <v/>
      </c>
      <c r="MB19" s="783" t="str">
        <f t="shared" si="318"/>
        <v/>
      </c>
      <c r="MC19" s="783" t="str">
        <f t="shared" si="319"/>
        <v/>
      </c>
      <c r="MD19" s="783" t="str">
        <f t="shared" si="320"/>
        <v/>
      </c>
      <c r="ME19" s="783" t="str">
        <f t="shared" si="321"/>
        <v/>
      </c>
      <c r="MF19" s="783" t="str">
        <f t="shared" si="322"/>
        <v/>
      </c>
      <c r="MG19" s="783" t="str">
        <f t="shared" si="323"/>
        <v/>
      </c>
      <c r="MH19" s="783" t="str">
        <f t="shared" si="324"/>
        <v/>
      </c>
      <c r="MI19" s="783" t="str">
        <f t="shared" si="325"/>
        <v/>
      </c>
      <c r="MJ19" s="783" t="str">
        <f t="shared" si="326"/>
        <v/>
      </c>
      <c r="MK19" s="783" t="str">
        <f t="shared" si="327"/>
        <v/>
      </c>
      <c r="ML19" s="783" t="str">
        <f t="shared" si="328"/>
        <v/>
      </c>
      <c r="MM19" s="783" t="str">
        <f t="shared" si="329"/>
        <v/>
      </c>
      <c r="MN19" s="783" t="str">
        <f t="shared" si="330"/>
        <v/>
      </c>
      <c r="MO19" s="783" t="str">
        <f t="shared" si="331"/>
        <v/>
      </c>
      <c r="MP19" s="805">
        <f t="shared" si="338"/>
        <v>0</v>
      </c>
      <c r="MQ19" s="805">
        <f t="shared" si="339"/>
        <v>0</v>
      </c>
      <c r="MR19" s="805">
        <f t="shared" si="340"/>
        <v>0</v>
      </c>
      <c r="MS19" s="805">
        <f t="shared" si="341"/>
        <v>0</v>
      </c>
      <c r="MT19" s="805">
        <f t="shared" si="342"/>
        <v>0</v>
      </c>
      <c r="MU19" s="805">
        <f t="shared" si="343"/>
        <v>0</v>
      </c>
      <c r="MV19" s="805">
        <f t="shared" si="344"/>
        <v>0</v>
      </c>
      <c r="MW19" s="805">
        <f t="shared" si="345"/>
        <v>0</v>
      </c>
      <c r="MX19" s="805">
        <f t="shared" si="346"/>
        <v>0</v>
      </c>
      <c r="MY19" s="805">
        <f t="shared" si="347"/>
        <v>0</v>
      </c>
      <c r="MZ19" s="805">
        <f t="shared" si="332"/>
        <v>0</v>
      </c>
      <c r="NA19" s="805">
        <f t="shared" si="333"/>
        <v>0</v>
      </c>
      <c r="NB19" s="805">
        <f t="shared" si="334"/>
        <v>0</v>
      </c>
      <c r="NC19" s="805">
        <f t="shared" si="335"/>
        <v>0</v>
      </c>
      <c r="ND19" s="805">
        <f t="shared" si="336"/>
        <v>0</v>
      </c>
    </row>
    <row r="20" spans="1:368" ht="13.9" customHeight="1" x14ac:dyDescent="0.2">
      <c r="A20" s="814" t="str">
        <f t="shared" si="337"/>
        <v/>
      </c>
      <c r="B20" s="165"/>
      <c r="C20" s="158"/>
      <c r="D20" s="141"/>
      <c r="E20" s="142"/>
      <c r="F20" s="142"/>
      <c r="G20" s="142"/>
      <c r="H20" s="142"/>
      <c r="I20" s="142"/>
      <c r="J20" s="534"/>
      <c r="K20" s="143"/>
      <c r="L20" s="144">
        <f t="shared" si="0"/>
        <v>0</v>
      </c>
      <c r="M20" s="144">
        <f t="shared" si="1"/>
        <v>0</v>
      </c>
      <c r="N20" s="821"/>
      <c r="O20" s="821"/>
      <c r="P20" s="821"/>
      <c r="Q20" s="822"/>
      <c r="R20" s="823"/>
      <c r="S20" s="824"/>
      <c r="T20" s="1303"/>
      <c r="U20" s="1304"/>
      <c r="V20" s="1304"/>
      <c r="W20" s="1305"/>
      <c r="X20" s="783" t="str">
        <f t="shared" si="2"/>
        <v/>
      </c>
      <c r="Y20" s="783" t="str">
        <f t="shared" si="3"/>
        <v/>
      </c>
      <c r="Z20" s="783" t="str">
        <f t="shared" si="4"/>
        <v/>
      </c>
      <c r="AA20" s="783" t="str">
        <f t="shared" si="5"/>
        <v/>
      </c>
      <c r="AB20" s="783" t="str">
        <f t="shared" si="6"/>
        <v/>
      </c>
      <c r="AC20" s="783" t="str">
        <f t="shared" si="7"/>
        <v/>
      </c>
      <c r="AD20" s="783" t="str">
        <f t="shared" si="8"/>
        <v/>
      </c>
      <c r="AE20" s="783" t="str">
        <f t="shared" si="9"/>
        <v/>
      </c>
      <c r="AF20" s="783" t="str">
        <f t="shared" si="10"/>
        <v/>
      </c>
      <c r="AG20" s="783" t="str">
        <f t="shared" si="11"/>
        <v/>
      </c>
      <c r="AH20" s="783" t="str">
        <f t="shared" si="12"/>
        <v/>
      </c>
      <c r="AI20" s="783" t="str">
        <f t="shared" si="13"/>
        <v/>
      </c>
      <c r="AJ20" s="783" t="str">
        <f t="shared" si="14"/>
        <v/>
      </c>
      <c r="AK20" s="783" t="str">
        <f t="shared" si="15"/>
        <v/>
      </c>
      <c r="AL20" s="783" t="str">
        <f t="shared" si="16"/>
        <v/>
      </c>
      <c r="AM20" s="783" t="str">
        <f t="shared" si="17"/>
        <v/>
      </c>
      <c r="AN20" s="783" t="str">
        <f t="shared" si="18"/>
        <v/>
      </c>
      <c r="AO20" s="783" t="str">
        <f t="shared" si="19"/>
        <v/>
      </c>
      <c r="AP20" s="783" t="str">
        <f t="shared" si="20"/>
        <v/>
      </c>
      <c r="AQ20" s="783" t="str">
        <f t="shared" si="21"/>
        <v/>
      </c>
      <c r="AR20" s="783" t="str">
        <f t="shared" si="22"/>
        <v/>
      </c>
      <c r="AS20" s="783" t="str">
        <f t="shared" si="23"/>
        <v/>
      </c>
      <c r="AT20" s="783" t="str">
        <f t="shared" si="24"/>
        <v/>
      </c>
      <c r="AU20" s="783" t="str">
        <f t="shared" si="25"/>
        <v/>
      </c>
      <c r="AV20" s="783" t="str">
        <f t="shared" si="26"/>
        <v/>
      </c>
      <c r="AW20" s="783" t="str">
        <f t="shared" si="27"/>
        <v/>
      </c>
      <c r="AX20" s="783" t="str">
        <f t="shared" si="28"/>
        <v/>
      </c>
      <c r="AY20" s="783" t="str">
        <f t="shared" si="29"/>
        <v/>
      </c>
      <c r="AZ20" s="783" t="str">
        <f t="shared" si="30"/>
        <v/>
      </c>
      <c r="BA20" s="783" t="str">
        <f t="shared" si="31"/>
        <v/>
      </c>
      <c r="BB20" s="783" t="str">
        <f t="shared" si="32"/>
        <v/>
      </c>
      <c r="BC20" s="783" t="str">
        <f t="shared" si="33"/>
        <v/>
      </c>
      <c r="BD20" s="783" t="str">
        <f t="shared" si="34"/>
        <v/>
      </c>
      <c r="BE20" s="783" t="str">
        <f t="shared" si="35"/>
        <v/>
      </c>
      <c r="BF20" s="783" t="str">
        <f t="shared" si="36"/>
        <v/>
      </c>
      <c r="BG20" s="783" t="str">
        <f t="shared" si="37"/>
        <v/>
      </c>
      <c r="BH20" s="783" t="str">
        <f t="shared" si="38"/>
        <v/>
      </c>
      <c r="BI20" s="783" t="str">
        <f t="shared" si="39"/>
        <v/>
      </c>
      <c r="BJ20" s="783" t="str">
        <f t="shared" si="40"/>
        <v/>
      </c>
      <c r="BK20" s="783" t="str">
        <f t="shared" si="41"/>
        <v/>
      </c>
      <c r="BL20" s="783" t="str">
        <f t="shared" si="42"/>
        <v/>
      </c>
      <c r="BM20" s="783" t="str">
        <f t="shared" si="43"/>
        <v/>
      </c>
      <c r="BN20" s="783" t="str">
        <f t="shared" si="44"/>
        <v/>
      </c>
      <c r="BO20" s="783" t="str">
        <f t="shared" si="45"/>
        <v/>
      </c>
      <c r="BP20" s="783" t="str">
        <f t="shared" si="46"/>
        <v/>
      </c>
      <c r="BQ20" s="783" t="str">
        <f t="shared" si="47"/>
        <v/>
      </c>
      <c r="BR20" s="783" t="str">
        <f t="shared" si="48"/>
        <v/>
      </c>
      <c r="BS20" s="783" t="str">
        <f t="shared" si="49"/>
        <v/>
      </c>
      <c r="BT20" s="783" t="str">
        <f t="shared" si="50"/>
        <v/>
      </c>
      <c r="BU20" s="783" t="str">
        <f t="shared" si="51"/>
        <v/>
      </c>
      <c r="BV20" s="783" t="str">
        <f t="shared" si="52"/>
        <v/>
      </c>
      <c r="BW20" s="783" t="str">
        <f t="shared" si="53"/>
        <v/>
      </c>
      <c r="BX20" s="783" t="str">
        <f t="shared" si="54"/>
        <v/>
      </c>
      <c r="BY20" s="783" t="str">
        <f t="shared" si="55"/>
        <v/>
      </c>
      <c r="BZ20" s="783" t="str">
        <f t="shared" si="56"/>
        <v/>
      </c>
      <c r="CA20" s="783" t="str">
        <f t="shared" si="57"/>
        <v/>
      </c>
      <c r="CB20" s="783" t="str">
        <f t="shared" si="58"/>
        <v/>
      </c>
      <c r="CC20" s="783" t="str">
        <f t="shared" si="59"/>
        <v/>
      </c>
      <c r="CD20" s="783" t="str">
        <f t="shared" si="60"/>
        <v/>
      </c>
      <c r="CE20" s="783" t="str">
        <f t="shared" si="61"/>
        <v/>
      </c>
      <c r="CF20" s="783" t="str">
        <f t="shared" si="62"/>
        <v/>
      </c>
      <c r="CG20" s="783" t="str">
        <f t="shared" si="63"/>
        <v/>
      </c>
      <c r="CH20" s="783" t="str">
        <f t="shared" si="64"/>
        <v/>
      </c>
      <c r="CI20" s="783" t="str">
        <f t="shared" si="65"/>
        <v/>
      </c>
      <c r="CJ20" s="783" t="str">
        <f t="shared" si="66"/>
        <v/>
      </c>
      <c r="CK20" s="783" t="str">
        <f t="shared" si="67"/>
        <v/>
      </c>
      <c r="CL20" s="783" t="str">
        <f t="shared" si="68"/>
        <v/>
      </c>
      <c r="CM20" s="783" t="str">
        <f t="shared" si="69"/>
        <v/>
      </c>
      <c r="CN20" s="783" t="str">
        <f t="shared" si="70"/>
        <v/>
      </c>
      <c r="CO20" s="783" t="str">
        <f t="shared" si="71"/>
        <v/>
      </c>
      <c r="CP20" s="783" t="str">
        <f t="shared" si="72"/>
        <v/>
      </c>
      <c r="CQ20" s="783" t="str">
        <f t="shared" si="73"/>
        <v/>
      </c>
      <c r="CR20" s="783" t="str">
        <f t="shared" si="74"/>
        <v/>
      </c>
      <c r="CS20" s="783" t="str">
        <f t="shared" si="75"/>
        <v/>
      </c>
      <c r="CT20" s="783" t="str">
        <f t="shared" si="76"/>
        <v/>
      </c>
      <c r="CU20" s="783" t="str">
        <f t="shared" si="77"/>
        <v/>
      </c>
      <c r="CV20" s="783" t="str">
        <f t="shared" si="78"/>
        <v/>
      </c>
      <c r="CW20" s="783" t="str">
        <f t="shared" si="79"/>
        <v/>
      </c>
      <c r="CX20" s="783" t="str">
        <f t="shared" si="80"/>
        <v/>
      </c>
      <c r="CY20" s="783" t="str">
        <f t="shared" si="81"/>
        <v/>
      </c>
      <c r="CZ20" s="783" t="str">
        <f t="shared" si="82"/>
        <v/>
      </c>
      <c r="DA20" s="783" t="str">
        <f t="shared" si="83"/>
        <v/>
      </c>
      <c r="DB20" s="783" t="str">
        <f t="shared" si="84"/>
        <v/>
      </c>
      <c r="DC20" s="783" t="str">
        <f t="shared" si="85"/>
        <v/>
      </c>
      <c r="DD20" s="783" t="str">
        <f t="shared" si="86"/>
        <v/>
      </c>
      <c r="DE20" s="783" t="str">
        <f t="shared" si="87"/>
        <v/>
      </c>
      <c r="DF20" s="783" t="str">
        <f t="shared" si="88"/>
        <v/>
      </c>
      <c r="DG20" s="783" t="str">
        <f t="shared" si="89"/>
        <v/>
      </c>
      <c r="DH20" s="783" t="str">
        <f t="shared" si="90"/>
        <v/>
      </c>
      <c r="DI20" s="783" t="str">
        <f t="shared" si="91"/>
        <v/>
      </c>
      <c r="DJ20" s="783" t="str">
        <f t="shared" si="92"/>
        <v/>
      </c>
      <c r="DK20" s="783" t="str">
        <f t="shared" si="93"/>
        <v/>
      </c>
      <c r="DL20" s="783" t="str">
        <f t="shared" si="94"/>
        <v/>
      </c>
      <c r="DM20" s="783" t="str">
        <f t="shared" si="95"/>
        <v/>
      </c>
      <c r="DN20" s="783" t="str">
        <f t="shared" si="96"/>
        <v/>
      </c>
      <c r="DO20" s="783" t="str">
        <f t="shared" si="97"/>
        <v/>
      </c>
      <c r="DP20" s="783" t="str">
        <f t="shared" si="98"/>
        <v/>
      </c>
      <c r="DQ20" s="783" t="str">
        <f t="shared" si="99"/>
        <v/>
      </c>
      <c r="DR20" s="783" t="str">
        <f t="shared" si="100"/>
        <v/>
      </c>
      <c r="DS20" s="783" t="str">
        <f t="shared" si="101"/>
        <v/>
      </c>
      <c r="DT20" s="783" t="str">
        <f t="shared" si="102"/>
        <v/>
      </c>
      <c r="DU20" s="783" t="str">
        <f t="shared" si="103"/>
        <v/>
      </c>
      <c r="DV20" s="783" t="str">
        <f t="shared" si="104"/>
        <v/>
      </c>
      <c r="DW20" s="783" t="str">
        <f t="shared" si="105"/>
        <v/>
      </c>
      <c r="DX20" s="783" t="str">
        <f t="shared" si="106"/>
        <v/>
      </c>
      <c r="DY20" s="783" t="str">
        <f t="shared" si="107"/>
        <v/>
      </c>
      <c r="DZ20" s="783" t="str">
        <f t="shared" si="108"/>
        <v/>
      </c>
      <c r="EA20" s="783" t="str">
        <f t="shared" si="109"/>
        <v/>
      </c>
      <c r="EB20" s="783" t="str">
        <f t="shared" si="110"/>
        <v/>
      </c>
      <c r="EC20" s="783" t="str">
        <f t="shared" si="111"/>
        <v/>
      </c>
      <c r="ED20" s="783" t="str">
        <f t="shared" si="112"/>
        <v/>
      </c>
      <c r="EE20" s="783" t="str">
        <f t="shared" si="113"/>
        <v/>
      </c>
      <c r="EF20" s="783" t="str">
        <f t="shared" si="114"/>
        <v/>
      </c>
      <c r="EG20" s="783" t="str">
        <f t="shared" si="115"/>
        <v/>
      </c>
      <c r="EH20" s="783" t="str">
        <f t="shared" si="116"/>
        <v/>
      </c>
      <c r="EI20" s="783" t="str">
        <f t="shared" si="117"/>
        <v/>
      </c>
      <c r="EJ20" s="783" t="str">
        <f t="shared" si="118"/>
        <v/>
      </c>
      <c r="EK20" s="783" t="str">
        <f t="shared" si="119"/>
        <v/>
      </c>
      <c r="EL20" s="783" t="str">
        <f t="shared" si="120"/>
        <v/>
      </c>
      <c r="EM20" s="783" t="str">
        <f t="shared" si="121"/>
        <v/>
      </c>
      <c r="EN20" s="783" t="str">
        <f t="shared" si="122"/>
        <v/>
      </c>
      <c r="EO20" s="783" t="str">
        <f t="shared" si="123"/>
        <v/>
      </c>
      <c r="EP20" s="783" t="str">
        <f t="shared" si="124"/>
        <v/>
      </c>
      <c r="EQ20" s="783" t="str">
        <f t="shared" si="125"/>
        <v/>
      </c>
      <c r="ER20" s="783" t="str">
        <f t="shared" si="126"/>
        <v/>
      </c>
      <c r="ES20" s="783" t="str">
        <f t="shared" si="127"/>
        <v/>
      </c>
      <c r="ET20" s="783" t="str">
        <f t="shared" si="128"/>
        <v/>
      </c>
      <c r="EU20" s="783" t="str">
        <f t="shared" si="129"/>
        <v/>
      </c>
      <c r="EV20" s="783" t="str">
        <f t="shared" si="130"/>
        <v/>
      </c>
      <c r="EW20" s="783" t="str">
        <f t="shared" si="131"/>
        <v/>
      </c>
      <c r="EX20" s="783" t="str">
        <f t="shared" si="132"/>
        <v/>
      </c>
      <c r="EY20" s="783" t="str">
        <f t="shared" si="133"/>
        <v/>
      </c>
      <c r="EZ20" s="783" t="str">
        <f t="shared" si="134"/>
        <v/>
      </c>
      <c r="FA20" s="783" t="str">
        <f t="shared" si="135"/>
        <v/>
      </c>
      <c r="FB20" s="783" t="str">
        <f t="shared" si="136"/>
        <v/>
      </c>
      <c r="FC20" s="783" t="str">
        <f t="shared" si="137"/>
        <v/>
      </c>
      <c r="FD20" s="783" t="str">
        <f t="shared" si="138"/>
        <v/>
      </c>
      <c r="FE20" s="783" t="str">
        <f t="shared" si="139"/>
        <v/>
      </c>
      <c r="FF20" s="783" t="str">
        <f t="shared" si="140"/>
        <v/>
      </c>
      <c r="FG20" s="783" t="str">
        <f t="shared" si="141"/>
        <v/>
      </c>
      <c r="FH20" s="783" t="str">
        <f t="shared" si="142"/>
        <v/>
      </c>
      <c r="FI20" s="783" t="str">
        <f t="shared" si="143"/>
        <v/>
      </c>
      <c r="FJ20" s="783" t="str">
        <f t="shared" si="144"/>
        <v/>
      </c>
      <c r="FK20" s="783" t="str">
        <f t="shared" si="145"/>
        <v/>
      </c>
      <c r="FL20" s="783" t="str">
        <f t="shared" si="146"/>
        <v/>
      </c>
      <c r="FM20" s="783" t="str">
        <f t="shared" si="147"/>
        <v/>
      </c>
      <c r="FN20" s="783" t="str">
        <f t="shared" si="148"/>
        <v/>
      </c>
      <c r="FO20" s="783" t="str">
        <f t="shared" si="149"/>
        <v/>
      </c>
      <c r="FP20" s="783" t="str">
        <f t="shared" si="150"/>
        <v/>
      </c>
      <c r="FQ20" s="783" t="str">
        <f t="shared" si="151"/>
        <v/>
      </c>
      <c r="FR20" s="783" t="str">
        <f t="shared" si="152"/>
        <v/>
      </c>
      <c r="FS20" s="783" t="str">
        <f t="shared" si="153"/>
        <v/>
      </c>
      <c r="FT20" s="783" t="str">
        <f t="shared" si="154"/>
        <v/>
      </c>
      <c r="FU20" s="783" t="str">
        <f t="shared" si="155"/>
        <v/>
      </c>
      <c r="FV20" s="783" t="str">
        <f t="shared" si="156"/>
        <v/>
      </c>
      <c r="FW20" s="783" t="str">
        <f t="shared" si="157"/>
        <v/>
      </c>
      <c r="FX20" s="783" t="str">
        <f t="shared" si="158"/>
        <v/>
      </c>
      <c r="FY20" s="783" t="str">
        <f t="shared" si="159"/>
        <v/>
      </c>
      <c r="FZ20" s="783" t="str">
        <f t="shared" si="160"/>
        <v/>
      </c>
      <c r="GA20" s="783" t="str">
        <f t="shared" si="161"/>
        <v/>
      </c>
      <c r="GB20" s="783" t="str">
        <f t="shared" si="162"/>
        <v/>
      </c>
      <c r="GC20" s="783" t="str">
        <f t="shared" si="163"/>
        <v/>
      </c>
      <c r="GD20" s="783" t="str">
        <f t="shared" si="164"/>
        <v/>
      </c>
      <c r="GE20" s="783" t="str">
        <f t="shared" si="165"/>
        <v/>
      </c>
      <c r="GF20" s="783" t="str">
        <f t="shared" si="166"/>
        <v/>
      </c>
      <c r="GG20" s="783" t="str">
        <f t="shared" si="167"/>
        <v/>
      </c>
      <c r="GH20" s="783" t="str">
        <f t="shared" si="168"/>
        <v/>
      </c>
      <c r="GI20" s="783" t="str">
        <f t="shared" si="169"/>
        <v/>
      </c>
      <c r="GJ20" s="783" t="str">
        <f t="shared" si="170"/>
        <v/>
      </c>
      <c r="GK20" s="783" t="str">
        <f t="shared" si="171"/>
        <v/>
      </c>
      <c r="GL20" s="783" t="str">
        <f t="shared" si="172"/>
        <v/>
      </c>
      <c r="GM20" s="783" t="str">
        <f t="shared" si="173"/>
        <v/>
      </c>
      <c r="GN20" s="783" t="str">
        <f t="shared" si="174"/>
        <v/>
      </c>
      <c r="GO20" s="783" t="str">
        <f t="shared" si="175"/>
        <v/>
      </c>
      <c r="GP20" s="783" t="str">
        <f t="shared" si="176"/>
        <v/>
      </c>
      <c r="GQ20" s="783" t="str">
        <f t="shared" si="177"/>
        <v/>
      </c>
      <c r="GR20" s="783" t="str">
        <f t="shared" si="178"/>
        <v/>
      </c>
      <c r="GS20" s="783" t="str">
        <f t="shared" si="179"/>
        <v/>
      </c>
      <c r="GT20" s="783" t="str">
        <f t="shared" si="180"/>
        <v/>
      </c>
      <c r="GU20" s="783" t="str">
        <f t="shared" si="181"/>
        <v/>
      </c>
      <c r="GV20" s="783" t="str">
        <f t="shared" si="182"/>
        <v/>
      </c>
      <c r="GW20" s="783" t="str">
        <f t="shared" si="183"/>
        <v/>
      </c>
      <c r="GX20" s="783" t="str">
        <f t="shared" si="184"/>
        <v/>
      </c>
      <c r="GY20" s="783" t="str">
        <f t="shared" si="185"/>
        <v/>
      </c>
      <c r="GZ20" s="783" t="str">
        <f t="shared" si="186"/>
        <v/>
      </c>
      <c r="HA20" s="783" t="str">
        <f t="shared" si="187"/>
        <v/>
      </c>
      <c r="HB20" s="783" t="str">
        <f t="shared" si="188"/>
        <v/>
      </c>
      <c r="HC20" s="783" t="str">
        <f t="shared" si="189"/>
        <v/>
      </c>
      <c r="HD20" s="783" t="str">
        <f t="shared" si="190"/>
        <v/>
      </c>
      <c r="HE20" s="783" t="str">
        <f t="shared" si="191"/>
        <v/>
      </c>
      <c r="HF20" s="783" t="str">
        <f t="shared" si="192"/>
        <v/>
      </c>
      <c r="HG20" s="783" t="str">
        <f t="shared" si="193"/>
        <v/>
      </c>
      <c r="HH20" s="783" t="str">
        <f t="shared" si="194"/>
        <v/>
      </c>
      <c r="HI20" s="783" t="str">
        <f t="shared" si="195"/>
        <v/>
      </c>
      <c r="HJ20" s="783" t="str">
        <f t="shared" si="196"/>
        <v/>
      </c>
      <c r="HK20" s="783" t="str">
        <f t="shared" si="197"/>
        <v/>
      </c>
      <c r="HL20" s="783" t="str">
        <f t="shared" si="198"/>
        <v/>
      </c>
      <c r="HM20" s="783" t="str">
        <f t="shared" si="199"/>
        <v/>
      </c>
      <c r="HN20" s="783" t="str">
        <f t="shared" si="200"/>
        <v/>
      </c>
      <c r="HO20" s="783" t="str">
        <f t="shared" si="201"/>
        <v/>
      </c>
      <c r="HP20" s="783" t="str">
        <f t="shared" si="202"/>
        <v/>
      </c>
      <c r="HQ20" s="783" t="str">
        <f t="shared" si="203"/>
        <v/>
      </c>
      <c r="HR20" s="783" t="str">
        <f t="shared" si="204"/>
        <v/>
      </c>
      <c r="HS20" s="783" t="str">
        <f t="shared" si="205"/>
        <v/>
      </c>
      <c r="HT20" s="783" t="str">
        <f t="shared" si="206"/>
        <v/>
      </c>
      <c r="HU20" s="783" t="str">
        <f t="shared" si="207"/>
        <v/>
      </c>
      <c r="HV20" s="783" t="str">
        <f t="shared" si="208"/>
        <v/>
      </c>
      <c r="HW20" s="783" t="str">
        <f t="shared" si="209"/>
        <v/>
      </c>
      <c r="HX20" s="783" t="str">
        <f t="shared" si="210"/>
        <v/>
      </c>
      <c r="HY20" s="783" t="str">
        <f t="shared" si="211"/>
        <v/>
      </c>
      <c r="HZ20" s="819" t="str">
        <f t="shared" si="212"/>
        <v/>
      </c>
      <c r="IA20" s="819" t="str">
        <f t="shared" si="213"/>
        <v/>
      </c>
      <c r="IB20" s="819" t="str">
        <f t="shared" si="214"/>
        <v/>
      </c>
      <c r="IC20" s="819" t="str">
        <f t="shared" si="215"/>
        <v/>
      </c>
      <c r="ID20" s="819" t="str">
        <f t="shared" si="216"/>
        <v/>
      </c>
      <c r="IE20" s="819" t="str">
        <f t="shared" si="217"/>
        <v/>
      </c>
      <c r="IF20" s="819" t="str">
        <f t="shared" si="218"/>
        <v/>
      </c>
      <c r="IG20" s="819" t="str">
        <f t="shared" si="219"/>
        <v/>
      </c>
      <c r="IH20" s="819" t="str">
        <f t="shared" si="220"/>
        <v/>
      </c>
      <c r="II20" s="819" t="str">
        <f t="shared" si="221"/>
        <v/>
      </c>
      <c r="IJ20" s="819" t="str">
        <f t="shared" si="222"/>
        <v/>
      </c>
      <c r="IK20" s="819" t="str">
        <f t="shared" si="223"/>
        <v/>
      </c>
      <c r="IL20" s="819" t="str">
        <f t="shared" si="224"/>
        <v/>
      </c>
      <c r="IM20" s="819" t="str">
        <f t="shared" si="225"/>
        <v/>
      </c>
      <c r="IN20" s="819" t="str">
        <f t="shared" si="226"/>
        <v/>
      </c>
      <c r="IO20" s="819" t="str">
        <f t="shared" si="227"/>
        <v/>
      </c>
      <c r="IP20" s="819" t="str">
        <f t="shared" si="228"/>
        <v/>
      </c>
      <c r="IQ20" s="819" t="str">
        <f t="shared" si="229"/>
        <v/>
      </c>
      <c r="IR20" s="819" t="str">
        <f t="shared" si="230"/>
        <v/>
      </c>
      <c r="IS20" s="819" t="str">
        <f t="shared" si="231"/>
        <v/>
      </c>
      <c r="IT20" s="819" t="str">
        <f t="shared" si="232"/>
        <v/>
      </c>
      <c r="IU20" s="819" t="str">
        <f t="shared" si="233"/>
        <v/>
      </c>
      <c r="IV20" s="819" t="str">
        <f t="shared" si="234"/>
        <v/>
      </c>
      <c r="IW20" s="819" t="str">
        <f t="shared" si="235"/>
        <v/>
      </c>
      <c r="IX20" s="819" t="str">
        <f t="shared" si="236"/>
        <v/>
      </c>
      <c r="IY20" s="819" t="str">
        <f t="shared" si="237"/>
        <v/>
      </c>
      <c r="IZ20" s="819" t="str">
        <f t="shared" si="238"/>
        <v/>
      </c>
      <c r="JA20" s="819" t="str">
        <f t="shared" si="239"/>
        <v/>
      </c>
      <c r="JB20" s="819" t="str">
        <f t="shared" si="240"/>
        <v/>
      </c>
      <c r="JC20" s="819" t="str">
        <f t="shared" si="241"/>
        <v/>
      </c>
      <c r="JD20" s="819" t="str">
        <f t="shared" si="242"/>
        <v/>
      </c>
      <c r="JE20" s="819" t="str">
        <f t="shared" si="243"/>
        <v/>
      </c>
      <c r="JF20" s="819" t="str">
        <f t="shared" si="244"/>
        <v/>
      </c>
      <c r="JG20" s="819" t="str">
        <f t="shared" si="245"/>
        <v/>
      </c>
      <c r="JH20" s="819" t="str">
        <f t="shared" si="246"/>
        <v/>
      </c>
      <c r="JI20" s="819" t="str">
        <f t="shared" si="247"/>
        <v/>
      </c>
      <c r="JJ20" s="819" t="str">
        <f t="shared" si="248"/>
        <v/>
      </c>
      <c r="JK20" s="819" t="str">
        <f t="shared" si="249"/>
        <v/>
      </c>
      <c r="JL20" s="819" t="str">
        <f t="shared" si="250"/>
        <v/>
      </c>
      <c r="JM20" s="819" t="str">
        <f t="shared" si="251"/>
        <v/>
      </c>
      <c r="JN20" s="819" t="str">
        <f t="shared" si="252"/>
        <v/>
      </c>
      <c r="JO20" s="819" t="str">
        <f t="shared" si="253"/>
        <v/>
      </c>
      <c r="JP20" s="819" t="str">
        <f t="shared" si="254"/>
        <v/>
      </c>
      <c r="JQ20" s="819" t="str">
        <f t="shared" si="255"/>
        <v/>
      </c>
      <c r="JR20" s="819" t="str">
        <f t="shared" si="256"/>
        <v/>
      </c>
      <c r="JS20" s="819" t="str">
        <f t="shared" si="257"/>
        <v/>
      </c>
      <c r="JT20" s="819" t="str">
        <f t="shared" si="258"/>
        <v/>
      </c>
      <c r="JU20" s="819" t="str">
        <f t="shared" si="259"/>
        <v/>
      </c>
      <c r="JV20" s="819" t="str">
        <f t="shared" si="260"/>
        <v/>
      </c>
      <c r="JW20" s="819" t="str">
        <f t="shared" si="261"/>
        <v/>
      </c>
      <c r="JX20" s="819" t="str">
        <f t="shared" si="262"/>
        <v/>
      </c>
      <c r="JY20" s="819" t="str">
        <f t="shared" si="263"/>
        <v/>
      </c>
      <c r="JZ20" s="819" t="str">
        <f t="shared" si="264"/>
        <v/>
      </c>
      <c r="KA20" s="819" t="str">
        <f t="shared" si="265"/>
        <v/>
      </c>
      <c r="KB20" s="819" t="str">
        <f t="shared" si="266"/>
        <v/>
      </c>
      <c r="KC20" s="819" t="str">
        <f t="shared" si="267"/>
        <v/>
      </c>
      <c r="KD20" s="819" t="str">
        <f t="shared" si="268"/>
        <v/>
      </c>
      <c r="KE20" s="819" t="str">
        <f t="shared" si="269"/>
        <v/>
      </c>
      <c r="KF20" s="819" t="str">
        <f t="shared" si="270"/>
        <v/>
      </c>
      <c r="KG20" s="819" t="str">
        <f t="shared" si="271"/>
        <v/>
      </c>
      <c r="KH20" s="819" t="str">
        <f t="shared" si="272"/>
        <v/>
      </c>
      <c r="KI20" s="819" t="str">
        <f t="shared" si="273"/>
        <v/>
      </c>
      <c r="KJ20" s="819" t="str">
        <f t="shared" si="274"/>
        <v/>
      </c>
      <c r="KK20" s="819" t="str">
        <f t="shared" si="275"/>
        <v/>
      </c>
      <c r="KL20" s="819" t="str">
        <f t="shared" si="276"/>
        <v/>
      </c>
      <c r="KM20" s="819" t="str">
        <f t="shared" si="277"/>
        <v/>
      </c>
      <c r="KN20" s="819" t="str">
        <f t="shared" si="278"/>
        <v/>
      </c>
      <c r="KO20" s="819" t="str">
        <f t="shared" si="279"/>
        <v/>
      </c>
      <c r="KP20" s="819" t="str">
        <f t="shared" si="280"/>
        <v/>
      </c>
      <c r="KQ20" s="819" t="str">
        <f t="shared" si="281"/>
        <v/>
      </c>
      <c r="KR20" s="819" t="str">
        <f t="shared" si="282"/>
        <v/>
      </c>
      <c r="KS20" s="819" t="str">
        <f t="shared" si="283"/>
        <v/>
      </c>
      <c r="KT20" s="819" t="str">
        <f t="shared" si="284"/>
        <v/>
      </c>
      <c r="KU20" s="819" t="str">
        <f t="shared" si="285"/>
        <v/>
      </c>
      <c r="KV20" s="819" t="str">
        <f t="shared" si="286"/>
        <v/>
      </c>
      <c r="KW20" s="819" t="str">
        <f t="shared" si="287"/>
        <v/>
      </c>
      <c r="KX20" s="819" t="str">
        <f t="shared" si="288"/>
        <v/>
      </c>
      <c r="KY20" s="819" t="str">
        <f t="shared" si="289"/>
        <v/>
      </c>
      <c r="KZ20" s="819" t="str">
        <f t="shared" si="290"/>
        <v/>
      </c>
      <c r="LA20" s="819" t="str">
        <f t="shared" si="291"/>
        <v/>
      </c>
      <c r="LB20" s="819" t="str">
        <f t="shared" si="292"/>
        <v/>
      </c>
      <c r="LC20" s="819" t="str">
        <f t="shared" si="293"/>
        <v/>
      </c>
      <c r="LD20" s="819" t="str">
        <f t="shared" si="294"/>
        <v/>
      </c>
      <c r="LE20" s="819" t="str">
        <f t="shared" si="295"/>
        <v/>
      </c>
      <c r="LF20" s="819" t="str">
        <f t="shared" si="296"/>
        <v/>
      </c>
      <c r="LG20" s="819" t="str">
        <f t="shared" si="297"/>
        <v/>
      </c>
      <c r="LH20" s="819" t="str">
        <f t="shared" si="298"/>
        <v/>
      </c>
      <c r="LI20" s="819" t="str">
        <f t="shared" si="299"/>
        <v/>
      </c>
      <c r="LJ20" s="819" t="str">
        <f t="shared" si="300"/>
        <v/>
      </c>
      <c r="LK20" s="819" t="str">
        <f t="shared" si="301"/>
        <v/>
      </c>
      <c r="LL20" s="819" t="str">
        <f t="shared" si="302"/>
        <v/>
      </c>
      <c r="LM20" s="819" t="str">
        <f t="shared" si="303"/>
        <v/>
      </c>
      <c r="LN20" s="819" t="str">
        <f t="shared" si="304"/>
        <v/>
      </c>
      <c r="LO20" s="819" t="str">
        <f t="shared" si="305"/>
        <v/>
      </c>
      <c r="LP20" s="819" t="str">
        <f t="shared" si="306"/>
        <v/>
      </c>
      <c r="LQ20" s="820" t="str">
        <f t="shared" si="307"/>
        <v/>
      </c>
      <c r="LR20" s="820" t="str">
        <f t="shared" si="308"/>
        <v/>
      </c>
      <c r="LS20" s="820" t="str">
        <f t="shared" si="309"/>
        <v/>
      </c>
      <c r="LT20" s="820" t="str">
        <f t="shared" si="310"/>
        <v/>
      </c>
      <c r="LU20" s="820" t="str">
        <f t="shared" si="311"/>
        <v/>
      </c>
      <c r="LV20" s="783" t="str">
        <f t="shared" si="312"/>
        <v/>
      </c>
      <c r="LW20" s="783" t="str">
        <f t="shared" si="313"/>
        <v/>
      </c>
      <c r="LX20" s="783" t="str">
        <f t="shared" si="314"/>
        <v/>
      </c>
      <c r="LY20" s="783" t="str">
        <f t="shared" si="315"/>
        <v/>
      </c>
      <c r="LZ20" s="783" t="str">
        <f t="shared" si="316"/>
        <v/>
      </c>
      <c r="MA20" s="783" t="str">
        <f t="shared" si="317"/>
        <v/>
      </c>
      <c r="MB20" s="783" t="str">
        <f t="shared" si="318"/>
        <v/>
      </c>
      <c r="MC20" s="783" t="str">
        <f t="shared" si="319"/>
        <v/>
      </c>
      <c r="MD20" s="783" t="str">
        <f t="shared" si="320"/>
        <v/>
      </c>
      <c r="ME20" s="783" t="str">
        <f t="shared" si="321"/>
        <v/>
      </c>
      <c r="MF20" s="783" t="str">
        <f t="shared" si="322"/>
        <v/>
      </c>
      <c r="MG20" s="783" t="str">
        <f t="shared" si="323"/>
        <v/>
      </c>
      <c r="MH20" s="783" t="str">
        <f t="shared" si="324"/>
        <v/>
      </c>
      <c r="MI20" s="783" t="str">
        <f t="shared" si="325"/>
        <v/>
      </c>
      <c r="MJ20" s="783" t="str">
        <f t="shared" si="326"/>
        <v/>
      </c>
      <c r="MK20" s="783" t="str">
        <f t="shared" si="327"/>
        <v/>
      </c>
      <c r="ML20" s="783" t="str">
        <f t="shared" si="328"/>
        <v/>
      </c>
      <c r="MM20" s="783" t="str">
        <f t="shared" si="329"/>
        <v/>
      </c>
      <c r="MN20" s="783" t="str">
        <f t="shared" si="330"/>
        <v/>
      </c>
      <c r="MO20" s="783" t="str">
        <f t="shared" si="331"/>
        <v/>
      </c>
      <c r="MP20" s="805">
        <f t="shared" si="338"/>
        <v>0</v>
      </c>
      <c r="MQ20" s="805">
        <f t="shared" si="339"/>
        <v>0</v>
      </c>
      <c r="MR20" s="805">
        <f t="shared" si="340"/>
        <v>0</v>
      </c>
      <c r="MS20" s="805">
        <f t="shared" si="341"/>
        <v>0</v>
      </c>
      <c r="MT20" s="805">
        <f t="shared" si="342"/>
        <v>0</v>
      </c>
      <c r="MU20" s="805">
        <f t="shared" si="343"/>
        <v>0</v>
      </c>
      <c r="MV20" s="805">
        <f t="shared" si="344"/>
        <v>0</v>
      </c>
      <c r="MW20" s="805">
        <f t="shared" si="345"/>
        <v>0</v>
      </c>
      <c r="MX20" s="805">
        <f t="shared" si="346"/>
        <v>0</v>
      </c>
      <c r="MY20" s="805">
        <f t="shared" si="347"/>
        <v>0</v>
      </c>
      <c r="MZ20" s="805">
        <f t="shared" si="332"/>
        <v>0</v>
      </c>
      <c r="NA20" s="805">
        <f t="shared" si="333"/>
        <v>0</v>
      </c>
      <c r="NB20" s="805">
        <f t="shared" si="334"/>
        <v>0</v>
      </c>
      <c r="NC20" s="805">
        <f t="shared" si="335"/>
        <v>0</v>
      </c>
      <c r="ND20" s="805">
        <f t="shared" si="336"/>
        <v>0</v>
      </c>
    </row>
    <row r="21" spans="1:368" ht="13.9" customHeight="1" x14ac:dyDescent="0.2">
      <c r="A21" s="814" t="str">
        <f t="shared" si="337"/>
        <v/>
      </c>
      <c r="B21" s="157"/>
      <c r="C21" s="140"/>
      <c r="D21" s="141"/>
      <c r="E21" s="142"/>
      <c r="F21" s="142"/>
      <c r="G21" s="142"/>
      <c r="H21" s="142"/>
      <c r="I21" s="142"/>
      <c r="J21" s="534"/>
      <c r="K21" s="143"/>
      <c r="L21" s="144">
        <f t="shared" si="0"/>
        <v>0</v>
      </c>
      <c r="M21" s="144">
        <f t="shared" si="1"/>
        <v>0</v>
      </c>
      <c r="N21" s="821"/>
      <c r="O21" s="821"/>
      <c r="P21" s="821"/>
      <c r="Q21" s="822"/>
      <c r="R21" s="823"/>
      <c r="S21" s="824"/>
      <c r="T21" s="1303"/>
      <c r="U21" s="1304"/>
      <c r="V21" s="1304"/>
      <c r="W21" s="1305"/>
      <c r="X21" s="783" t="str">
        <f t="shared" si="2"/>
        <v/>
      </c>
      <c r="Y21" s="783" t="str">
        <f t="shared" si="3"/>
        <v/>
      </c>
      <c r="Z21" s="783" t="str">
        <f t="shared" si="4"/>
        <v/>
      </c>
      <c r="AA21" s="783" t="str">
        <f t="shared" si="5"/>
        <v/>
      </c>
      <c r="AB21" s="783" t="str">
        <f t="shared" si="6"/>
        <v/>
      </c>
      <c r="AC21" s="783" t="str">
        <f t="shared" si="7"/>
        <v/>
      </c>
      <c r="AD21" s="783" t="str">
        <f t="shared" si="8"/>
        <v/>
      </c>
      <c r="AE21" s="783" t="str">
        <f t="shared" si="9"/>
        <v/>
      </c>
      <c r="AF21" s="783" t="str">
        <f t="shared" si="10"/>
        <v/>
      </c>
      <c r="AG21" s="783" t="str">
        <f t="shared" si="11"/>
        <v/>
      </c>
      <c r="AH21" s="783" t="str">
        <f t="shared" si="12"/>
        <v/>
      </c>
      <c r="AI21" s="783" t="str">
        <f t="shared" si="13"/>
        <v/>
      </c>
      <c r="AJ21" s="783" t="str">
        <f t="shared" si="14"/>
        <v/>
      </c>
      <c r="AK21" s="783" t="str">
        <f t="shared" si="15"/>
        <v/>
      </c>
      <c r="AL21" s="783" t="str">
        <f t="shared" si="16"/>
        <v/>
      </c>
      <c r="AM21" s="783" t="str">
        <f t="shared" si="17"/>
        <v/>
      </c>
      <c r="AN21" s="783" t="str">
        <f t="shared" si="18"/>
        <v/>
      </c>
      <c r="AO21" s="783" t="str">
        <f t="shared" si="19"/>
        <v/>
      </c>
      <c r="AP21" s="783" t="str">
        <f t="shared" si="20"/>
        <v/>
      </c>
      <c r="AQ21" s="783" t="str">
        <f t="shared" si="21"/>
        <v/>
      </c>
      <c r="AR21" s="783" t="str">
        <f t="shared" si="22"/>
        <v/>
      </c>
      <c r="AS21" s="783" t="str">
        <f t="shared" si="23"/>
        <v/>
      </c>
      <c r="AT21" s="783" t="str">
        <f t="shared" si="24"/>
        <v/>
      </c>
      <c r="AU21" s="783" t="str">
        <f t="shared" si="25"/>
        <v/>
      </c>
      <c r="AV21" s="783" t="str">
        <f t="shared" si="26"/>
        <v/>
      </c>
      <c r="AW21" s="783" t="str">
        <f t="shared" si="27"/>
        <v/>
      </c>
      <c r="AX21" s="783" t="str">
        <f t="shared" si="28"/>
        <v/>
      </c>
      <c r="AY21" s="783" t="str">
        <f t="shared" si="29"/>
        <v/>
      </c>
      <c r="AZ21" s="783" t="str">
        <f t="shared" si="30"/>
        <v/>
      </c>
      <c r="BA21" s="783" t="str">
        <f t="shared" si="31"/>
        <v/>
      </c>
      <c r="BB21" s="783" t="str">
        <f t="shared" si="32"/>
        <v/>
      </c>
      <c r="BC21" s="783" t="str">
        <f t="shared" si="33"/>
        <v/>
      </c>
      <c r="BD21" s="783" t="str">
        <f t="shared" si="34"/>
        <v/>
      </c>
      <c r="BE21" s="783" t="str">
        <f t="shared" si="35"/>
        <v/>
      </c>
      <c r="BF21" s="783" t="str">
        <f t="shared" si="36"/>
        <v/>
      </c>
      <c r="BG21" s="783" t="str">
        <f t="shared" si="37"/>
        <v/>
      </c>
      <c r="BH21" s="783" t="str">
        <f t="shared" si="38"/>
        <v/>
      </c>
      <c r="BI21" s="783" t="str">
        <f t="shared" si="39"/>
        <v/>
      </c>
      <c r="BJ21" s="783" t="str">
        <f t="shared" si="40"/>
        <v/>
      </c>
      <c r="BK21" s="783" t="str">
        <f t="shared" si="41"/>
        <v/>
      </c>
      <c r="BL21" s="783" t="str">
        <f t="shared" si="42"/>
        <v/>
      </c>
      <c r="BM21" s="783" t="str">
        <f t="shared" si="43"/>
        <v/>
      </c>
      <c r="BN21" s="783" t="str">
        <f t="shared" si="44"/>
        <v/>
      </c>
      <c r="BO21" s="783" t="str">
        <f t="shared" si="45"/>
        <v/>
      </c>
      <c r="BP21" s="783" t="str">
        <f t="shared" si="46"/>
        <v/>
      </c>
      <c r="BQ21" s="783" t="str">
        <f t="shared" si="47"/>
        <v/>
      </c>
      <c r="BR21" s="783" t="str">
        <f t="shared" si="48"/>
        <v/>
      </c>
      <c r="BS21" s="783" t="str">
        <f t="shared" si="49"/>
        <v/>
      </c>
      <c r="BT21" s="783" t="str">
        <f t="shared" si="50"/>
        <v/>
      </c>
      <c r="BU21" s="783" t="str">
        <f t="shared" si="51"/>
        <v/>
      </c>
      <c r="BV21" s="783" t="str">
        <f t="shared" si="52"/>
        <v/>
      </c>
      <c r="BW21" s="783" t="str">
        <f t="shared" si="53"/>
        <v/>
      </c>
      <c r="BX21" s="783" t="str">
        <f t="shared" si="54"/>
        <v/>
      </c>
      <c r="BY21" s="783" t="str">
        <f t="shared" si="55"/>
        <v/>
      </c>
      <c r="BZ21" s="783" t="str">
        <f t="shared" si="56"/>
        <v/>
      </c>
      <c r="CA21" s="783" t="str">
        <f t="shared" si="57"/>
        <v/>
      </c>
      <c r="CB21" s="783" t="str">
        <f t="shared" si="58"/>
        <v/>
      </c>
      <c r="CC21" s="783" t="str">
        <f t="shared" si="59"/>
        <v/>
      </c>
      <c r="CD21" s="783" t="str">
        <f t="shared" si="60"/>
        <v/>
      </c>
      <c r="CE21" s="783" t="str">
        <f t="shared" si="61"/>
        <v/>
      </c>
      <c r="CF21" s="783" t="str">
        <f t="shared" si="62"/>
        <v/>
      </c>
      <c r="CG21" s="783" t="str">
        <f t="shared" si="63"/>
        <v/>
      </c>
      <c r="CH21" s="783" t="str">
        <f t="shared" si="64"/>
        <v/>
      </c>
      <c r="CI21" s="783" t="str">
        <f t="shared" si="65"/>
        <v/>
      </c>
      <c r="CJ21" s="783" t="str">
        <f t="shared" si="66"/>
        <v/>
      </c>
      <c r="CK21" s="783" t="str">
        <f t="shared" si="67"/>
        <v/>
      </c>
      <c r="CL21" s="783" t="str">
        <f t="shared" si="68"/>
        <v/>
      </c>
      <c r="CM21" s="783" t="str">
        <f t="shared" si="69"/>
        <v/>
      </c>
      <c r="CN21" s="783" t="str">
        <f t="shared" si="70"/>
        <v/>
      </c>
      <c r="CO21" s="783" t="str">
        <f t="shared" si="71"/>
        <v/>
      </c>
      <c r="CP21" s="783" t="str">
        <f t="shared" si="72"/>
        <v/>
      </c>
      <c r="CQ21" s="783" t="str">
        <f t="shared" si="73"/>
        <v/>
      </c>
      <c r="CR21" s="783" t="str">
        <f t="shared" si="74"/>
        <v/>
      </c>
      <c r="CS21" s="783" t="str">
        <f t="shared" si="75"/>
        <v/>
      </c>
      <c r="CT21" s="783" t="str">
        <f t="shared" si="76"/>
        <v/>
      </c>
      <c r="CU21" s="783" t="str">
        <f t="shared" si="77"/>
        <v/>
      </c>
      <c r="CV21" s="783" t="str">
        <f t="shared" si="78"/>
        <v/>
      </c>
      <c r="CW21" s="783" t="str">
        <f t="shared" si="79"/>
        <v/>
      </c>
      <c r="CX21" s="783" t="str">
        <f t="shared" si="80"/>
        <v/>
      </c>
      <c r="CY21" s="783" t="str">
        <f t="shared" si="81"/>
        <v/>
      </c>
      <c r="CZ21" s="783" t="str">
        <f t="shared" si="82"/>
        <v/>
      </c>
      <c r="DA21" s="783" t="str">
        <f t="shared" si="83"/>
        <v/>
      </c>
      <c r="DB21" s="783" t="str">
        <f t="shared" si="84"/>
        <v/>
      </c>
      <c r="DC21" s="783" t="str">
        <f t="shared" si="85"/>
        <v/>
      </c>
      <c r="DD21" s="783" t="str">
        <f t="shared" si="86"/>
        <v/>
      </c>
      <c r="DE21" s="783" t="str">
        <f t="shared" si="87"/>
        <v/>
      </c>
      <c r="DF21" s="783" t="str">
        <f t="shared" si="88"/>
        <v/>
      </c>
      <c r="DG21" s="783" t="str">
        <f t="shared" si="89"/>
        <v/>
      </c>
      <c r="DH21" s="783" t="str">
        <f t="shared" si="90"/>
        <v/>
      </c>
      <c r="DI21" s="783" t="str">
        <f t="shared" si="91"/>
        <v/>
      </c>
      <c r="DJ21" s="783" t="str">
        <f t="shared" si="92"/>
        <v/>
      </c>
      <c r="DK21" s="783" t="str">
        <f t="shared" si="93"/>
        <v/>
      </c>
      <c r="DL21" s="783" t="str">
        <f t="shared" si="94"/>
        <v/>
      </c>
      <c r="DM21" s="783" t="str">
        <f t="shared" si="95"/>
        <v/>
      </c>
      <c r="DN21" s="783" t="str">
        <f t="shared" si="96"/>
        <v/>
      </c>
      <c r="DO21" s="783" t="str">
        <f t="shared" si="97"/>
        <v/>
      </c>
      <c r="DP21" s="783" t="str">
        <f t="shared" si="98"/>
        <v/>
      </c>
      <c r="DQ21" s="783" t="str">
        <f t="shared" si="99"/>
        <v/>
      </c>
      <c r="DR21" s="783" t="str">
        <f t="shared" si="100"/>
        <v/>
      </c>
      <c r="DS21" s="783" t="str">
        <f t="shared" si="101"/>
        <v/>
      </c>
      <c r="DT21" s="783" t="str">
        <f t="shared" si="102"/>
        <v/>
      </c>
      <c r="DU21" s="783" t="str">
        <f t="shared" si="103"/>
        <v/>
      </c>
      <c r="DV21" s="783" t="str">
        <f t="shared" si="104"/>
        <v/>
      </c>
      <c r="DW21" s="783" t="str">
        <f t="shared" si="105"/>
        <v/>
      </c>
      <c r="DX21" s="783" t="str">
        <f t="shared" si="106"/>
        <v/>
      </c>
      <c r="DY21" s="783" t="str">
        <f t="shared" si="107"/>
        <v/>
      </c>
      <c r="DZ21" s="783" t="str">
        <f t="shared" si="108"/>
        <v/>
      </c>
      <c r="EA21" s="783" t="str">
        <f t="shared" si="109"/>
        <v/>
      </c>
      <c r="EB21" s="783" t="str">
        <f t="shared" si="110"/>
        <v/>
      </c>
      <c r="EC21" s="783" t="str">
        <f t="shared" si="111"/>
        <v/>
      </c>
      <c r="ED21" s="783" t="str">
        <f t="shared" si="112"/>
        <v/>
      </c>
      <c r="EE21" s="783" t="str">
        <f t="shared" si="113"/>
        <v/>
      </c>
      <c r="EF21" s="783" t="str">
        <f t="shared" si="114"/>
        <v/>
      </c>
      <c r="EG21" s="783" t="str">
        <f t="shared" si="115"/>
        <v/>
      </c>
      <c r="EH21" s="783" t="str">
        <f t="shared" si="116"/>
        <v/>
      </c>
      <c r="EI21" s="783" t="str">
        <f t="shared" si="117"/>
        <v/>
      </c>
      <c r="EJ21" s="783" t="str">
        <f t="shared" si="118"/>
        <v/>
      </c>
      <c r="EK21" s="783" t="str">
        <f t="shared" si="119"/>
        <v/>
      </c>
      <c r="EL21" s="783" t="str">
        <f t="shared" si="120"/>
        <v/>
      </c>
      <c r="EM21" s="783" t="str">
        <f t="shared" si="121"/>
        <v/>
      </c>
      <c r="EN21" s="783" t="str">
        <f t="shared" si="122"/>
        <v/>
      </c>
      <c r="EO21" s="783" t="str">
        <f t="shared" si="123"/>
        <v/>
      </c>
      <c r="EP21" s="783" t="str">
        <f t="shared" si="124"/>
        <v/>
      </c>
      <c r="EQ21" s="783" t="str">
        <f t="shared" si="125"/>
        <v/>
      </c>
      <c r="ER21" s="783" t="str">
        <f t="shared" si="126"/>
        <v/>
      </c>
      <c r="ES21" s="783" t="str">
        <f t="shared" si="127"/>
        <v/>
      </c>
      <c r="ET21" s="783" t="str">
        <f t="shared" si="128"/>
        <v/>
      </c>
      <c r="EU21" s="783" t="str">
        <f t="shared" si="129"/>
        <v/>
      </c>
      <c r="EV21" s="783" t="str">
        <f t="shared" si="130"/>
        <v/>
      </c>
      <c r="EW21" s="783" t="str">
        <f t="shared" si="131"/>
        <v/>
      </c>
      <c r="EX21" s="783" t="str">
        <f t="shared" si="132"/>
        <v/>
      </c>
      <c r="EY21" s="783" t="str">
        <f t="shared" si="133"/>
        <v/>
      </c>
      <c r="EZ21" s="783" t="str">
        <f t="shared" si="134"/>
        <v/>
      </c>
      <c r="FA21" s="783" t="str">
        <f t="shared" si="135"/>
        <v/>
      </c>
      <c r="FB21" s="783" t="str">
        <f t="shared" si="136"/>
        <v/>
      </c>
      <c r="FC21" s="783" t="str">
        <f t="shared" si="137"/>
        <v/>
      </c>
      <c r="FD21" s="783" t="str">
        <f t="shared" si="138"/>
        <v/>
      </c>
      <c r="FE21" s="783" t="str">
        <f t="shared" si="139"/>
        <v/>
      </c>
      <c r="FF21" s="783" t="str">
        <f t="shared" si="140"/>
        <v/>
      </c>
      <c r="FG21" s="783" t="str">
        <f t="shared" si="141"/>
        <v/>
      </c>
      <c r="FH21" s="783" t="str">
        <f t="shared" si="142"/>
        <v/>
      </c>
      <c r="FI21" s="783" t="str">
        <f t="shared" si="143"/>
        <v/>
      </c>
      <c r="FJ21" s="783" t="str">
        <f t="shared" si="144"/>
        <v/>
      </c>
      <c r="FK21" s="783" t="str">
        <f t="shared" si="145"/>
        <v/>
      </c>
      <c r="FL21" s="783" t="str">
        <f t="shared" si="146"/>
        <v/>
      </c>
      <c r="FM21" s="783" t="str">
        <f t="shared" si="147"/>
        <v/>
      </c>
      <c r="FN21" s="783" t="str">
        <f t="shared" si="148"/>
        <v/>
      </c>
      <c r="FO21" s="783" t="str">
        <f t="shared" si="149"/>
        <v/>
      </c>
      <c r="FP21" s="783" t="str">
        <f t="shared" si="150"/>
        <v/>
      </c>
      <c r="FQ21" s="783" t="str">
        <f t="shared" si="151"/>
        <v/>
      </c>
      <c r="FR21" s="783" t="str">
        <f t="shared" si="152"/>
        <v/>
      </c>
      <c r="FS21" s="783" t="str">
        <f t="shared" si="153"/>
        <v/>
      </c>
      <c r="FT21" s="783" t="str">
        <f t="shared" si="154"/>
        <v/>
      </c>
      <c r="FU21" s="783" t="str">
        <f t="shared" si="155"/>
        <v/>
      </c>
      <c r="FV21" s="783" t="str">
        <f t="shared" si="156"/>
        <v/>
      </c>
      <c r="FW21" s="783" t="str">
        <f t="shared" si="157"/>
        <v/>
      </c>
      <c r="FX21" s="783" t="str">
        <f t="shared" si="158"/>
        <v/>
      </c>
      <c r="FY21" s="783" t="str">
        <f t="shared" si="159"/>
        <v/>
      </c>
      <c r="FZ21" s="783" t="str">
        <f t="shared" si="160"/>
        <v/>
      </c>
      <c r="GA21" s="783" t="str">
        <f t="shared" si="161"/>
        <v/>
      </c>
      <c r="GB21" s="783" t="str">
        <f t="shared" si="162"/>
        <v/>
      </c>
      <c r="GC21" s="783" t="str">
        <f t="shared" si="163"/>
        <v/>
      </c>
      <c r="GD21" s="783" t="str">
        <f t="shared" si="164"/>
        <v/>
      </c>
      <c r="GE21" s="783" t="str">
        <f t="shared" si="165"/>
        <v/>
      </c>
      <c r="GF21" s="783" t="str">
        <f t="shared" si="166"/>
        <v/>
      </c>
      <c r="GG21" s="783" t="str">
        <f t="shared" si="167"/>
        <v/>
      </c>
      <c r="GH21" s="783" t="str">
        <f t="shared" si="168"/>
        <v/>
      </c>
      <c r="GI21" s="783" t="str">
        <f t="shared" si="169"/>
        <v/>
      </c>
      <c r="GJ21" s="783" t="str">
        <f t="shared" si="170"/>
        <v/>
      </c>
      <c r="GK21" s="783" t="str">
        <f t="shared" si="171"/>
        <v/>
      </c>
      <c r="GL21" s="783" t="str">
        <f t="shared" si="172"/>
        <v/>
      </c>
      <c r="GM21" s="783" t="str">
        <f t="shared" si="173"/>
        <v/>
      </c>
      <c r="GN21" s="783" t="str">
        <f t="shared" si="174"/>
        <v/>
      </c>
      <c r="GO21" s="783" t="str">
        <f t="shared" si="175"/>
        <v/>
      </c>
      <c r="GP21" s="783" t="str">
        <f t="shared" si="176"/>
        <v/>
      </c>
      <c r="GQ21" s="783" t="str">
        <f t="shared" si="177"/>
        <v/>
      </c>
      <c r="GR21" s="783" t="str">
        <f t="shared" si="178"/>
        <v/>
      </c>
      <c r="GS21" s="783" t="str">
        <f t="shared" si="179"/>
        <v/>
      </c>
      <c r="GT21" s="783" t="str">
        <f t="shared" si="180"/>
        <v/>
      </c>
      <c r="GU21" s="783" t="str">
        <f t="shared" si="181"/>
        <v/>
      </c>
      <c r="GV21" s="783" t="str">
        <f t="shared" si="182"/>
        <v/>
      </c>
      <c r="GW21" s="783" t="str">
        <f t="shared" si="183"/>
        <v/>
      </c>
      <c r="GX21" s="783" t="str">
        <f t="shared" si="184"/>
        <v/>
      </c>
      <c r="GY21" s="783" t="str">
        <f t="shared" si="185"/>
        <v/>
      </c>
      <c r="GZ21" s="783" t="str">
        <f t="shared" si="186"/>
        <v/>
      </c>
      <c r="HA21" s="783" t="str">
        <f t="shared" si="187"/>
        <v/>
      </c>
      <c r="HB21" s="783" t="str">
        <f t="shared" si="188"/>
        <v/>
      </c>
      <c r="HC21" s="783" t="str">
        <f t="shared" si="189"/>
        <v/>
      </c>
      <c r="HD21" s="783" t="str">
        <f t="shared" si="190"/>
        <v/>
      </c>
      <c r="HE21" s="783" t="str">
        <f t="shared" si="191"/>
        <v/>
      </c>
      <c r="HF21" s="783" t="str">
        <f t="shared" si="192"/>
        <v/>
      </c>
      <c r="HG21" s="783" t="str">
        <f t="shared" si="193"/>
        <v/>
      </c>
      <c r="HH21" s="783" t="str">
        <f t="shared" si="194"/>
        <v/>
      </c>
      <c r="HI21" s="783" t="str">
        <f t="shared" si="195"/>
        <v/>
      </c>
      <c r="HJ21" s="783" t="str">
        <f t="shared" si="196"/>
        <v/>
      </c>
      <c r="HK21" s="783" t="str">
        <f t="shared" si="197"/>
        <v/>
      </c>
      <c r="HL21" s="783" t="str">
        <f t="shared" si="198"/>
        <v/>
      </c>
      <c r="HM21" s="783" t="str">
        <f t="shared" si="199"/>
        <v/>
      </c>
      <c r="HN21" s="783" t="str">
        <f t="shared" si="200"/>
        <v/>
      </c>
      <c r="HO21" s="783" t="str">
        <f t="shared" si="201"/>
        <v/>
      </c>
      <c r="HP21" s="783" t="str">
        <f t="shared" si="202"/>
        <v/>
      </c>
      <c r="HQ21" s="783" t="str">
        <f t="shared" si="203"/>
        <v/>
      </c>
      <c r="HR21" s="783" t="str">
        <f t="shared" si="204"/>
        <v/>
      </c>
      <c r="HS21" s="783" t="str">
        <f t="shared" si="205"/>
        <v/>
      </c>
      <c r="HT21" s="783" t="str">
        <f t="shared" si="206"/>
        <v/>
      </c>
      <c r="HU21" s="783" t="str">
        <f t="shared" si="207"/>
        <v/>
      </c>
      <c r="HV21" s="783" t="str">
        <f t="shared" si="208"/>
        <v/>
      </c>
      <c r="HW21" s="783" t="str">
        <f t="shared" si="209"/>
        <v/>
      </c>
      <c r="HX21" s="783" t="str">
        <f t="shared" si="210"/>
        <v/>
      </c>
      <c r="HY21" s="783" t="str">
        <f t="shared" si="211"/>
        <v/>
      </c>
      <c r="HZ21" s="819" t="str">
        <f t="shared" si="212"/>
        <v/>
      </c>
      <c r="IA21" s="819" t="str">
        <f t="shared" si="213"/>
        <v/>
      </c>
      <c r="IB21" s="819" t="str">
        <f t="shared" si="214"/>
        <v/>
      </c>
      <c r="IC21" s="819" t="str">
        <f t="shared" si="215"/>
        <v/>
      </c>
      <c r="ID21" s="819" t="str">
        <f t="shared" si="216"/>
        <v/>
      </c>
      <c r="IE21" s="819" t="str">
        <f t="shared" si="217"/>
        <v/>
      </c>
      <c r="IF21" s="819" t="str">
        <f t="shared" si="218"/>
        <v/>
      </c>
      <c r="IG21" s="819" t="str">
        <f t="shared" si="219"/>
        <v/>
      </c>
      <c r="IH21" s="819" t="str">
        <f t="shared" si="220"/>
        <v/>
      </c>
      <c r="II21" s="819" t="str">
        <f t="shared" si="221"/>
        <v/>
      </c>
      <c r="IJ21" s="819" t="str">
        <f t="shared" si="222"/>
        <v/>
      </c>
      <c r="IK21" s="819" t="str">
        <f t="shared" si="223"/>
        <v/>
      </c>
      <c r="IL21" s="819" t="str">
        <f t="shared" si="224"/>
        <v/>
      </c>
      <c r="IM21" s="819" t="str">
        <f t="shared" si="225"/>
        <v/>
      </c>
      <c r="IN21" s="819" t="str">
        <f t="shared" si="226"/>
        <v/>
      </c>
      <c r="IO21" s="819" t="str">
        <f t="shared" si="227"/>
        <v/>
      </c>
      <c r="IP21" s="819" t="str">
        <f t="shared" si="228"/>
        <v/>
      </c>
      <c r="IQ21" s="819" t="str">
        <f t="shared" si="229"/>
        <v/>
      </c>
      <c r="IR21" s="819" t="str">
        <f t="shared" si="230"/>
        <v/>
      </c>
      <c r="IS21" s="819" t="str">
        <f t="shared" si="231"/>
        <v/>
      </c>
      <c r="IT21" s="819" t="str">
        <f t="shared" si="232"/>
        <v/>
      </c>
      <c r="IU21" s="819" t="str">
        <f t="shared" si="233"/>
        <v/>
      </c>
      <c r="IV21" s="819" t="str">
        <f t="shared" si="234"/>
        <v/>
      </c>
      <c r="IW21" s="819" t="str">
        <f t="shared" si="235"/>
        <v/>
      </c>
      <c r="IX21" s="819" t="str">
        <f t="shared" si="236"/>
        <v/>
      </c>
      <c r="IY21" s="819" t="str">
        <f t="shared" si="237"/>
        <v/>
      </c>
      <c r="IZ21" s="819" t="str">
        <f t="shared" si="238"/>
        <v/>
      </c>
      <c r="JA21" s="819" t="str">
        <f t="shared" si="239"/>
        <v/>
      </c>
      <c r="JB21" s="819" t="str">
        <f t="shared" si="240"/>
        <v/>
      </c>
      <c r="JC21" s="819" t="str">
        <f t="shared" si="241"/>
        <v/>
      </c>
      <c r="JD21" s="819" t="str">
        <f t="shared" si="242"/>
        <v/>
      </c>
      <c r="JE21" s="819" t="str">
        <f t="shared" si="243"/>
        <v/>
      </c>
      <c r="JF21" s="819" t="str">
        <f t="shared" si="244"/>
        <v/>
      </c>
      <c r="JG21" s="819" t="str">
        <f t="shared" si="245"/>
        <v/>
      </c>
      <c r="JH21" s="819" t="str">
        <f t="shared" si="246"/>
        <v/>
      </c>
      <c r="JI21" s="819" t="str">
        <f t="shared" si="247"/>
        <v/>
      </c>
      <c r="JJ21" s="819" t="str">
        <f t="shared" si="248"/>
        <v/>
      </c>
      <c r="JK21" s="819" t="str">
        <f t="shared" si="249"/>
        <v/>
      </c>
      <c r="JL21" s="819" t="str">
        <f t="shared" si="250"/>
        <v/>
      </c>
      <c r="JM21" s="819" t="str">
        <f t="shared" si="251"/>
        <v/>
      </c>
      <c r="JN21" s="819" t="str">
        <f t="shared" si="252"/>
        <v/>
      </c>
      <c r="JO21" s="819" t="str">
        <f t="shared" si="253"/>
        <v/>
      </c>
      <c r="JP21" s="819" t="str">
        <f t="shared" si="254"/>
        <v/>
      </c>
      <c r="JQ21" s="819" t="str">
        <f t="shared" si="255"/>
        <v/>
      </c>
      <c r="JR21" s="819" t="str">
        <f t="shared" si="256"/>
        <v/>
      </c>
      <c r="JS21" s="819" t="str">
        <f t="shared" si="257"/>
        <v/>
      </c>
      <c r="JT21" s="819" t="str">
        <f t="shared" si="258"/>
        <v/>
      </c>
      <c r="JU21" s="819" t="str">
        <f t="shared" si="259"/>
        <v/>
      </c>
      <c r="JV21" s="819" t="str">
        <f t="shared" si="260"/>
        <v/>
      </c>
      <c r="JW21" s="819" t="str">
        <f t="shared" si="261"/>
        <v/>
      </c>
      <c r="JX21" s="819" t="str">
        <f t="shared" si="262"/>
        <v/>
      </c>
      <c r="JY21" s="819" t="str">
        <f t="shared" si="263"/>
        <v/>
      </c>
      <c r="JZ21" s="819" t="str">
        <f t="shared" si="264"/>
        <v/>
      </c>
      <c r="KA21" s="819" t="str">
        <f t="shared" si="265"/>
        <v/>
      </c>
      <c r="KB21" s="819" t="str">
        <f t="shared" si="266"/>
        <v/>
      </c>
      <c r="KC21" s="819" t="str">
        <f t="shared" si="267"/>
        <v/>
      </c>
      <c r="KD21" s="819" t="str">
        <f t="shared" si="268"/>
        <v/>
      </c>
      <c r="KE21" s="819" t="str">
        <f t="shared" si="269"/>
        <v/>
      </c>
      <c r="KF21" s="819" t="str">
        <f t="shared" si="270"/>
        <v/>
      </c>
      <c r="KG21" s="819" t="str">
        <f t="shared" si="271"/>
        <v/>
      </c>
      <c r="KH21" s="819" t="str">
        <f t="shared" si="272"/>
        <v/>
      </c>
      <c r="KI21" s="819" t="str">
        <f t="shared" si="273"/>
        <v/>
      </c>
      <c r="KJ21" s="819" t="str">
        <f t="shared" si="274"/>
        <v/>
      </c>
      <c r="KK21" s="819" t="str">
        <f t="shared" si="275"/>
        <v/>
      </c>
      <c r="KL21" s="819" t="str">
        <f t="shared" si="276"/>
        <v/>
      </c>
      <c r="KM21" s="819" t="str">
        <f t="shared" si="277"/>
        <v/>
      </c>
      <c r="KN21" s="819" t="str">
        <f t="shared" si="278"/>
        <v/>
      </c>
      <c r="KO21" s="819" t="str">
        <f t="shared" si="279"/>
        <v/>
      </c>
      <c r="KP21" s="819" t="str">
        <f t="shared" si="280"/>
        <v/>
      </c>
      <c r="KQ21" s="819" t="str">
        <f t="shared" si="281"/>
        <v/>
      </c>
      <c r="KR21" s="819" t="str">
        <f t="shared" si="282"/>
        <v/>
      </c>
      <c r="KS21" s="819" t="str">
        <f t="shared" si="283"/>
        <v/>
      </c>
      <c r="KT21" s="819" t="str">
        <f t="shared" si="284"/>
        <v/>
      </c>
      <c r="KU21" s="819" t="str">
        <f t="shared" si="285"/>
        <v/>
      </c>
      <c r="KV21" s="819" t="str">
        <f t="shared" si="286"/>
        <v/>
      </c>
      <c r="KW21" s="819" t="str">
        <f t="shared" si="287"/>
        <v/>
      </c>
      <c r="KX21" s="819" t="str">
        <f t="shared" si="288"/>
        <v/>
      </c>
      <c r="KY21" s="819" t="str">
        <f t="shared" si="289"/>
        <v/>
      </c>
      <c r="KZ21" s="819" t="str">
        <f t="shared" si="290"/>
        <v/>
      </c>
      <c r="LA21" s="819" t="str">
        <f t="shared" si="291"/>
        <v/>
      </c>
      <c r="LB21" s="819" t="str">
        <f t="shared" si="292"/>
        <v/>
      </c>
      <c r="LC21" s="819" t="str">
        <f t="shared" si="293"/>
        <v/>
      </c>
      <c r="LD21" s="819" t="str">
        <f t="shared" si="294"/>
        <v/>
      </c>
      <c r="LE21" s="819" t="str">
        <f t="shared" si="295"/>
        <v/>
      </c>
      <c r="LF21" s="819" t="str">
        <f t="shared" si="296"/>
        <v/>
      </c>
      <c r="LG21" s="819" t="str">
        <f t="shared" si="297"/>
        <v/>
      </c>
      <c r="LH21" s="819" t="str">
        <f t="shared" si="298"/>
        <v/>
      </c>
      <c r="LI21" s="819" t="str">
        <f t="shared" si="299"/>
        <v/>
      </c>
      <c r="LJ21" s="819" t="str">
        <f t="shared" si="300"/>
        <v/>
      </c>
      <c r="LK21" s="819" t="str">
        <f t="shared" si="301"/>
        <v/>
      </c>
      <c r="LL21" s="819" t="str">
        <f t="shared" si="302"/>
        <v/>
      </c>
      <c r="LM21" s="819" t="str">
        <f t="shared" si="303"/>
        <v/>
      </c>
      <c r="LN21" s="819" t="str">
        <f t="shared" si="304"/>
        <v/>
      </c>
      <c r="LO21" s="819" t="str">
        <f t="shared" si="305"/>
        <v/>
      </c>
      <c r="LP21" s="819" t="str">
        <f t="shared" si="306"/>
        <v/>
      </c>
      <c r="LQ21" s="820" t="str">
        <f t="shared" si="307"/>
        <v/>
      </c>
      <c r="LR21" s="820" t="str">
        <f t="shared" si="308"/>
        <v/>
      </c>
      <c r="LS21" s="820" t="str">
        <f t="shared" si="309"/>
        <v/>
      </c>
      <c r="LT21" s="820" t="str">
        <f t="shared" si="310"/>
        <v/>
      </c>
      <c r="LU21" s="820" t="str">
        <f t="shared" si="311"/>
        <v/>
      </c>
      <c r="LV21" s="783" t="str">
        <f t="shared" si="312"/>
        <v/>
      </c>
      <c r="LW21" s="783" t="str">
        <f t="shared" si="313"/>
        <v/>
      </c>
      <c r="LX21" s="783" t="str">
        <f t="shared" si="314"/>
        <v/>
      </c>
      <c r="LY21" s="783" t="str">
        <f t="shared" si="315"/>
        <v/>
      </c>
      <c r="LZ21" s="783" t="str">
        <f t="shared" si="316"/>
        <v/>
      </c>
      <c r="MA21" s="783" t="str">
        <f t="shared" si="317"/>
        <v/>
      </c>
      <c r="MB21" s="783" t="str">
        <f t="shared" si="318"/>
        <v/>
      </c>
      <c r="MC21" s="783" t="str">
        <f t="shared" si="319"/>
        <v/>
      </c>
      <c r="MD21" s="783" t="str">
        <f t="shared" si="320"/>
        <v/>
      </c>
      <c r="ME21" s="783" t="str">
        <f t="shared" si="321"/>
        <v/>
      </c>
      <c r="MF21" s="783" t="str">
        <f t="shared" si="322"/>
        <v/>
      </c>
      <c r="MG21" s="783" t="str">
        <f t="shared" si="323"/>
        <v/>
      </c>
      <c r="MH21" s="783" t="str">
        <f t="shared" si="324"/>
        <v/>
      </c>
      <c r="MI21" s="783" t="str">
        <f t="shared" si="325"/>
        <v/>
      </c>
      <c r="MJ21" s="783" t="str">
        <f t="shared" si="326"/>
        <v/>
      </c>
      <c r="MK21" s="783" t="str">
        <f t="shared" si="327"/>
        <v/>
      </c>
      <c r="ML21" s="783" t="str">
        <f t="shared" si="328"/>
        <v/>
      </c>
      <c r="MM21" s="783" t="str">
        <f t="shared" si="329"/>
        <v/>
      </c>
      <c r="MN21" s="783" t="str">
        <f t="shared" si="330"/>
        <v/>
      </c>
      <c r="MO21" s="783" t="str">
        <f t="shared" si="331"/>
        <v/>
      </c>
      <c r="MP21" s="805">
        <f t="shared" si="338"/>
        <v>0</v>
      </c>
      <c r="MQ21" s="805">
        <f t="shared" si="339"/>
        <v>0</v>
      </c>
      <c r="MR21" s="805">
        <f t="shared" si="340"/>
        <v>0</v>
      </c>
      <c r="MS21" s="805">
        <f t="shared" si="341"/>
        <v>0</v>
      </c>
      <c r="MT21" s="805">
        <f t="shared" si="342"/>
        <v>0</v>
      </c>
      <c r="MU21" s="805">
        <f t="shared" si="343"/>
        <v>0</v>
      </c>
      <c r="MV21" s="805">
        <f t="shared" si="344"/>
        <v>0</v>
      </c>
      <c r="MW21" s="805">
        <f t="shared" si="345"/>
        <v>0</v>
      </c>
      <c r="MX21" s="805">
        <f t="shared" si="346"/>
        <v>0</v>
      </c>
      <c r="MY21" s="805">
        <f t="shared" si="347"/>
        <v>0</v>
      </c>
      <c r="MZ21" s="805">
        <f t="shared" si="332"/>
        <v>0</v>
      </c>
      <c r="NA21" s="805">
        <f t="shared" si="333"/>
        <v>0</v>
      </c>
      <c r="NB21" s="805">
        <f t="shared" si="334"/>
        <v>0</v>
      </c>
      <c r="NC21" s="805">
        <f t="shared" si="335"/>
        <v>0</v>
      </c>
      <c r="ND21" s="805">
        <f t="shared" si="336"/>
        <v>0</v>
      </c>
    </row>
    <row r="22" spans="1:368" ht="13.9" customHeight="1" x14ac:dyDescent="0.2">
      <c r="A22" s="814" t="str">
        <f t="shared" si="337"/>
        <v/>
      </c>
      <c r="B22" s="165"/>
      <c r="C22" s="140"/>
      <c r="D22" s="141"/>
      <c r="E22" s="142"/>
      <c r="F22" s="142"/>
      <c r="G22" s="142"/>
      <c r="H22" s="142"/>
      <c r="I22" s="142"/>
      <c r="J22" s="534"/>
      <c r="K22" s="143"/>
      <c r="L22" s="144">
        <f t="shared" si="0"/>
        <v>0</v>
      </c>
      <c r="M22" s="144">
        <f t="shared" si="1"/>
        <v>0</v>
      </c>
      <c r="N22" s="821"/>
      <c r="O22" s="821"/>
      <c r="P22" s="821"/>
      <c r="Q22" s="822"/>
      <c r="R22" s="823"/>
      <c r="S22" s="824"/>
      <c r="T22" s="1303"/>
      <c r="U22" s="1304"/>
      <c r="V22" s="1304"/>
      <c r="W22" s="1305"/>
      <c r="X22" s="783" t="str">
        <f t="shared" si="2"/>
        <v/>
      </c>
      <c r="Y22" s="783" t="str">
        <f t="shared" si="3"/>
        <v/>
      </c>
      <c r="Z22" s="783" t="str">
        <f t="shared" si="4"/>
        <v/>
      </c>
      <c r="AA22" s="783" t="str">
        <f t="shared" si="5"/>
        <v/>
      </c>
      <c r="AB22" s="783" t="str">
        <f t="shared" si="6"/>
        <v/>
      </c>
      <c r="AC22" s="783" t="str">
        <f t="shared" si="7"/>
        <v/>
      </c>
      <c r="AD22" s="783" t="str">
        <f t="shared" si="8"/>
        <v/>
      </c>
      <c r="AE22" s="783" t="str">
        <f t="shared" si="9"/>
        <v/>
      </c>
      <c r="AF22" s="783" t="str">
        <f t="shared" si="10"/>
        <v/>
      </c>
      <c r="AG22" s="783" t="str">
        <f t="shared" si="11"/>
        <v/>
      </c>
      <c r="AH22" s="783" t="str">
        <f t="shared" si="12"/>
        <v/>
      </c>
      <c r="AI22" s="783" t="str">
        <f t="shared" si="13"/>
        <v/>
      </c>
      <c r="AJ22" s="783" t="str">
        <f t="shared" si="14"/>
        <v/>
      </c>
      <c r="AK22" s="783" t="str">
        <f t="shared" si="15"/>
        <v/>
      </c>
      <c r="AL22" s="783" t="str">
        <f t="shared" si="16"/>
        <v/>
      </c>
      <c r="AM22" s="783" t="str">
        <f t="shared" si="17"/>
        <v/>
      </c>
      <c r="AN22" s="783" t="str">
        <f t="shared" si="18"/>
        <v/>
      </c>
      <c r="AO22" s="783" t="str">
        <f t="shared" si="19"/>
        <v/>
      </c>
      <c r="AP22" s="783" t="str">
        <f t="shared" si="20"/>
        <v/>
      </c>
      <c r="AQ22" s="783" t="str">
        <f t="shared" si="21"/>
        <v/>
      </c>
      <c r="AR22" s="783" t="str">
        <f t="shared" si="22"/>
        <v/>
      </c>
      <c r="AS22" s="783" t="str">
        <f t="shared" si="23"/>
        <v/>
      </c>
      <c r="AT22" s="783" t="str">
        <f t="shared" si="24"/>
        <v/>
      </c>
      <c r="AU22" s="783" t="str">
        <f t="shared" si="25"/>
        <v/>
      </c>
      <c r="AV22" s="783" t="str">
        <f t="shared" si="26"/>
        <v/>
      </c>
      <c r="AW22" s="783" t="str">
        <f t="shared" si="27"/>
        <v/>
      </c>
      <c r="AX22" s="783" t="str">
        <f t="shared" si="28"/>
        <v/>
      </c>
      <c r="AY22" s="783" t="str">
        <f t="shared" si="29"/>
        <v/>
      </c>
      <c r="AZ22" s="783" t="str">
        <f t="shared" si="30"/>
        <v/>
      </c>
      <c r="BA22" s="783" t="str">
        <f t="shared" si="31"/>
        <v/>
      </c>
      <c r="BB22" s="783" t="str">
        <f t="shared" si="32"/>
        <v/>
      </c>
      <c r="BC22" s="783" t="str">
        <f t="shared" si="33"/>
        <v/>
      </c>
      <c r="BD22" s="783" t="str">
        <f t="shared" si="34"/>
        <v/>
      </c>
      <c r="BE22" s="783" t="str">
        <f t="shared" si="35"/>
        <v/>
      </c>
      <c r="BF22" s="783" t="str">
        <f t="shared" si="36"/>
        <v/>
      </c>
      <c r="BG22" s="783" t="str">
        <f t="shared" si="37"/>
        <v/>
      </c>
      <c r="BH22" s="783" t="str">
        <f t="shared" si="38"/>
        <v/>
      </c>
      <c r="BI22" s="783" t="str">
        <f t="shared" si="39"/>
        <v/>
      </c>
      <c r="BJ22" s="783" t="str">
        <f t="shared" si="40"/>
        <v/>
      </c>
      <c r="BK22" s="783" t="str">
        <f t="shared" si="41"/>
        <v/>
      </c>
      <c r="BL22" s="783" t="str">
        <f t="shared" si="42"/>
        <v/>
      </c>
      <c r="BM22" s="783" t="str">
        <f t="shared" si="43"/>
        <v/>
      </c>
      <c r="BN22" s="783" t="str">
        <f t="shared" si="44"/>
        <v/>
      </c>
      <c r="BO22" s="783" t="str">
        <f t="shared" si="45"/>
        <v/>
      </c>
      <c r="BP22" s="783" t="str">
        <f t="shared" si="46"/>
        <v/>
      </c>
      <c r="BQ22" s="783" t="str">
        <f t="shared" si="47"/>
        <v/>
      </c>
      <c r="BR22" s="783" t="str">
        <f t="shared" si="48"/>
        <v/>
      </c>
      <c r="BS22" s="783" t="str">
        <f t="shared" si="49"/>
        <v/>
      </c>
      <c r="BT22" s="783" t="str">
        <f t="shared" si="50"/>
        <v/>
      </c>
      <c r="BU22" s="783" t="str">
        <f t="shared" si="51"/>
        <v/>
      </c>
      <c r="BV22" s="783" t="str">
        <f t="shared" si="52"/>
        <v/>
      </c>
      <c r="BW22" s="783" t="str">
        <f t="shared" si="53"/>
        <v/>
      </c>
      <c r="BX22" s="783" t="str">
        <f t="shared" si="54"/>
        <v/>
      </c>
      <c r="BY22" s="783" t="str">
        <f t="shared" si="55"/>
        <v/>
      </c>
      <c r="BZ22" s="783" t="str">
        <f t="shared" si="56"/>
        <v/>
      </c>
      <c r="CA22" s="783" t="str">
        <f t="shared" si="57"/>
        <v/>
      </c>
      <c r="CB22" s="783" t="str">
        <f t="shared" si="58"/>
        <v/>
      </c>
      <c r="CC22" s="783" t="str">
        <f t="shared" si="59"/>
        <v/>
      </c>
      <c r="CD22" s="783" t="str">
        <f t="shared" si="60"/>
        <v/>
      </c>
      <c r="CE22" s="783" t="str">
        <f t="shared" si="61"/>
        <v/>
      </c>
      <c r="CF22" s="783" t="str">
        <f t="shared" si="62"/>
        <v/>
      </c>
      <c r="CG22" s="783" t="str">
        <f t="shared" si="63"/>
        <v/>
      </c>
      <c r="CH22" s="783" t="str">
        <f t="shared" si="64"/>
        <v/>
      </c>
      <c r="CI22" s="783" t="str">
        <f t="shared" si="65"/>
        <v/>
      </c>
      <c r="CJ22" s="783" t="str">
        <f t="shared" si="66"/>
        <v/>
      </c>
      <c r="CK22" s="783" t="str">
        <f t="shared" si="67"/>
        <v/>
      </c>
      <c r="CL22" s="783" t="str">
        <f t="shared" si="68"/>
        <v/>
      </c>
      <c r="CM22" s="783" t="str">
        <f t="shared" si="69"/>
        <v/>
      </c>
      <c r="CN22" s="783" t="str">
        <f t="shared" si="70"/>
        <v/>
      </c>
      <c r="CO22" s="783" t="str">
        <f t="shared" si="71"/>
        <v/>
      </c>
      <c r="CP22" s="783" t="str">
        <f t="shared" si="72"/>
        <v/>
      </c>
      <c r="CQ22" s="783" t="str">
        <f t="shared" si="73"/>
        <v/>
      </c>
      <c r="CR22" s="783" t="str">
        <f t="shared" si="74"/>
        <v/>
      </c>
      <c r="CS22" s="783" t="str">
        <f t="shared" si="75"/>
        <v/>
      </c>
      <c r="CT22" s="783" t="str">
        <f t="shared" si="76"/>
        <v/>
      </c>
      <c r="CU22" s="783" t="str">
        <f t="shared" si="77"/>
        <v/>
      </c>
      <c r="CV22" s="783" t="str">
        <f t="shared" si="78"/>
        <v/>
      </c>
      <c r="CW22" s="783" t="str">
        <f t="shared" si="79"/>
        <v/>
      </c>
      <c r="CX22" s="783" t="str">
        <f t="shared" si="80"/>
        <v/>
      </c>
      <c r="CY22" s="783" t="str">
        <f t="shared" si="81"/>
        <v/>
      </c>
      <c r="CZ22" s="783" t="str">
        <f t="shared" si="82"/>
        <v/>
      </c>
      <c r="DA22" s="783" t="str">
        <f t="shared" si="83"/>
        <v/>
      </c>
      <c r="DB22" s="783" t="str">
        <f t="shared" si="84"/>
        <v/>
      </c>
      <c r="DC22" s="783" t="str">
        <f t="shared" si="85"/>
        <v/>
      </c>
      <c r="DD22" s="783" t="str">
        <f t="shared" si="86"/>
        <v/>
      </c>
      <c r="DE22" s="783" t="str">
        <f t="shared" si="87"/>
        <v/>
      </c>
      <c r="DF22" s="783" t="str">
        <f t="shared" si="88"/>
        <v/>
      </c>
      <c r="DG22" s="783" t="str">
        <f t="shared" si="89"/>
        <v/>
      </c>
      <c r="DH22" s="783" t="str">
        <f t="shared" si="90"/>
        <v/>
      </c>
      <c r="DI22" s="783" t="str">
        <f t="shared" si="91"/>
        <v/>
      </c>
      <c r="DJ22" s="783" t="str">
        <f t="shared" si="92"/>
        <v/>
      </c>
      <c r="DK22" s="783" t="str">
        <f t="shared" si="93"/>
        <v/>
      </c>
      <c r="DL22" s="783" t="str">
        <f t="shared" si="94"/>
        <v/>
      </c>
      <c r="DM22" s="783" t="str">
        <f t="shared" si="95"/>
        <v/>
      </c>
      <c r="DN22" s="783" t="str">
        <f t="shared" si="96"/>
        <v/>
      </c>
      <c r="DO22" s="783" t="str">
        <f t="shared" si="97"/>
        <v/>
      </c>
      <c r="DP22" s="783" t="str">
        <f t="shared" si="98"/>
        <v/>
      </c>
      <c r="DQ22" s="783" t="str">
        <f t="shared" si="99"/>
        <v/>
      </c>
      <c r="DR22" s="783" t="str">
        <f t="shared" si="100"/>
        <v/>
      </c>
      <c r="DS22" s="783" t="str">
        <f t="shared" si="101"/>
        <v/>
      </c>
      <c r="DT22" s="783" t="str">
        <f t="shared" si="102"/>
        <v/>
      </c>
      <c r="DU22" s="783" t="str">
        <f t="shared" si="103"/>
        <v/>
      </c>
      <c r="DV22" s="783" t="str">
        <f t="shared" si="104"/>
        <v/>
      </c>
      <c r="DW22" s="783" t="str">
        <f t="shared" si="105"/>
        <v/>
      </c>
      <c r="DX22" s="783" t="str">
        <f t="shared" si="106"/>
        <v/>
      </c>
      <c r="DY22" s="783" t="str">
        <f t="shared" si="107"/>
        <v/>
      </c>
      <c r="DZ22" s="783" t="str">
        <f t="shared" si="108"/>
        <v/>
      </c>
      <c r="EA22" s="783" t="str">
        <f t="shared" si="109"/>
        <v/>
      </c>
      <c r="EB22" s="783" t="str">
        <f t="shared" si="110"/>
        <v/>
      </c>
      <c r="EC22" s="783" t="str">
        <f t="shared" si="111"/>
        <v/>
      </c>
      <c r="ED22" s="783" t="str">
        <f t="shared" si="112"/>
        <v/>
      </c>
      <c r="EE22" s="783" t="str">
        <f t="shared" si="113"/>
        <v/>
      </c>
      <c r="EF22" s="783" t="str">
        <f t="shared" si="114"/>
        <v/>
      </c>
      <c r="EG22" s="783" t="str">
        <f t="shared" si="115"/>
        <v/>
      </c>
      <c r="EH22" s="783" t="str">
        <f t="shared" si="116"/>
        <v/>
      </c>
      <c r="EI22" s="783" t="str">
        <f t="shared" si="117"/>
        <v/>
      </c>
      <c r="EJ22" s="783" t="str">
        <f t="shared" si="118"/>
        <v/>
      </c>
      <c r="EK22" s="783" t="str">
        <f t="shared" si="119"/>
        <v/>
      </c>
      <c r="EL22" s="783" t="str">
        <f t="shared" si="120"/>
        <v/>
      </c>
      <c r="EM22" s="783" t="str">
        <f t="shared" si="121"/>
        <v/>
      </c>
      <c r="EN22" s="783" t="str">
        <f t="shared" si="122"/>
        <v/>
      </c>
      <c r="EO22" s="783" t="str">
        <f t="shared" si="123"/>
        <v/>
      </c>
      <c r="EP22" s="783" t="str">
        <f t="shared" si="124"/>
        <v/>
      </c>
      <c r="EQ22" s="783" t="str">
        <f t="shared" si="125"/>
        <v/>
      </c>
      <c r="ER22" s="783" t="str">
        <f t="shared" si="126"/>
        <v/>
      </c>
      <c r="ES22" s="783" t="str">
        <f t="shared" si="127"/>
        <v/>
      </c>
      <c r="ET22" s="783" t="str">
        <f t="shared" si="128"/>
        <v/>
      </c>
      <c r="EU22" s="783" t="str">
        <f t="shared" si="129"/>
        <v/>
      </c>
      <c r="EV22" s="783" t="str">
        <f t="shared" si="130"/>
        <v/>
      </c>
      <c r="EW22" s="783" t="str">
        <f t="shared" si="131"/>
        <v/>
      </c>
      <c r="EX22" s="783" t="str">
        <f t="shared" si="132"/>
        <v/>
      </c>
      <c r="EY22" s="783" t="str">
        <f t="shared" si="133"/>
        <v/>
      </c>
      <c r="EZ22" s="783" t="str">
        <f t="shared" si="134"/>
        <v/>
      </c>
      <c r="FA22" s="783" t="str">
        <f t="shared" si="135"/>
        <v/>
      </c>
      <c r="FB22" s="783" t="str">
        <f t="shared" si="136"/>
        <v/>
      </c>
      <c r="FC22" s="783" t="str">
        <f t="shared" si="137"/>
        <v/>
      </c>
      <c r="FD22" s="783" t="str">
        <f t="shared" si="138"/>
        <v/>
      </c>
      <c r="FE22" s="783" t="str">
        <f t="shared" si="139"/>
        <v/>
      </c>
      <c r="FF22" s="783" t="str">
        <f t="shared" si="140"/>
        <v/>
      </c>
      <c r="FG22" s="783" t="str">
        <f t="shared" si="141"/>
        <v/>
      </c>
      <c r="FH22" s="783" t="str">
        <f t="shared" si="142"/>
        <v/>
      </c>
      <c r="FI22" s="783" t="str">
        <f t="shared" si="143"/>
        <v/>
      </c>
      <c r="FJ22" s="783" t="str">
        <f t="shared" si="144"/>
        <v/>
      </c>
      <c r="FK22" s="783" t="str">
        <f t="shared" si="145"/>
        <v/>
      </c>
      <c r="FL22" s="783" t="str">
        <f t="shared" si="146"/>
        <v/>
      </c>
      <c r="FM22" s="783" t="str">
        <f t="shared" si="147"/>
        <v/>
      </c>
      <c r="FN22" s="783" t="str">
        <f t="shared" si="148"/>
        <v/>
      </c>
      <c r="FO22" s="783" t="str">
        <f t="shared" si="149"/>
        <v/>
      </c>
      <c r="FP22" s="783" t="str">
        <f t="shared" si="150"/>
        <v/>
      </c>
      <c r="FQ22" s="783" t="str">
        <f t="shared" si="151"/>
        <v/>
      </c>
      <c r="FR22" s="783" t="str">
        <f t="shared" si="152"/>
        <v/>
      </c>
      <c r="FS22" s="783" t="str">
        <f t="shared" si="153"/>
        <v/>
      </c>
      <c r="FT22" s="783" t="str">
        <f t="shared" si="154"/>
        <v/>
      </c>
      <c r="FU22" s="783" t="str">
        <f t="shared" si="155"/>
        <v/>
      </c>
      <c r="FV22" s="783" t="str">
        <f t="shared" si="156"/>
        <v/>
      </c>
      <c r="FW22" s="783" t="str">
        <f t="shared" si="157"/>
        <v/>
      </c>
      <c r="FX22" s="783" t="str">
        <f t="shared" si="158"/>
        <v/>
      </c>
      <c r="FY22" s="783" t="str">
        <f t="shared" si="159"/>
        <v/>
      </c>
      <c r="FZ22" s="783" t="str">
        <f t="shared" si="160"/>
        <v/>
      </c>
      <c r="GA22" s="783" t="str">
        <f t="shared" si="161"/>
        <v/>
      </c>
      <c r="GB22" s="783" t="str">
        <f t="shared" si="162"/>
        <v/>
      </c>
      <c r="GC22" s="783" t="str">
        <f t="shared" si="163"/>
        <v/>
      </c>
      <c r="GD22" s="783" t="str">
        <f t="shared" si="164"/>
        <v/>
      </c>
      <c r="GE22" s="783" t="str">
        <f t="shared" si="165"/>
        <v/>
      </c>
      <c r="GF22" s="783" t="str">
        <f t="shared" si="166"/>
        <v/>
      </c>
      <c r="GG22" s="783" t="str">
        <f t="shared" si="167"/>
        <v/>
      </c>
      <c r="GH22" s="783" t="str">
        <f t="shared" si="168"/>
        <v/>
      </c>
      <c r="GI22" s="783" t="str">
        <f t="shared" si="169"/>
        <v/>
      </c>
      <c r="GJ22" s="783" t="str">
        <f t="shared" si="170"/>
        <v/>
      </c>
      <c r="GK22" s="783" t="str">
        <f t="shared" si="171"/>
        <v/>
      </c>
      <c r="GL22" s="783" t="str">
        <f t="shared" si="172"/>
        <v/>
      </c>
      <c r="GM22" s="783" t="str">
        <f t="shared" si="173"/>
        <v/>
      </c>
      <c r="GN22" s="783" t="str">
        <f t="shared" si="174"/>
        <v/>
      </c>
      <c r="GO22" s="783" t="str">
        <f t="shared" si="175"/>
        <v/>
      </c>
      <c r="GP22" s="783" t="str">
        <f t="shared" si="176"/>
        <v/>
      </c>
      <c r="GQ22" s="783" t="str">
        <f t="shared" si="177"/>
        <v/>
      </c>
      <c r="GR22" s="783" t="str">
        <f t="shared" si="178"/>
        <v/>
      </c>
      <c r="GS22" s="783" t="str">
        <f t="shared" si="179"/>
        <v/>
      </c>
      <c r="GT22" s="783" t="str">
        <f t="shared" si="180"/>
        <v/>
      </c>
      <c r="GU22" s="783" t="str">
        <f t="shared" si="181"/>
        <v/>
      </c>
      <c r="GV22" s="783" t="str">
        <f t="shared" si="182"/>
        <v/>
      </c>
      <c r="GW22" s="783" t="str">
        <f t="shared" si="183"/>
        <v/>
      </c>
      <c r="GX22" s="783" t="str">
        <f t="shared" si="184"/>
        <v/>
      </c>
      <c r="GY22" s="783" t="str">
        <f t="shared" si="185"/>
        <v/>
      </c>
      <c r="GZ22" s="783" t="str">
        <f t="shared" si="186"/>
        <v/>
      </c>
      <c r="HA22" s="783" t="str">
        <f t="shared" si="187"/>
        <v/>
      </c>
      <c r="HB22" s="783" t="str">
        <f t="shared" si="188"/>
        <v/>
      </c>
      <c r="HC22" s="783" t="str">
        <f t="shared" si="189"/>
        <v/>
      </c>
      <c r="HD22" s="783" t="str">
        <f t="shared" si="190"/>
        <v/>
      </c>
      <c r="HE22" s="783" t="str">
        <f t="shared" si="191"/>
        <v/>
      </c>
      <c r="HF22" s="783" t="str">
        <f t="shared" si="192"/>
        <v/>
      </c>
      <c r="HG22" s="783" t="str">
        <f t="shared" si="193"/>
        <v/>
      </c>
      <c r="HH22" s="783" t="str">
        <f t="shared" si="194"/>
        <v/>
      </c>
      <c r="HI22" s="783" t="str">
        <f t="shared" si="195"/>
        <v/>
      </c>
      <c r="HJ22" s="783" t="str">
        <f t="shared" si="196"/>
        <v/>
      </c>
      <c r="HK22" s="783" t="str">
        <f t="shared" si="197"/>
        <v/>
      </c>
      <c r="HL22" s="783" t="str">
        <f t="shared" si="198"/>
        <v/>
      </c>
      <c r="HM22" s="783" t="str">
        <f t="shared" si="199"/>
        <v/>
      </c>
      <c r="HN22" s="783" t="str">
        <f t="shared" si="200"/>
        <v/>
      </c>
      <c r="HO22" s="783" t="str">
        <f t="shared" si="201"/>
        <v/>
      </c>
      <c r="HP22" s="783" t="str">
        <f t="shared" si="202"/>
        <v/>
      </c>
      <c r="HQ22" s="783" t="str">
        <f t="shared" si="203"/>
        <v/>
      </c>
      <c r="HR22" s="783" t="str">
        <f t="shared" si="204"/>
        <v/>
      </c>
      <c r="HS22" s="783" t="str">
        <f t="shared" si="205"/>
        <v/>
      </c>
      <c r="HT22" s="783" t="str">
        <f t="shared" si="206"/>
        <v/>
      </c>
      <c r="HU22" s="783" t="str">
        <f t="shared" si="207"/>
        <v/>
      </c>
      <c r="HV22" s="783" t="str">
        <f t="shared" si="208"/>
        <v/>
      </c>
      <c r="HW22" s="783" t="str">
        <f t="shared" si="209"/>
        <v/>
      </c>
      <c r="HX22" s="783" t="str">
        <f t="shared" si="210"/>
        <v/>
      </c>
      <c r="HY22" s="783" t="str">
        <f t="shared" si="211"/>
        <v/>
      </c>
      <c r="HZ22" s="819" t="str">
        <f t="shared" si="212"/>
        <v/>
      </c>
      <c r="IA22" s="819" t="str">
        <f t="shared" si="213"/>
        <v/>
      </c>
      <c r="IB22" s="819" t="str">
        <f t="shared" si="214"/>
        <v/>
      </c>
      <c r="IC22" s="819" t="str">
        <f t="shared" si="215"/>
        <v/>
      </c>
      <c r="ID22" s="819" t="str">
        <f t="shared" si="216"/>
        <v/>
      </c>
      <c r="IE22" s="819" t="str">
        <f t="shared" si="217"/>
        <v/>
      </c>
      <c r="IF22" s="819" t="str">
        <f t="shared" si="218"/>
        <v/>
      </c>
      <c r="IG22" s="819" t="str">
        <f t="shared" si="219"/>
        <v/>
      </c>
      <c r="IH22" s="819" t="str">
        <f t="shared" si="220"/>
        <v/>
      </c>
      <c r="II22" s="819" t="str">
        <f t="shared" si="221"/>
        <v/>
      </c>
      <c r="IJ22" s="819" t="str">
        <f t="shared" si="222"/>
        <v/>
      </c>
      <c r="IK22" s="819" t="str">
        <f t="shared" si="223"/>
        <v/>
      </c>
      <c r="IL22" s="819" t="str">
        <f t="shared" si="224"/>
        <v/>
      </c>
      <c r="IM22" s="819" t="str">
        <f t="shared" si="225"/>
        <v/>
      </c>
      <c r="IN22" s="819" t="str">
        <f t="shared" si="226"/>
        <v/>
      </c>
      <c r="IO22" s="819" t="str">
        <f t="shared" si="227"/>
        <v/>
      </c>
      <c r="IP22" s="819" t="str">
        <f t="shared" si="228"/>
        <v/>
      </c>
      <c r="IQ22" s="819" t="str">
        <f t="shared" si="229"/>
        <v/>
      </c>
      <c r="IR22" s="819" t="str">
        <f t="shared" si="230"/>
        <v/>
      </c>
      <c r="IS22" s="819" t="str">
        <f t="shared" si="231"/>
        <v/>
      </c>
      <c r="IT22" s="819" t="str">
        <f t="shared" si="232"/>
        <v/>
      </c>
      <c r="IU22" s="819" t="str">
        <f t="shared" si="233"/>
        <v/>
      </c>
      <c r="IV22" s="819" t="str">
        <f t="shared" si="234"/>
        <v/>
      </c>
      <c r="IW22" s="819" t="str">
        <f t="shared" si="235"/>
        <v/>
      </c>
      <c r="IX22" s="819" t="str">
        <f t="shared" si="236"/>
        <v/>
      </c>
      <c r="IY22" s="819" t="str">
        <f t="shared" si="237"/>
        <v/>
      </c>
      <c r="IZ22" s="819" t="str">
        <f t="shared" si="238"/>
        <v/>
      </c>
      <c r="JA22" s="819" t="str">
        <f t="shared" si="239"/>
        <v/>
      </c>
      <c r="JB22" s="819" t="str">
        <f t="shared" si="240"/>
        <v/>
      </c>
      <c r="JC22" s="819" t="str">
        <f t="shared" si="241"/>
        <v/>
      </c>
      <c r="JD22" s="819" t="str">
        <f t="shared" si="242"/>
        <v/>
      </c>
      <c r="JE22" s="819" t="str">
        <f t="shared" si="243"/>
        <v/>
      </c>
      <c r="JF22" s="819" t="str">
        <f t="shared" si="244"/>
        <v/>
      </c>
      <c r="JG22" s="819" t="str">
        <f t="shared" si="245"/>
        <v/>
      </c>
      <c r="JH22" s="819" t="str">
        <f t="shared" si="246"/>
        <v/>
      </c>
      <c r="JI22" s="819" t="str">
        <f t="shared" si="247"/>
        <v/>
      </c>
      <c r="JJ22" s="819" t="str">
        <f t="shared" si="248"/>
        <v/>
      </c>
      <c r="JK22" s="819" t="str">
        <f t="shared" si="249"/>
        <v/>
      </c>
      <c r="JL22" s="819" t="str">
        <f t="shared" si="250"/>
        <v/>
      </c>
      <c r="JM22" s="819" t="str">
        <f t="shared" si="251"/>
        <v/>
      </c>
      <c r="JN22" s="819" t="str">
        <f t="shared" si="252"/>
        <v/>
      </c>
      <c r="JO22" s="819" t="str">
        <f t="shared" si="253"/>
        <v/>
      </c>
      <c r="JP22" s="819" t="str">
        <f t="shared" si="254"/>
        <v/>
      </c>
      <c r="JQ22" s="819" t="str">
        <f t="shared" si="255"/>
        <v/>
      </c>
      <c r="JR22" s="819" t="str">
        <f t="shared" si="256"/>
        <v/>
      </c>
      <c r="JS22" s="819" t="str">
        <f t="shared" si="257"/>
        <v/>
      </c>
      <c r="JT22" s="819" t="str">
        <f t="shared" si="258"/>
        <v/>
      </c>
      <c r="JU22" s="819" t="str">
        <f t="shared" si="259"/>
        <v/>
      </c>
      <c r="JV22" s="819" t="str">
        <f t="shared" si="260"/>
        <v/>
      </c>
      <c r="JW22" s="819" t="str">
        <f t="shared" si="261"/>
        <v/>
      </c>
      <c r="JX22" s="819" t="str">
        <f t="shared" si="262"/>
        <v/>
      </c>
      <c r="JY22" s="819" t="str">
        <f t="shared" si="263"/>
        <v/>
      </c>
      <c r="JZ22" s="819" t="str">
        <f t="shared" si="264"/>
        <v/>
      </c>
      <c r="KA22" s="819" t="str">
        <f t="shared" si="265"/>
        <v/>
      </c>
      <c r="KB22" s="819" t="str">
        <f t="shared" si="266"/>
        <v/>
      </c>
      <c r="KC22" s="819" t="str">
        <f t="shared" si="267"/>
        <v/>
      </c>
      <c r="KD22" s="819" t="str">
        <f t="shared" si="268"/>
        <v/>
      </c>
      <c r="KE22" s="819" t="str">
        <f t="shared" si="269"/>
        <v/>
      </c>
      <c r="KF22" s="819" t="str">
        <f t="shared" si="270"/>
        <v/>
      </c>
      <c r="KG22" s="819" t="str">
        <f t="shared" si="271"/>
        <v/>
      </c>
      <c r="KH22" s="819" t="str">
        <f t="shared" si="272"/>
        <v/>
      </c>
      <c r="KI22" s="819" t="str">
        <f t="shared" si="273"/>
        <v/>
      </c>
      <c r="KJ22" s="819" t="str">
        <f t="shared" si="274"/>
        <v/>
      </c>
      <c r="KK22" s="819" t="str">
        <f t="shared" si="275"/>
        <v/>
      </c>
      <c r="KL22" s="819" t="str">
        <f t="shared" si="276"/>
        <v/>
      </c>
      <c r="KM22" s="819" t="str">
        <f t="shared" si="277"/>
        <v/>
      </c>
      <c r="KN22" s="819" t="str">
        <f t="shared" si="278"/>
        <v/>
      </c>
      <c r="KO22" s="819" t="str">
        <f t="shared" si="279"/>
        <v/>
      </c>
      <c r="KP22" s="819" t="str">
        <f t="shared" si="280"/>
        <v/>
      </c>
      <c r="KQ22" s="819" t="str">
        <f t="shared" si="281"/>
        <v/>
      </c>
      <c r="KR22" s="819" t="str">
        <f t="shared" si="282"/>
        <v/>
      </c>
      <c r="KS22" s="819" t="str">
        <f t="shared" si="283"/>
        <v/>
      </c>
      <c r="KT22" s="819" t="str">
        <f t="shared" si="284"/>
        <v/>
      </c>
      <c r="KU22" s="819" t="str">
        <f t="shared" si="285"/>
        <v/>
      </c>
      <c r="KV22" s="819" t="str">
        <f t="shared" si="286"/>
        <v/>
      </c>
      <c r="KW22" s="819" t="str">
        <f t="shared" si="287"/>
        <v/>
      </c>
      <c r="KX22" s="819" t="str">
        <f t="shared" si="288"/>
        <v/>
      </c>
      <c r="KY22" s="819" t="str">
        <f t="shared" si="289"/>
        <v/>
      </c>
      <c r="KZ22" s="819" t="str">
        <f t="shared" si="290"/>
        <v/>
      </c>
      <c r="LA22" s="819" t="str">
        <f t="shared" si="291"/>
        <v/>
      </c>
      <c r="LB22" s="819" t="str">
        <f t="shared" si="292"/>
        <v/>
      </c>
      <c r="LC22" s="819" t="str">
        <f t="shared" si="293"/>
        <v/>
      </c>
      <c r="LD22" s="819" t="str">
        <f t="shared" si="294"/>
        <v/>
      </c>
      <c r="LE22" s="819" t="str">
        <f t="shared" si="295"/>
        <v/>
      </c>
      <c r="LF22" s="819" t="str">
        <f t="shared" si="296"/>
        <v/>
      </c>
      <c r="LG22" s="819" t="str">
        <f t="shared" si="297"/>
        <v/>
      </c>
      <c r="LH22" s="819" t="str">
        <f t="shared" si="298"/>
        <v/>
      </c>
      <c r="LI22" s="819" t="str">
        <f t="shared" si="299"/>
        <v/>
      </c>
      <c r="LJ22" s="819" t="str">
        <f t="shared" si="300"/>
        <v/>
      </c>
      <c r="LK22" s="819" t="str">
        <f t="shared" si="301"/>
        <v/>
      </c>
      <c r="LL22" s="819" t="str">
        <f t="shared" si="302"/>
        <v/>
      </c>
      <c r="LM22" s="819" t="str">
        <f t="shared" si="303"/>
        <v/>
      </c>
      <c r="LN22" s="819" t="str">
        <f t="shared" si="304"/>
        <v/>
      </c>
      <c r="LO22" s="819" t="str">
        <f t="shared" si="305"/>
        <v/>
      </c>
      <c r="LP22" s="819" t="str">
        <f t="shared" si="306"/>
        <v/>
      </c>
      <c r="LQ22" s="820" t="str">
        <f t="shared" si="307"/>
        <v/>
      </c>
      <c r="LR22" s="820" t="str">
        <f t="shared" si="308"/>
        <v/>
      </c>
      <c r="LS22" s="820" t="str">
        <f t="shared" si="309"/>
        <v/>
      </c>
      <c r="LT22" s="820" t="str">
        <f t="shared" si="310"/>
        <v/>
      </c>
      <c r="LU22" s="820" t="str">
        <f t="shared" si="311"/>
        <v/>
      </c>
      <c r="LV22" s="783" t="str">
        <f t="shared" si="312"/>
        <v/>
      </c>
      <c r="LW22" s="783" t="str">
        <f t="shared" si="313"/>
        <v/>
      </c>
      <c r="LX22" s="783" t="str">
        <f t="shared" si="314"/>
        <v/>
      </c>
      <c r="LY22" s="783" t="str">
        <f t="shared" si="315"/>
        <v/>
      </c>
      <c r="LZ22" s="783" t="str">
        <f t="shared" si="316"/>
        <v/>
      </c>
      <c r="MA22" s="783" t="str">
        <f t="shared" si="317"/>
        <v/>
      </c>
      <c r="MB22" s="783" t="str">
        <f t="shared" si="318"/>
        <v/>
      </c>
      <c r="MC22" s="783" t="str">
        <f t="shared" si="319"/>
        <v/>
      </c>
      <c r="MD22" s="783" t="str">
        <f t="shared" si="320"/>
        <v/>
      </c>
      <c r="ME22" s="783" t="str">
        <f t="shared" si="321"/>
        <v/>
      </c>
      <c r="MF22" s="783" t="str">
        <f t="shared" si="322"/>
        <v/>
      </c>
      <c r="MG22" s="783" t="str">
        <f t="shared" si="323"/>
        <v/>
      </c>
      <c r="MH22" s="783" t="str">
        <f t="shared" si="324"/>
        <v/>
      </c>
      <c r="MI22" s="783" t="str">
        <f t="shared" si="325"/>
        <v/>
      </c>
      <c r="MJ22" s="783" t="str">
        <f t="shared" si="326"/>
        <v/>
      </c>
      <c r="MK22" s="783" t="str">
        <f t="shared" si="327"/>
        <v/>
      </c>
      <c r="ML22" s="783" t="str">
        <f t="shared" si="328"/>
        <v/>
      </c>
      <c r="MM22" s="783" t="str">
        <f t="shared" si="329"/>
        <v/>
      </c>
      <c r="MN22" s="783" t="str">
        <f t="shared" si="330"/>
        <v/>
      </c>
      <c r="MO22" s="783" t="str">
        <f t="shared" si="331"/>
        <v/>
      </c>
      <c r="MP22" s="805">
        <f t="shared" si="338"/>
        <v>0</v>
      </c>
      <c r="MQ22" s="805">
        <f t="shared" si="339"/>
        <v>0</v>
      </c>
      <c r="MR22" s="805">
        <f t="shared" si="340"/>
        <v>0</v>
      </c>
      <c r="MS22" s="805">
        <f t="shared" si="341"/>
        <v>0</v>
      </c>
      <c r="MT22" s="805">
        <f t="shared" si="342"/>
        <v>0</v>
      </c>
      <c r="MU22" s="805">
        <f t="shared" si="343"/>
        <v>0</v>
      </c>
      <c r="MV22" s="805">
        <f t="shared" si="344"/>
        <v>0</v>
      </c>
      <c r="MW22" s="805">
        <f t="shared" si="345"/>
        <v>0</v>
      </c>
      <c r="MX22" s="805">
        <f t="shared" si="346"/>
        <v>0</v>
      </c>
      <c r="MY22" s="805">
        <f t="shared" si="347"/>
        <v>0</v>
      </c>
      <c r="MZ22" s="805">
        <f t="shared" si="332"/>
        <v>0</v>
      </c>
      <c r="NA22" s="805">
        <f t="shared" si="333"/>
        <v>0</v>
      </c>
      <c r="NB22" s="805">
        <f t="shared" si="334"/>
        <v>0</v>
      </c>
      <c r="NC22" s="805">
        <f t="shared" si="335"/>
        <v>0</v>
      </c>
      <c r="ND22" s="805">
        <f t="shared" si="336"/>
        <v>0</v>
      </c>
    </row>
    <row r="23" spans="1:368" ht="13.9" customHeight="1" x14ac:dyDescent="0.2">
      <c r="A23" s="814" t="str">
        <f t="shared" si="337"/>
        <v/>
      </c>
      <c r="B23" s="165"/>
      <c r="C23" s="140"/>
      <c r="D23" s="141"/>
      <c r="E23" s="142"/>
      <c r="F23" s="142"/>
      <c r="G23" s="142"/>
      <c r="H23" s="142"/>
      <c r="I23" s="142"/>
      <c r="J23" s="534"/>
      <c r="K23" s="143"/>
      <c r="L23" s="144">
        <f t="shared" si="0"/>
        <v>0</v>
      </c>
      <c r="M23" s="144">
        <f t="shared" si="1"/>
        <v>0</v>
      </c>
      <c r="N23" s="821"/>
      <c r="O23" s="821"/>
      <c r="P23" s="821"/>
      <c r="Q23" s="822"/>
      <c r="R23" s="823"/>
      <c r="S23" s="824"/>
      <c r="T23" s="1303"/>
      <c r="U23" s="1304"/>
      <c r="V23" s="1304"/>
      <c r="W23" s="1305"/>
      <c r="X23" s="783" t="str">
        <f t="shared" si="2"/>
        <v/>
      </c>
      <c r="Y23" s="783" t="str">
        <f t="shared" si="3"/>
        <v/>
      </c>
      <c r="Z23" s="783" t="str">
        <f t="shared" si="4"/>
        <v/>
      </c>
      <c r="AA23" s="783" t="str">
        <f t="shared" si="5"/>
        <v/>
      </c>
      <c r="AB23" s="783" t="str">
        <f t="shared" si="6"/>
        <v/>
      </c>
      <c r="AC23" s="783" t="str">
        <f t="shared" si="7"/>
        <v/>
      </c>
      <c r="AD23" s="783" t="str">
        <f t="shared" si="8"/>
        <v/>
      </c>
      <c r="AE23" s="783" t="str">
        <f t="shared" si="9"/>
        <v/>
      </c>
      <c r="AF23" s="783" t="str">
        <f t="shared" si="10"/>
        <v/>
      </c>
      <c r="AG23" s="783" t="str">
        <f t="shared" si="11"/>
        <v/>
      </c>
      <c r="AH23" s="783" t="str">
        <f t="shared" si="12"/>
        <v/>
      </c>
      <c r="AI23" s="783" t="str">
        <f t="shared" si="13"/>
        <v/>
      </c>
      <c r="AJ23" s="783" t="str">
        <f t="shared" si="14"/>
        <v/>
      </c>
      <c r="AK23" s="783" t="str">
        <f t="shared" si="15"/>
        <v/>
      </c>
      <c r="AL23" s="783" t="str">
        <f t="shared" si="16"/>
        <v/>
      </c>
      <c r="AM23" s="783" t="str">
        <f t="shared" si="17"/>
        <v/>
      </c>
      <c r="AN23" s="783" t="str">
        <f t="shared" si="18"/>
        <v/>
      </c>
      <c r="AO23" s="783" t="str">
        <f t="shared" si="19"/>
        <v/>
      </c>
      <c r="AP23" s="783" t="str">
        <f t="shared" si="20"/>
        <v/>
      </c>
      <c r="AQ23" s="783" t="str">
        <f t="shared" si="21"/>
        <v/>
      </c>
      <c r="AR23" s="783" t="str">
        <f t="shared" si="22"/>
        <v/>
      </c>
      <c r="AS23" s="783" t="str">
        <f t="shared" si="23"/>
        <v/>
      </c>
      <c r="AT23" s="783" t="str">
        <f t="shared" si="24"/>
        <v/>
      </c>
      <c r="AU23" s="783" t="str">
        <f t="shared" si="25"/>
        <v/>
      </c>
      <c r="AV23" s="783" t="str">
        <f t="shared" si="26"/>
        <v/>
      </c>
      <c r="AW23" s="783" t="str">
        <f t="shared" si="27"/>
        <v/>
      </c>
      <c r="AX23" s="783" t="str">
        <f t="shared" si="28"/>
        <v/>
      </c>
      <c r="AY23" s="783" t="str">
        <f t="shared" si="29"/>
        <v/>
      </c>
      <c r="AZ23" s="783" t="str">
        <f t="shared" si="30"/>
        <v/>
      </c>
      <c r="BA23" s="783" t="str">
        <f t="shared" si="31"/>
        <v/>
      </c>
      <c r="BB23" s="783" t="str">
        <f t="shared" si="32"/>
        <v/>
      </c>
      <c r="BC23" s="783" t="str">
        <f t="shared" si="33"/>
        <v/>
      </c>
      <c r="BD23" s="783" t="str">
        <f t="shared" si="34"/>
        <v/>
      </c>
      <c r="BE23" s="783" t="str">
        <f t="shared" si="35"/>
        <v/>
      </c>
      <c r="BF23" s="783" t="str">
        <f t="shared" si="36"/>
        <v/>
      </c>
      <c r="BG23" s="783" t="str">
        <f t="shared" si="37"/>
        <v/>
      </c>
      <c r="BH23" s="783" t="str">
        <f t="shared" si="38"/>
        <v/>
      </c>
      <c r="BI23" s="783" t="str">
        <f t="shared" si="39"/>
        <v/>
      </c>
      <c r="BJ23" s="783" t="str">
        <f t="shared" si="40"/>
        <v/>
      </c>
      <c r="BK23" s="783" t="str">
        <f t="shared" si="41"/>
        <v/>
      </c>
      <c r="BL23" s="783" t="str">
        <f t="shared" si="42"/>
        <v/>
      </c>
      <c r="BM23" s="783" t="str">
        <f t="shared" si="43"/>
        <v/>
      </c>
      <c r="BN23" s="783" t="str">
        <f t="shared" si="44"/>
        <v/>
      </c>
      <c r="BO23" s="783" t="str">
        <f t="shared" si="45"/>
        <v/>
      </c>
      <c r="BP23" s="783" t="str">
        <f t="shared" si="46"/>
        <v/>
      </c>
      <c r="BQ23" s="783" t="str">
        <f t="shared" si="47"/>
        <v/>
      </c>
      <c r="BR23" s="783" t="str">
        <f t="shared" si="48"/>
        <v/>
      </c>
      <c r="BS23" s="783" t="str">
        <f t="shared" si="49"/>
        <v/>
      </c>
      <c r="BT23" s="783" t="str">
        <f t="shared" si="50"/>
        <v/>
      </c>
      <c r="BU23" s="783" t="str">
        <f t="shared" si="51"/>
        <v/>
      </c>
      <c r="BV23" s="783" t="str">
        <f t="shared" si="52"/>
        <v/>
      </c>
      <c r="BW23" s="783" t="str">
        <f t="shared" si="53"/>
        <v/>
      </c>
      <c r="BX23" s="783" t="str">
        <f t="shared" si="54"/>
        <v/>
      </c>
      <c r="BY23" s="783" t="str">
        <f t="shared" si="55"/>
        <v/>
      </c>
      <c r="BZ23" s="783" t="str">
        <f t="shared" si="56"/>
        <v/>
      </c>
      <c r="CA23" s="783" t="str">
        <f t="shared" si="57"/>
        <v/>
      </c>
      <c r="CB23" s="783" t="str">
        <f t="shared" si="58"/>
        <v/>
      </c>
      <c r="CC23" s="783" t="str">
        <f t="shared" si="59"/>
        <v/>
      </c>
      <c r="CD23" s="783" t="str">
        <f t="shared" si="60"/>
        <v/>
      </c>
      <c r="CE23" s="783" t="str">
        <f t="shared" si="61"/>
        <v/>
      </c>
      <c r="CF23" s="783" t="str">
        <f t="shared" si="62"/>
        <v/>
      </c>
      <c r="CG23" s="783" t="str">
        <f t="shared" si="63"/>
        <v/>
      </c>
      <c r="CH23" s="783" t="str">
        <f t="shared" si="64"/>
        <v/>
      </c>
      <c r="CI23" s="783" t="str">
        <f t="shared" si="65"/>
        <v/>
      </c>
      <c r="CJ23" s="783" t="str">
        <f t="shared" si="66"/>
        <v/>
      </c>
      <c r="CK23" s="783" t="str">
        <f t="shared" si="67"/>
        <v/>
      </c>
      <c r="CL23" s="783" t="str">
        <f t="shared" si="68"/>
        <v/>
      </c>
      <c r="CM23" s="783" t="str">
        <f t="shared" si="69"/>
        <v/>
      </c>
      <c r="CN23" s="783" t="str">
        <f t="shared" si="70"/>
        <v/>
      </c>
      <c r="CO23" s="783" t="str">
        <f t="shared" si="71"/>
        <v/>
      </c>
      <c r="CP23" s="783" t="str">
        <f t="shared" si="72"/>
        <v/>
      </c>
      <c r="CQ23" s="783" t="str">
        <f t="shared" si="73"/>
        <v/>
      </c>
      <c r="CR23" s="783" t="str">
        <f t="shared" si="74"/>
        <v/>
      </c>
      <c r="CS23" s="783" t="str">
        <f t="shared" si="75"/>
        <v/>
      </c>
      <c r="CT23" s="783" t="str">
        <f t="shared" si="76"/>
        <v/>
      </c>
      <c r="CU23" s="783" t="str">
        <f t="shared" si="77"/>
        <v/>
      </c>
      <c r="CV23" s="783" t="str">
        <f t="shared" si="78"/>
        <v/>
      </c>
      <c r="CW23" s="783" t="str">
        <f t="shared" si="79"/>
        <v/>
      </c>
      <c r="CX23" s="783" t="str">
        <f t="shared" si="80"/>
        <v/>
      </c>
      <c r="CY23" s="783" t="str">
        <f t="shared" si="81"/>
        <v/>
      </c>
      <c r="CZ23" s="783" t="str">
        <f t="shared" si="82"/>
        <v/>
      </c>
      <c r="DA23" s="783" t="str">
        <f t="shared" si="83"/>
        <v/>
      </c>
      <c r="DB23" s="783" t="str">
        <f t="shared" si="84"/>
        <v/>
      </c>
      <c r="DC23" s="783" t="str">
        <f t="shared" si="85"/>
        <v/>
      </c>
      <c r="DD23" s="783" t="str">
        <f t="shared" si="86"/>
        <v/>
      </c>
      <c r="DE23" s="783" t="str">
        <f t="shared" si="87"/>
        <v/>
      </c>
      <c r="DF23" s="783" t="str">
        <f t="shared" si="88"/>
        <v/>
      </c>
      <c r="DG23" s="783" t="str">
        <f t="shared" si="89"/>
        <v/>
      </c>
      <c r="DH23" s="783" t="str">
        <f t="shared" si="90"/>
        <v/>
      </c>
      <c r="DI23" s="783" t="str">
        <f t="shared" si="91"/>
        <v/>
      </c>
      <c r="DJ23" s="783" t="str">
        <f t="shared" si="92"/>
        <v/>
      </c>
      <c r="DK23" s="783" t="str">
        <f t="shared" si="93"/>
        <v/>
      </c>
      <c r="DL23" s="783" t="str">
        <f t="shared" si="94"/>
        <v/>
      </c>
      <c r="DM23" s="783" t="str">
        <f t="shared" si="95"/>
        <v/>
      </c>
      <c r="DN23" s="783" t="str">
        <f t="shared" si="96"/>
        <v/>
      </c>
      <c r="DO23" s="783" t="str">
        <f t="shared" si="97"/>
        <v/>
      </c>
      <c r="DP23" s="783" t="str">
        <f t="shared" si="98"/>
        <v/>
      </c>
      <c r="DQ23" s="783" t="str">
        <f t="shared" si="99"/>
        <v/>
      </c>
      <c r="DR23" s="783" t="str">
        <f t="shared" si="100"/>
        <v/>
      </c>
      <c r="DS23" s="783" t="str">
        <f t="shared" si="101"/>
        <v/>
      </c>
      <c r="DT23" s="783" t="str">
        <f t="shared" si="102"/>
        <v/>
      </c>
      <c r="DU23" s="783" t="str">
        <f t="shared" si="103"/>
        <v/>
      </c>
      <c r="DV23" s="783" t="str">
        <f t="shared" si="104"/>
        <v/>
      </c>
      <c r="DW23" s="783" t="str">
        <f t="shared" si="105"/>
        <v/>
      </c>
      <c r="DX23" s="783" t="str">
        <f t="shared" si="106"/>
        <v/>
      </c>
      <c r="DY23" s="783" t="str">
        <f t="shared" si="107"/>
        <v/>
      </c>
      <c r="DZ23" s="783" t="str">
        <f t="shared" si="108"/>
        <v/>
      </c>
      <c r="EA23" s="783" t="str">
        <f t="shared" si="109"/>
        <v/>
      </c>
      <c r="EB23" s="783" t="str">
        <f t="shared" si="110"/>
        <v/>
      </c>
      <c r="EC23" s="783" t="str">
        <f t="shared" si="111"/>
        <v/>
      </c>
      <c r="ED23" s="783" t="str">
        <f t="shared" si="112"/>
        <v/>
      </c>
      <c r="EE23" s="783" t="str">
        <f t="shared" si="113"/>
        <v/>
      </c>
      <c r="EF23" s="783" t="str">
        <f t="shared" si="114"/>
        <v/>
      </c>
      <c r="EG23" s="783" t="str">
        <f t="shared" si="115"/>
        <v/>
      </c>
      <c r="EH23" s="783" t="str">
        <f t="shared" si="116"/>
        <v/>
      </c>
      <c r="EI23" s="783" t="str">
        <f t="shared" si="117"/>
        <v/>
      </c>
      <c r="EJ23" s="783" t="str">
        <f t="shared" si="118"/>
        <v/>
      </c>
      <c r="EK23" s="783" t="str">
        <f t="shared" si="119"/>
        <v/>
      </c>
      <c r="EL23" s="783" t="str">
        <f t="shared" si="120"/>
        <v/>
      </c>
      <c r="EM23" s="783" t="str">
        <f t="shared" si="121"/>
        <v/>
      </c>
      <c r="EN23" s="783" t="str">
        <f t="shared" si="122"/>
        <v/>
      </c>
      <c r="EO23" s="783" t="str">
        <f t="shared" si="123"/>
        <v/>
      </c>
      <c r="EP23" s="783" t="str">
        <f t="shared" si="124"/>
        <v/>
      </c>
      <c r="EQ23" s="783" t="str">
        <f t="shared" si="125"/>
        <v/>
      </c>
      <c r="ER23" s="783" t="str">
        <f t="shared" si="126"/>
        <v/>
      </c>
      <c r="ES23" s="783" t="str">
        <f t="shared" si="127"/>
        <v/>
      </c>
      <c r="ET23" s="783" t="str">
        <f t="shared" si="128"/>
        <v/>
      </c>
      <c r="EU23" s="783" t="str">
        <f t="shared" si="129"/>
        <v/>
      </c>
      <c r="EV23" s="783" t="str">
        <f t="shared" si="130"/>
        <v/>
      </c>
      <c r="EW23" s="783" t="str">
        <f t="shared" si="131"/>
        <v/>
      </c>
      <c r="EX23" s="783" t="str">
        <f t="shared" si="132"/>
        <v/>
      </c>
      <c r="EY23" s="783" t="str">
        <f t="shared" si="133"/>
        <v/>
      </c>
      <c r="EZ23" s="783" t="str">
        <f t="shared" si="134"/>
        <v/>
      </c>
      <c r="FA23" s="783" t="str">
        <f t="shared" si="135"/>
        <v/>
      </c>
      <c r="FB23" s="783" t="str">
        <f t="shared" si="136"/>
        <v/>
      </c>
      <c r="FC23" s="783" t="str">
        <f t="shared" si="137"/>
        <v/>
      </c>
      <c r="FD23" s="783" t="str">
        <f t="shared" si="138"/>
        <v/>
      </c>
      <c r="FE23" s="783" t="str">
        <f t="shared" si="139"/>
        <v/>
      </c>
      <c r="FF23" s="783" t="str">
        <f t="shared" si="140"/>
        <v/>
      </c>
      <c r="FG23" s="783" t="str">
        <f t="shared" si="141"/>
        <v/>
      </c>
      <c r="FH23" s="783" t="str">
        <f t="shared" si="142"/>
        <v/>
      </c>
      <c r="FI23" s="783" t="str">
        <f t="shared" si="143"/>
        <v/>
      </c>
      <c r="FJ23" s="783" t="str">
        <f t="shared" si="144"/>
        <v/>
      </c>
      <c r="FK23" s="783" t="str">
        <f t="shared" si="145"/>
        <v/>
      </c>
      <c r="FL23" s="783" t="str">
        <f t="shared" si="146"/>
        <v/>
      </c>
      <c r="FM23" s="783" t="str">
        <f t="shared" si="147"/>
        <v/>
      </c>
      <c r="FN23" s="783" t="str">
        <f t="shared" si="148"/>
        <v/>
      </c>
      <c r="FO23" s="783" t="str">
        <f t="shared" si="149"/>
        <v/>
      </c>
      <c r="FP23" s="783" t="str">
        <f t="shared" si="150"/>
        <v/>
      </c>
      <c r="FQ23" s="783" t="str">
        <f t="shared" si="151"/>
        <v/>
      </c>
      <c r="FR23" s="783" t="str">
        <f t="shared" si="152"/>
        <v/>
      </c>
      <c r="FS23" s="783" t="str">
        <f t="shared" si="153"/>
        <v/>
      </c>
      <c r="FT23" s="783" t="str">
        <f t="shared" si="154"/>
        <v/>
      </c>
      <c r="FU23" s="783" t="str">
        <f t="shared" si="155"/>
        <v/>
      </c>
      <c r="FV23" s="783" t="str">
        <f t="shared" si="156"/>
        <v/>
      </c>
      <c r="FW23" s="783" t="str">
        <f t="shared" si="157"/>
        <v/>
      </c>
      <c r="FX23" s="783" t="str">
        <f t="shared" si="158"/>
        <v/>
      </c>
      <c r="FY23" s="783" t="str">
        <f t="shared" si="159"/>
        <v/>
      </c>
      <c r="FZ23" s="783" t="str">
        <f t="shared" si="160"/>
        <v/>
      </c>
      <c r="GA23" s="783" t="str">
        <f t="shared" si="161"/>
        <v/>
      </c>
      <c r="GB23" s="783" t="str">
        <f t="shared" si="162"/>
        <v/>
      </c>
      <c r="GC23" s="783" t="str">
        <f t="shared" si="163"/>
        <v/>
      </c>
      <c r="GD23" s="783" t="str">
        <f t="shared" si="164"/>
        <v/>
      </c>
      <c r="GE23" s="783" t="str">
        <f t="shared" si="165"/>
        <v/>
      </c>
      <c r="GF23" s="783" t="str">
        <f t="shared" si="166"/>
        <v/>
      </c>
      <c r="GG23" s="783" t="str">
        <f t="shared" si="167"/>
        <v/>
      </c>
      <c r="GH23" s="783" t="str">
        <f t="shared" si="168"/>
        <v/>
      </c>
      <c r="GI23" s="783" t="str">
        <f t="shared" si="169"/>
        <v/>
      </c>
      <c r="GJ23" s="783" t="str">
        <f t="shared" si="170"/>
        <v/>
      </c>
      <c r="GK23" s="783" t="str">
        <f t="shared" si="171"/>
        <v/>
      </c>
      <c r="GL23" s="783" t="str">
        <f t="shared" si="172"/>
        <v/>
      </c>
      <c r="GM23" s="783" t="str">
        <f t="shared" si="173"/>
        <v/>
      </c>
      <c r="GN23" s="783" t="str">
        <f t="shared" si="174"/>
        <v/>
      </c>
      <c r="GO23" s="783" t="str">
        <f t="shared" si="175"/>
        <v/>
      </c>
      <c r="GP23" s="783" t="str">
        <f t="shared" si="176"/>
        <v/>
      </c>
      <c r="GQ23" s="783" t="str">
        <f t="shared" si="177"/>
        <v/>
      </c>
      <c r="GR23" s="783" t="str">
        <f t="shared" si="178"/>
        <v/>
      </c>
      <c r="GS23" s="783" t="str">
        <f t="shared" si="179"/>
        <v/>
      </c>
      <c r="GT23" s="783" t="str">
        <f t="shared" si="180"/>
        <v/>
      </c>
      <c r="GU23" s="783" t="str">
        <f t="shared" si="181"/>
        <v/>
      </c>
      <c r="GV23" s="783" t="str">
        <f t="shared" si="182"/>
        <v/>
      </c>
      <c r="GW23" s="783" t="str">
        <f t="shared" si="183"/>
        <v/>
      </c>
      <c r="GX23" s="783" t="str">
        <f t="shared" si="184"/>
        <v/>
      </c>
      <c r="GY23" s="783" t="str">
        <f t="shared" si="185"/>
        <v/>
      </c>
      <c r="GZ23" s="783" t="str">
        <f t="shared" si="186"/>
        <v/>
      </c>
      <c r="HA23" s="783" t="str">
        <f t="shared" si="187"/>
        <v/>
      </c>
      <c r="HB23" s="783" t="str">
        <f t="shared" si="188"/>
        <v/>
      </c>
      <c r="HC23" s="783" t="str">
        <f t="shared" si="189"/>
        <v/>
      </c>
      <c r="HD23" s="783" t="str">
        <f t="shared" si="190"/>
        <v/>
      </c>
      <c r="HE23" s="783" t="str">
        <f t="shared" si="191"/>
        <v/>
      </c>
      <c r="HF23" s="783" t="str">
        <f t="shared" si="192"/>
        <v/>
      </c>
      <c r="HG23" s="783" t="str">
        <f t="shared" si="193"/>
        <v/>
      </c>
      <c r="HH23" s="783" t="str">
        <f t="shared" si="194"/>
        <v/>
      </c>
      <c r="HI23" s="783" t="str">
        <f t="shared" si="195"/>
        <v/>
      </c>
      <c r="HJ23" s="783" t="str">
        <f t="shared" si="196"/>
        <v/>
      </c>
      <c r="HK23" s="783" t="str">
        <f t="shared" si="197"/>
        <v/>
      </c>
      <c r="HL23" s="783" t="str">
        <f t="shared" si="198"/>
        <v/>
      </c>
      <c r="HM23" s="783" t="str">
        <f t="shared" si="199"/>
        <v/>
      </c>
      <c r="HN23" s="783" t="str">
        <f t="shared" si="200"/>
        <v/>
      </c>
      <c r="HO23" s="783" t="str">
        <f t="shared" si="201"/>
        <v/>
      </c>
      <c r="HP23" s="783" t="str">
        <f t="shared" si="202"/>
        <v/>
      </c>
      <c r="HQ23" s="783" t="str">
        <f t="shared" si="203"/>
        <v/>
      </c>
      <c r="HR23" s="783" t="str">
        <f t="shared" si="204"/>
        <v/>
      </c>
      <c r="HS23" s="783" t="str">
        <f t="shared" si="205"/>
        <v/>
      </c>
      <c r="HT23" s="783" t="str">
        <f t="shared" si="206"/>
        <v/>
      </c>
      <c r="HU23" s="783" t="str">
        <f t="shared" si="207"/>
        <v/>
      </c>
      <c r="HV23" s="783" t="str">
        <f t="shared" si="208"/>
        <v/>
      </c>
      <c r="HW23" s="783" t="str">
        <f t="shared" si="209"/>
        <v/>
      </c>
      <c r="HX23" s="783" t="str">
        <f t="shared" si="210"/>
        <v/>
      </c>
      <c r="HY23" s="783" t="str">
        <f t="shared" si="211"/>
        <v/>
      </c>
      <c r="HZ23" s="819" t="str">
        <f t="shared" si="212"/>
        <v/>
      </c>
      <c r="IA23" s="819" t="str">
        <f t="shared" si="213"/>
        <v/>
      </c>
      <c r="IB23" s="819" t="str">
        <f t="shared" si="214"/>
        <v/>
      </c>
      <c r="IC23" s="819" t="str">
        <f t="shared" si="215"/>
        <v/>
      </c>
      <c r="ID23" s="819" t="str">
        <f t="shared" si="216"/>
        <v/>
      </c>
      <c r="IE23" s="819" t="str">
        <f t="shared" si="217"/>
        <v/>
      </c>
      <c r="IF23" s="819" t="str">
        <f t="shared" si="218"/>
        <v/>
      </c>
      <c r="IG23" s="819" t="str">
        <f t="shared" si="219"/>
        <v/>
      </c>
      <c r="IH23" s="819" t="str">
        <f t="shared" si="220"/>
        <v/>
      </c>
      <c r="II23" s="819" t="str">
        <f t="shared" si="221"/>
        <v/>
      </c>
      <c r="IJ23" s="819" t="str">
        <f t="shared" si="222"/>
        <v/>
      </c>
      <c r="IK23" s="819" t="str">
        <f t="shared" si="223"/>
        <v/>
      </c>
      <c r="IL23" s="819" t="str">
        <f t="shared" si="224"/>
        <v/>
      </c>
      <c r="IM23" s="819" t="str">
        <f t="shared" si="225"/>
        <v/>
      </c>
      <c r="IN23" s="819" t="str">
        <f t="shared" si="226"/>
        <v/>
      </c>
      <c r="IO23" s="819" t="str">
        <f t="shared" si="227"/>
        <v/>
      </c>
      <c r="IP23" s="819" t="str">
        <f t="shared" si="228"/>
        <v/>
      </c>
      <c r="IQ23" s="819" t="str">
        <f t="shared" si="229"/>
        <v/>
      </c>
      <c r="IR23" s="819" t="str">
        <f t="shared" si="230"/>
        <v/>
      </c>
      <c r="IS23" s="819" t="str">
        <f t="shared" si="231"/>
        <v/>
      </c>
      <c r="IT23" s="819" t="str">
        <f t="shared" si="232"/>
        <v/>
      </c>
      <c r="IU23" s="819" t="str">
        <f t="shared" si="233"/>
        <v/>
      </c>
      <c r="IV23" s="819" t="str">
        <f t="shared" si="234"/>
        <v/>
      </c>
      <c r="IW23" s="819" t="str">
        <f t="shared" si="235"/>
        <v/>
      </c>
      <c r="IX23" s="819" t="str">
        <f t="shared" si="236"/>
        <v/>
      </c>
      <c r="IY23" s="819" t="str">
        <f t="shared" si="237"/>
        <v/>
      </c>
      <c r="IZ23" s="819" t="str">
        <f t="shared" si="238"/>
        <v/>
      </c>
      <c r="JA23" s="819" t="str">
        <f t="shared" si="239"/>
        <v/>
      </c>
      <c r="JB23" s="819" t="str">
        <f t="shared" si="240"/>
        <v/>
      </c>
      <c r="JC23" s="819" t="str">
        <f t="shared" si="241"/>
        <v/>
      </c>
      <c r="JD23" s="819" t="str">
        <f t="shared" si="242"/>
        <v/>
      </c>
      <c r="JE23" s="819" t="str">
        <f t="shared" si="243"/>
        <v/>
      </c>
      <c r="JF23" s="819" t="str">
        <f t="shared" si="244"/>
        <v/>
      </c>
      <c r="JG23" s="819" t="str">
        <f t="shared" si="245"/>
        <v/>
      </c>
      <c r="JH23" s="819" t="str">
        <f t="shared" si="246"/>
        <v/>
      </c>
      <c r="JI23" s="819" t="str">
        <f t="shared" si="247"/>
        <v/>
      </c>
      <c r="JJ23" s="819" t="str">
        <f t="shared" si="248"/>
        <v/>
      </c>
      <c r="JK23" s="819" t="str">
        <f t="shared" si="249"/>
        <v/>
      </c>
      <c r="JL23" s="819" t="str">
        <f t="shared" si="250"/>
        <v/>
      </c>
      <c r="JM23" s="819" t="str">
        <f t="shared" si="251"/>
        <v/>
      </c>
      <c r="JN23" s="819" t="str">
        <f t="shared" si="252"/>
        <v/>
      </c>
      <c r="JO23" s="819" t="str">
        <f t="shared" si="253"/>
        <v/>
      </c>
      <c r="JP23" s="819" t="str">
        <f t="shared" si="254"/>
        <v/>
      </c>
      <c r="JQ23" s="819" t="str">
        <f t="shared" si="255"/>
        <v/>
      </c>
      <c r="JR23" s="819" t="str">
        <f t="shared" si="256"/>
        <v/>
      </c>
      <c r="JS23" s="819" t="str">
        <f t="shared" si="257"/>
        <v/>
      </c>
      <c r="JT23" s="819" t="str">
        <f t="shared" si="258"/>
        <v/>
      </c>
      <c r="JU23" s="819" t="str">
        <f t="shared" si="259"/>
        <v/>
      </c>
      <c r="JV23" s="819" t="str">
        <f t="shared" si="260"/>
        <v/>
      </c>
      <c r="JW23" s="819" t="str">
        <f t="shared" si="261"/>
        <v/>
      </c>
      <c r="JX23" s="819" t="str">
        <f t="shared" si="262"/>
        <v/>
      </c>
      <c r="JY23" s="819" t="str">
        <f t="shared" si="263"/>
        <v/>
      </c>
      <c r="JZ23" s="819" t="str">
        <f t="shared" si="264"/>
        <v/>
      </c>
      <c r="KA23" s="819" t="str">
        <f t="shared" si="265"/>
        <v/>
      </c>
      <c r="KB23" s="819" t="str">
        <f t="shared" si="266"/>
        <v/>
      </c>
      <c r="KC23" s="819" t="str">
        <f t="shared" si="267"/>
        <v/>
      </c>
      <c r="KD23" s="819" t="str">
        <f t="shared" si="268"/>
        <v/>
      </c>
      <c r="KE23" s="819" t="str">
        <f t="shared" si="269"/>
        <v/>
      </c>
      <c r="KF23" s="819" t="str">
        <f t="shared" si="270"/>
        <v/>
      </c>
      <c r="KG23" s="819" t="str">
        <f t="shared" si="271"/>
        <v/>
      </c>
      <c r="KH23" s="819" t="str">
        <f t="shared" si="272"/>
        <v/>
      </c>
      <c r="KI23" s="819" t="str">
        <f t="shared" si="273"/>
        <v/>
      </c>
      <c r="KJ23" s="819" t="str">
        <f t="shared" si="274"/>
        <v/>
      </c>
      <c r="KK23" s="819" t="str">
        <f t="shared" si="275"/>
        <v/>
      </c>
      <c r="KL23" s="819" t="str">
        <f t="shared" si="276"/>
        <v/>
      </c>
      <c r="KM23" s="819" t="str">
        <f t="shared" si="277"/>
        <v/>
      </c>
      <c r="KN23" s="819" t="str">
        <f t="shared" si="278"/>
        <v/>
      </c>
      <c r="KO23" s="819" t="str">
        <f t="shared" si="279"/>
        <v/>
      </c>
      <c r="KP23" s="819" t="str">
        <f t="shared" si="280"/>
        <v/>
      </c>
      <c r="KQ23" s="819" t="str">
        <f t="shared" si="281"/>
        <v/>
      </c>
      <c r="KR23" s="819" t="str">
        <f t="shared" si="282"/>
        <v/>
      </c>
      <c r="KS23" s="819" t="str">
        <f t="shared" si="283"/>
        <v/>
      </c>
      <c r="KT23" s="819" t="str">
        <f t="shared" si="284"/>
        <v/>
      </c>
      <c r="KU23" s="819" t="str">
        <f t="shared" si="285"/>
        <v/>
      </c>
      <c r="KV23" s="819" t="str">
        <f t="shared" si="286"/>
        <v/>
      </c>
      <c r="KW23" s="819" t="str">
        <f t="shared" si="287"/>
        <v/>
      </c>
      <c r="KX23" s="819" t="str">
        <f t="shared" si="288"/>
        <v/>
      </c>
      <c r="KY23" s="819" t="str">
        <f t="shared" si="289"/>
        <v/>
      </c>
      <c r="KZ23" s="819" t="str">
        <f t="shared" si="290"/>
        <v/>
      </c>
      <c r="LA23" s="819" t="str">
        <f t="shared" si="291"/>
        <v/>
      </c>
      <c r="LB23" s="819" t="str">
        <f t="shared" si="292"/>
        <v/>
      </c>
      <c r="LC23" s="819" t="str">
        <f t="shared" si="293"/>
        <v/>
      </c>
      <c r="LD23" s="819" t="str">
        <f t="shared" si="294"/>
        <v/>
      </c>
      <c r="LE23" s="819" t="str">
        <f t="shared" si="295"/>
        <v/>
      </c>
      <c r="LF23" s="819" t="str">
        <f t="shared" si="296"/>
        <v/>
      </c>
      <c r="LG23" s="819" t="str">
        <f t="shared" si="297"/>
        <v/>
      </c>
      <c r="LH23" s="819" t="str">
        <f t="shared" si="298"/>
        <v/>
      </c>
      <c r="LI23" s="819" t="str">
        <f t="shared" si="299"/>
        <v/>
      </c>
      <c r="LJ23" s="819" t="str">
        <f t="shared" si="300"/>
        <v/>
      </c>
      <c r="LK23" s="819" t="str">
        <f t="shared" si="301"/>
        <v/>
      </c>
      <c r="LL23" s="819" t="str">
        <f t="shared" si="302"/>
        <v/>
      </c>
      <c r="LM23" s="819" t="str">
        <f t="shared" si="303"/>
        <v/>
      </c>
      <c r="LN23" s="819" t="str">
        <f t="shared" si="304"/>
        <v/>
      </c>
      <c r="LO23" s="819" t="str">
        <f t="shared" si="305"/>
        <v/>
      </c>
      <c r="LP23" s="819" t="str">
        <f t="shared" si="306"/>
        <v/>
      </c>
      <c r="LQ23" s="820" t="str">
        <f t="shared" si="307"/>
        <v/>
      </c>
      <c r="LR23" s="820" t="str">
        <f t="shared" si="308"/>
        <v/>
      </c>
      <c r="LS23" s="820" t="str">
        <f t="shared" si="309"/>
        <v/>
      </c>
      <c r="LT23" s="820" t="str">
        <f t="shared" si="310"/>
        <v/>
      </c>
      <c r="LU23" s="820" t="str">
        <f t="shared" si="311"/>
        <v/>
      </c>
      <c r="LV23" s="783" t="str">
        <f t="shared" si="312"/>
        <v/>
      </c>
      <c r="LW23" s="783" t="str">
        <f t="shared" si="313"/>
        <v/>
      </c>
      <c r="LX23" s="783" t="str">
        <f t="shared" si="314"/>
        <v/>
      </c>
      <c r="LY23" s="783" t="str">
        <f t="shared" si="315"/>
        <v/>
      </c>
      <c r="LZ23" s="783" t="str">
        <f t="shared" si="316"/>
        <v/>
      </c>
      <c r="MA23" s="783" t="str">
        <f t="shared" si="317"/>
        <v/>
      </c>
      <c r="MB23" s="783" t="str">
        <f t="shared" si="318"/>
        <v/>
      </c>
      <c r="MC23" s="783" t="str">
        <f t="shared" si="319"/>
        <v/>
      </c>
      <c r="MD23" s="783" t="str">
        <f t="shared" si="320"/>
        <v/>
      </c>
      <c r="ME23" s="783" t="str">
        <f t="shared" si="321"/>
        <v/>
      </c>
      <c r="MF23" s="783" t="str">
        <f t="shared" si="322"/>
        <v/>
      </c>
      <c r="MG23" s="783" t="str">
        <f t="shared" si="323"/>
        <v/>
      </c>
      <c r="MH23" s="783" t="str">
        <f t="shared" si="324"/>
        <v/>
      </c>
      <c r="MI23" s="783" t="str">
        <f t="shared" si="325"/>
        <v/>
      </c>
      <c r="MJ23" s="783" t="str">
        <f t="shared" si="326"/>
        <v/>
      </c>
      <c r="MK23" s="783" t="str">
        <f t="shared" si="327"/>
        <v/>
      </c>
      <c r="ML23" s="783" t="str">
        <f t="shared" si="328"/>
        <v/>
      </c>
      <c r="MM23" s="783" t="str">
        <f t="shared" si="329"/>
        <v/>
      </c>
      <c r="MN23" s="783" t="str">
        <f t="shared" si="330"/>
        <v/>
      </c>
      <c r="MO23" s="783" t="str">
        <f t="shared" si="331"/>
        <v/>
      </c>
      <c r="MP23" s="805">
        <f t="shared" si="338"/>
        <v>0</v>
      </c>
      <c r="MQ23" s="805">
        <f t="shared" si="339"/>
        <v>0</v>
      </c>
      <c r="MR23" s="805">
        <f t="shared" si="340"/>
        <v>0</v>
      </c>
      <c r="MS23" s="805">
        <f t="shared" si="341"/>
        <v>0</v>
      </c>
      <c r="MT23" s="805">
        <f t="shared" si="342"/>
        <v>0</v>
      </c>
      <c r="MU23" s="805">
        <f t="shared" si="343"/>
        <v>0</v>
      </c>
      <c r="MV23" s="805">
        <f t="shared" si="344"/>
        <v>0</v>
      </c>
      <c r="MW23" s="805">
        <f t="shared" si="345"/>
        <v>0</v>
      </c>
      <c r="MX23" s="805">
        <f t="shared" si="346"/>
        <v>0</v>
      </c>
      <c r="MY23" s="805">
        <f t="shared" si="347"/>
        <v>0</v>
      </c>
      <c r="MZ23" s="805">
        <f t="shared" si="332"/>
        <v>0</v>
      </c>
      <c r="NA23" s="805">
        <f t="shared" si="333"/>
        <v>0</v>
      </c>
      <c r="NB23" s="805">
        <f t="shared" si="334"/>
        <v>0</v>
      </c>
      <c r="NC23" s="805">
        <f t="shared" si="335"/>
        <v>0</v>
      </c>
      <c r="ND23" s="805">
        <f t="shared" si="336"/>
        <v>0</v>
      </c>
    </row>
    <row r="24" spans="1:368" ht="13.9" customHeight="1" x14ac:dyDescent="0.2">
      <c r="A24" s="814" t="str">
        <f t="shared" si="337"/>
        <v/>
      </c>
      <c r="B24" s="165"/>
      <c r="C24" s="140"/>
      <c r="D24" s="141"/>
      <c r="E24" s="142"/>
      <c r="F24" s="142"/>
      <c r="G24" s="142"/>
      <c r="H24" s="142"/>
      <c r="I24" s="142"/>
      <c r="J24" s="534"/>
      <c r="K24" s="143"/>
      <c r="L24" s="144">
        <f t="shared" si="0"/>
        <v>0</v>
      </c>
      <c r="M24" s="144">
        <f t="shared" si="1"/>
        <v>0</v>
      </c>
      <c r="N24" s="821"/>
      <c r="O24" s="821"/>
      <c r="P24" s="821"/>
      <c r="Q24" s="822"/>
      <c r="R24" s="823"/>
      <c r="S24" s="824"/>
      <c r="T24" s="1303"/>
      <c r="U24" s="1304"/>
      <c r="V24" s="1304"/>
      <c r="W24" s="1305"/>
      <c r="X24" s="783" t="str">
        <f t="shared" si="2"/>
        <v/>
      </c>
      <c r="Y24" s="783" t="str">
        <f t="shared" si="3"/>
        <v/>
      </c>
      <c r="Z24" s="783" t="str">
        <f t="shared" si="4"/>
        <v/>
      </c>
      <c r="AA24" s="783" t="str">
        <f t="shared" si="5"/>
        <v/>
      </c>
      <c r="AB24" s="783" t="str">
        <f t="shared" si="6"/>
        <v/>
      </c>
      <c r="AC24" s="783" t="str">
        <f t="shared" si="7"/>
        <v/>
      </c>
      <c r="AD24" s="783" t="str">
        <f t="shared" si="8"/>
        <v/>
      </c>
      <c r="AE24" s="783" t="str">
        <f t="shared" si="9"/>
        <v/>
      </c>
      <c r="AF24" s="783" t="str">
        <f t="shared" si="10"/>
        <v/>
      </c>
      <c r="AG24" s="783" t="str">
        <f t="shared" si="11"/>
        <v/>
      </c>
      <c r="AH24" s="783" t="str">
        <f t="shared" si="12"/>
        <v/>
      </c>
      <c r="AI24" s="783" t="str">
        <f t="shared" si="13"/>
        <v/>
      </c>
      <c r="AJ24" s="783" t="str">
        <f t="shared" si="14"/>
        <v/>
      </c>
      <c r="AK24" s="783" t="str">
        <f t="shared" si="15"/>
        <v/>
      </c>
      <c r="AL24" s="783" t="str">
        <f t="shared" si="16"/>
        <v/>
      </c>
      <c r="AM24" s="783" t="str">
        <f t="shared" si="17"/>
        <v/>
      </c>
      <c r="AN24" s="783" t="str">
        <f t="shared" si="18"/>
        <v/>
      </c>
      <c r="AO24" s="783" t="str">
        <f t="shared" si="19"/>
        <v/>
      </c>
      <c r="AP24" s="783" t="str">
        <f t="shared" si="20"/>
        <v/>
      </c>
      <c r="AQ24" s="783" t="str">
        <f t="shared" si="21"/>
        <v/>
      </c>
      <c r="AR24" s="783" t="str">
        <f t="shared" si="22"/>
        <v/>
      </c>
      <c r="AS24" s="783" t="str">
        <f t="shared" si="23"/>
        <v/>
      </c>
      <c r="AT24" s="783" t="str">
        <f t="shared" si="24"/>
        <v/>
      </c>
      <c r="AU24" s="783" t="str">
        <f t="shared" si="25"/>
        <v/>
      </c>
      <c r="AV24" s="783" t="str">
        <f t="shared" si="26"/>
        <v/>
      </c>
      <c r="AW24" s="783" t="str">
        <f t="shared" si="27"/>
        <v/>
      </c>
      <c r="AX24" s="783" t="str">
        <f t="shared" si="28"/>
        <v/>
      </c>
      <c r="AY24" s="783" t="str">
        <f t="shared" si="29"/>
        <v/>
      </c>
      <c r="AZ24" s="783" t="str">
        <f t="shared" si="30"/>
        <v/>
      </c>
      <c r="BA24" s="783" t="str">
        <f t="shared" si="31"/>
        <v/>
      </c>
      <c r="BB24" s="783" t="str">
        <f t="shared" si="32"/>
        <v/>
      </c>
      <c r="BC24" s="783" t="str">
        <f t="shared" si="33"/>
        <v/>
      </c>
      <c r="BD24" s="783" t="str">
        <f t="shared" si="34"/>
        <v/>
      </c>
      <c r="BE24" s="783" t="str">
        <f t="shared" si="35"/>
        <v/>
      </c>
      <c r="BF24" s="783" t="str">
        <f t="shared" si="36"/>
        <v/>
      </c>
      <c r="BG24" s="783" t="str">
        <f t="shared" si="37"/>
        <v/>
      </c>
      <c r="BH24" s="783" t="str">
        <f t="shared" si="38"/>
        <v/>
      </c>
      <c r="BI24" s="783" t="str">
        <f t="shared" si="39"/>
        <v/>
      </c>
      <c r="BJ24" s="783" t="str">
        <f t="shared" si="40"/>
        <v/>
      </c>
      <c r="BK24" s="783" t="str">
        <f t="shared" si="41"/>
        <v/>
      </c>
      <c r="BL24" s="783" t="str">
        <f t="shared" si="42"/>
        <v/>
      </c>
      <c r="BM24" s="783" t="str">
        <f t="shared" si="43"/>
        <v/>
      </c>
      <c r="BN24" s="783" t="str">
        <f t="shared" si="44"/>
        <v/>
      </c>
      <c r="BO24" s="783" t="str">
        <f t="shared" si="45"/>
        <v/>
      </c>
      <c r="BP24" s="783" t="str">
        <f t="shared" si="46"/>
        <v/>
      </c>
      <c r="BQ24" s="783" t="str">
        <f t="shared" si="47"/>
        <v/>
      </c>
      <c r="BR24" s="783" t="str">
        <f t="shared" si="48"/>
        <v/>
      </c>
      <c r="BS24" s="783" t="str">
        <f t="shared" si="49"/>
        <v/>
      </c>
      <c r="BT24" s="783" t="str">
        <f t="shared" si="50"/>
        <v/>
      </c>
      <c r="BU24" s="783" t="str">
        <f t="shared" si="51"/>
        <v/>
      </c>
      <c r="BV24" s="783" t="str">
        <f t="shared" si="52"/>
        <v/>
      </c>
      <c r="BW24" s="783" t="str">
        <f t="shared" si="53"/>
        <v/>
      </c>
      <c r="BX24" s="783" t="str">
        <f t="shared" si="54"/>
        <v/>
      </c>
      <c r="BY24" s="783" t="str">
        <f t="shared" si="55"/>
        <v/>
      </c>
      <c r="BZ24" s="783" t="str">
        <f t="shared" si="56"/>
        <v/>
      </c>
      <c r="CA24" s="783" t="str">
        <f t="shared" si="57"/>
        <v/>
      </c>
      <c r="CB24" s="783" t="str">
        <f t="shared" si="58"/>
        <v/>
      </c>
      <c r="CC24" s="783" t="str">
        <f t="shared" si="59"/>
        <v/>
      </c>
      <c r="CD24" s="783" t="str">
        <f t="shared" si="60"/>
        <v/>
      </c>
      <c r="CE24" s="783" t="str">
        <f t="shared" si="61"/>
        <v/>
      </c>
      <c r="CF24" s="783" t="str">
        <f t="shared" si="62"/>
        <v/>
      </c>
      <c r="CG24" s="783" t="str">
        <f t="shared" si="63"/>
        <v/>
      </c>
      <c r="CH24" s="783" t="str">
        <f t="shared" si="64"/>
        <v/>
      </c>
      <c r="CI24" s="783" t="str">
        <f t="shared" si="65"/>
        <v/>
      </c>
      <c r="CJ24" s="783" t="str">
        <f t="shared" si="66"/>
        <v/>
      </c>
      <c r="CK24" s="783" t="str">
        <f t="shared" si="67"/>
        <v/>
      </c>
      <c r="CL24" s="783" t="str">
        <f t="shared" si="68"/>
        <v/>
      </c>
      <c r="CM24" s="783" t="str">
        <f t="shared" si="69"/>
        <v/>
      </c>
      <c r="CN24" s="783" t="str">
        <f t="shared" si="70"/>
        <v/>
      </c>
      <c r="CO24" s="783" t="str">
        <f t="shared" si="71"/>
        <v/>
      </c>
      <c r="CP24" s="783" t="str">
        <f t="shared" si="72"/>
        <v/>
      </c>
      <c r="CQ24" s="783" t="str">
        <f t="shared" si="73"/>
        <v/>
      </c>
      <c r="CR24" s="783" t="str">
        <f t="shared" si="74"/>
        <v/>
      </c>
      <c r="CS24" s="783" t="str">
        <f t="shared" si="75"/>
        <v/>
      </c>
      <c r="CT24" s="783" t="str">
        <f t="shared" si="76"/>
        <v/>
      </c>
      <c r="CU24" s="783" t="str">
        <f t="shared" si="77"/>
        <v/>
      </c>
      <c r="CV24" s="783" t="str">
        <f t="shared" si="78"/>
        <v/>
      </c>
      <c r="CW24" s="783" t="str">
        <f t="shared" si="79"/>
        <v/>
      </c>
      <c r="CX24" s="783" t="str">
        <f t="shared" si="80"/>
        <v/>
      </c>
      <c r="CY24" s="783" t="str">
        <f t="shared" si="81"/>
        <v/>
      </c>
      <c r="CZ24" s="783" t="str">
        <f t="shared" si="82"/>
        <v/>
      </c>
      <c r="DA24" s="783" t="str">
        <f t="shared" si="83"/>
        <v/>
      </c>
      <c r="DB24" s="783" t="str">
        <f t="shared" si="84"/>
        <v/>
      </c>
      <c r="DC24" s="783" t="str">
        <f t="shared" si="85"/>
        <v/>
      </c>
      <c r="DD24" s="783" t="str">
        <f t="shared" si="86"/>
        <v/>
      </c>
      <c r="DE24" s="783" t="str">
        <f t="shared" si="87"/>
        <v/>
      </c>
      <c r="DF24" s="783" t="str">
        <f t="shared" si="88"/>
        <v/>
      </c>
      <c r="DG24" s="783" t="str">
        <f t="shared" si="89"/>
        <v/>
      </c>
      <c r="DH24" s="783" t="str">
        <f t="shared" si="90"/>
        <v/>
      </c>
      <c r="DI24" s="783" t="str">
        <f t="shared" si="91"/>
        <v/>
      </c>
      <c r="DJ24" s="783" t="str">
        <f t="shared" si="92"/>
        <v/>
      </c>
      <c r="DK24" s="783" t="str">
        <f t="shared" si="93"/>
        <v/>
      </c>
      <c r="DL24" s="783" t="str">
        <f t="shared" si="94"/>
        <v/>
      </c>
      <c r="DM24" s="783" t="str">
        <f t="shared" si="95"/>
        <v/>
      </c>
      <c r="DN24" s="783" t="str">
        <f t="shared" si="96"/>
        <v/>
      </c>
      <c r="DO24" s="783" t="str">
        <f t="shared" si="97"/>
        <v/>
      </c>
      <c r="DP24" s="783" t="str">
        <f t="shared" si="98"/>
        <v/>
      </c>
      <c r="DQ24" s="783" t="str">
        <f t="shared" si="99"/>
        <v/>
      </c>
      <c r="DR24" s="783" t="str">
        <f t="shared" si="100"/>
        <v/>
      </c>
      <c r="DS24" s="783" t="str">
        <f t="shared" si="101"/>
        <v/>
      </c>
      <c r="DT24" s="783" t="str">
        <f t="shared" si="102"/>
        <v/>
      </c>
      <c r="DU24" s="783" t="str">
        <f t="shared" si="103"/>
        <v/>
      </c>
      <c r="DV24" s="783" t="str">
        <f t="shared" si="104"/>
        <v/>
      </c>
      <c r="DW24" s="783" t="str">
        <f t="shared" si="105"/>
        <v/>
      </c>
      <c r="DX24" s="783" t="str">
        <f t="shared" si="106"/>
        <v/>
      </c>
      <c r="DY24" s="783" t="str">
        <f t="shared" si="107"/>
        <v/>
      </c>
      <c r="DZ24" s="783" t="str">
        <f t="shared" si="108"/>
        <v/>
      </c>
      <c r="EA24" s="783" t="str">
        <f t="shared" si="109"/>
        <v/>
      </c>
      <c r="EB24" s="783" t="str">
        <f t="shared" si="110"/>
        <v/>
      </c>
      <c r="EC24" s="783" t="str">
        <f t="shared" si="111"/>
        <v/>
      </c>
      <c r="ED24" s="783" t="str">
        <f t="shared" si="112"/>
        <v/>
      </c>
      <c r="EE24" s="783" t="str">
        <f t="shared" si="113"/>
        <v/>
      </c>
      <c r="EF24" s="783" t="str">
        <f t="shared" si="114"/>
        <v/>
      </c>
      <c r="EG24" s="783" t="str">
        <f t="shared" si="115"/>
        <v/>
      </c>
      <c r="EH24" s="783" t="str">
        <f t="shared" si="116"/>
        <v/>
      </c>
      <c r="EI24" s="783" t="str">
        <f t="shared" si="117"/>
        <v/>
      </c>
      <c r="EJ24" s="783" t="str">
        <f t="shared" si="118"/>
        <v/>
      </c>
      <c r="EK24" s="783" t="str">
        <f t="shared" si="119"/>
        <v/>
      </c>
      <c r="EL24" s="783" t="str">
        <f t="shared" si="120"/>
        <v/>
      </c>
      <c r="EM24" s="783" t="str">
        <f t="shared" si="121"/>
        <v/>
      </c>
      <c r="EN24" s="783" t="str">
        <f t="shared" si="122"/>
        <v/>
      </c>
      <c r="EO24" s="783" t="str">
        <f t="shared" si="123"/>
        <v/>
      </c>
      <c r="EP24" s="783" t="str">
        <f t="shared" si="124"/>
        <v/>
      </c>
      <c r="EQ24" s="783" t="str">
        <f t="shared" si="125"/>
        <v/>
      </c>
      <c r="ER24" s="783" t="str">
        <f t="shared" si="126"/>
        <v/>
      </c>
      <c r="ES24" s="783" t="str">
        <f t="shared" si="127"/>
        <v/>
      </c>
      <c r="ET24" s="783" t="str">
        <f t="shared" si="128"/>
        <v/>
      </c>
      <c r="EU24" s="783" t="str">
        <f t="shared" si="129"/>
        <v/>
      </c>
      <c r="EV24" s="783" t="str">
        <f t="shared" si="130"/>
        <v/>
      </c>
      <c r="EW24" s="783" t="str">
        <f t="shared" si="131"/>
        <v/>
      </c>
      <c r="EX24" s="783" t="str">
        <f t="shared" si="132"/>
        <v/>
      </c>
      <c r="EY24" s="783" t="str">
        <f t="shared" si="133"/>
        <v/>
      </c>
      <c r="EZ24" s="783" t="str">
        <f t="shared" si="134"/>
        <v/>
      </c>
      <c r="FA24" s="783" t="str">
        <f t="shared" si="135"/>
        <v/>
      </c>
      <c r="FB24" s="783" t="str">
        <f t="shared" si="136"/>
        <v/>
      </c>
      <c r="FC24" s="783" t="str">
        <f t="shared" si="137"/>
        <v/>
      </c>
      <c r="FD24" s="783" t="str">
        <f t="shared" si="138"/>
        <v/>
      </c>
      <c r="FE24" s="783" t="str">
        <f t="shared" si="139"/>
        <v/>
      </c>
      <c r="FF24" s="783" t="str">
        <f t="shared" si="140"/>
        <v/>
      </c>
      <c r="FG24" s="783" t="str">
        <f t="shared" si="141"/>
        <v/>
      </c>
      <c r="FH24" s="783" t="str">
        <f t="shared" si="142"/>
        <v/>
      </c>
      <c r="FI24" s="783" t="str">
        <f t="shared" si="143"/>
        <v/>
      </c>
      <c r="FJ24" s="783" t="str">
        <f t="shared" si="144"/>
        <v/>
      </c>
      <c r="FK24" s="783" t="str">
        <f t="shared" si="145"/>
        <v/>
      </c>
      <c r="FL24" s="783" t="str">
        <f t="shared" si="146"/>
        <v/>
      </c>
      <c r="FM24" s="783" t="str">
        <f t="shared" si="147"/>
        <v/>
      </c>
      <c r="FN24" s="783" t="str">
        <f t="shared" si="148"/>
        <v/>
      </c>
      <c r="FO24" s="783" t="str">
        <f t="shared" si="149"/>
        <v/>
      </c>
      <c r="FP24" s="783" t="str">
        <f t="shared" si="150"/>
        <v/>
      </c>
      <c r="FQ24" s="783" t="str">
        <f t="shared" si="151"/>
        <v/>
      </c>
      <c r="FR24" s="783" t="str">
        <f t="shared" si="152"/>
        <v/>
      </c>
      <c r="FS24" s="783" t="str">
        <f t="shared" si="153"/>
        <v/>
      </c>
      <c r="FT24" s="783" t="str">
        <f t="shared" si="154"/>
        <v/>
      </c>
      <c r="FU24" s="783" t="str">
        <f t="shared" si="155"/>
        <v/>
      </c>
      <c r="FV24" s="783" t="str">
        <f t="shared" si="156"/>
        <v/>
      </c>
      <c r="FW24" s="783" t="str">
        <f t="shared" si="157"/>
        <v/>
      </c>
      <c r="FX24" s="783" t="str">
        <f t="shared" si="158"/>
        <v/>
      </c>
      <c r="FY24" s="783" t="str">
        <f t="shared" si="159"/>
        <v/>
      </c>
      <c r="FZ24" s="783" t="str">
        <f t="shared" si="160"/>
        <v/>
      </c>
      <c r="GA24" s="783" t="str">
        <f t="shared" si="161"/>
        <v/>
      </c>
      <c r="GB24" s="783" t="str">
        <f t="shared" si="162"/>
        <v/>
      </c>
      <c r="GC24" s="783" t="str">
        <f t="shared" si="163"/>
        <v/>
      </c>
      <c r="GD24" s="783" t="str">
        <f t="shared" si="164"/>
        <v/>
      </c>
      <c r="GE24" s="783" t="str">
        <f t="shared" si="165"/>
        <v/>
      </c>
      <c r="GF24" s="783" t="str">
        <f t="shared" si="166"/>
        <v/>
      </c>
      <c r="GG24" s="783" t="str">
        <f t="shared" si="167"/>
        <v/>
      </c>
      <c r="GH24" s="783" t="str">
        <f t="shared" si="168"/>
        <v/>
      </c>
      <c r="GI24" s="783" t="str">
        <f t="shared" si="169"/>
        <v/>
      </c>
      <c r="GJ24" s="783" t="str">
        <f t="shared" si="170"/>
        <v/>
      </c>
      <c r="GK24" s="783" t="str">
        <f t="shared" si="171"/>
        <v/>
      </c>
      <c r="GL24" s="783" t="str">
        <f t="shared" si="172"/>
        <v/>
      </c>
      <c r="GM24" s="783" t="str">
        <f t="shared" si="173"/>
        <v/>
      </c>
      <c r="GN24" s="783" t="str">
        <f t="shared" si="174"/>
        <v/>
      </c>
      <c r="GO24" s="783" t="str">
        <f t="shared" si="175"/>
        <v/>
      </c>
      <c r="GP24" s="783" t="str">
        <f t="shared" si="176"/>
        <v/>
      </c>
      <c r="GQ24" s="783" t="str">
        <f t="shared" si="177"/>
        <v/>
      </c>
      <c r="GR24" s="783" t="str">
        <f t="shared" si="178"/>
        <v/>
      </c>
      <c r="GS24" s="783" t="str">
        <f t="shared" si="179"/>
        <v/>
      </c>
      <c r="GT24" s="783" t="str">
        <f t="shared" si="180"/>
        <v/>
      </c>
      <c r="GU24" s="783" t="str">
        <f t="shared" si="181"/>
        <v/>
      </c>
      <c r="GV24" s="783" t="str">
        <f t="shared" si="182"/>
        <v/>
      </c>
      <c r="GW24" s="783" t="str">
        <f t="shared" si="183"/>
        <v/>
      </c>
      <c r="GX24" s="783" t="str">
        <f t="shared" si="184"/>
        <v/>
      </c>
      <c r="GY24" s="783" t="str">
        <f t="shared" si="185"/>
        <v/>
      </c>
      <c r="GZ24" s="783" t="str">
        <f t="shared" si="186"/>
        <v/>
      </c>
      <c r="HA24" s="783" t="str">
        <f t="shared" si="187"/>
        <v/>
      </c>
      <c r="HB24" s="783" t="str">
        <f t="shared" si="188"/>
        <v/>
      </c>
      <c r="HC24" s="783" t="str">
        <f t="shared" si="189"/>
        <v/>
      </c>
      <c r="HD24" s="783" t="str">
        <f t="shared" si="190"/>
        <v/>
      </c>
      <c r="HE24" s="783" t="str">
        <f t="shared" si="191"/>
        <v/>
      </c>
      <c r="HF24" s="783" t="str">
        <f t="shared" si="192"/>
        <v/>
      </c>
      <c r="HG24" s="783" t="str">
        <f t="shared" si="193"/>
        <v/>
      </c>
      <c r="HH24" s="783" t="str">
        <f t="shared" si="194"/>
        <v/>
      </c>
      <c r="HI24" s="783" t="str">
        <f t="shared" si="195"/>
        <v/>
      </c>
      <c r="HJ24" s="783" t="str">
        <f t="shared" si="196"/>
        <v/>
      </c>
      <c r="HK24" s="783" t="str">
        <f t="shared" si="197"/>
        <v/>
      </c>
      <c r="HL24" s="783" t="str">
        <f t="shared" si="198"/>
        <v/>
      </c>
      <c r="HM24" s="783" t="str">
        <f t="shared" si="199"/>
        <v/>
      </c>
      <c r="HN24" s="783" t="str">
        <f t="shared" si="200"/>
        <v/>
      </c>
      <c r="HO24" s="783" t="str">
        <f t="shared" si="201"/>
        <v/>
      </c>
      <c r="HP24" s="783" t="str">
        <f t="shared" si="202"/>
        <v/>
      </c>
      <c r="HQ24" s="783" t="str">
        <f t="shared" si="203"/>
        <v/>
      </c>
      <c r="HR24" s="783" t="str">
        <f t="shared" si="204"/>
        <v/>
      </c>
      <c r="HS24" s="783" t="str">
        <f t="shared" si="205"/>
        <v/>
      </c>
      <c r="HT24" s="783" t="str">
        <f t="shared" si="206"/>
        <v/>
      </c>
      <c r="HU24" s="783" t="str">
        <f t="shared" si="207"/>
        <v/>
      </c>
      <c r="HV24" s="783" t="str">
        <f t="shared" si="208"/>
        <v/>
      </c>
      <c r="HW24" s="783" t="str">
        <f t="shared" si="209"/>
        <v/>
      </c>
      <c r="HX24" s="783" t="str">
        <f t="shared" si="210"/>
        <v/>
      </c>
      <c r="HY24" s="783" t="str">
        <f t="shared" si="211"/>
        <v/>
      </c>
      <c r="HZ24" s="819" t="str">
        <f t="shared" si="212"/>
        <v/>
      </c>
      <c r="IA24" s="819" t="str">
        <f t="shared" si="213"/>
        <v/>
      </c>
      <c r="IB24" s="819" t="str">
        <f t="shared" si="214"/>
        <v/>
      </c>
      <c r="IC24" s="819" t="str">
        <f t="shared" si="215"/>
        <v/>
      </c>
      <c r="ID24" s="819" t="str">
        <f t="shared" si="216"/>
        <v/>
      </c>
      <c r="IE24" s="819" t="str">
        <f t="shared" si="217"/>
        <v/>
      </c>
      <c r="IF24" s="819" t="str">
        <f t="shared" si="218"/>
        <v/>
      </c>
      <c r="IG24" s="819" t="str">
        <f t="shared" si="219"/>
        <v/>
      </c>
      <c r="IH24" s="819" t="str">
        <f t="shared" si="220"/>
        <v/>
      </c>
      <c r="II24" s="819" t="str">
        <f t="shared" si="221"/>
        <v/>
      </c>
      <c r="IJ24" s="819" t="str">
        <f t="shared" si="222"/>
        <v/>
      </c>
      <c r="IK24" s="819" t="str">
        <f t="shared" si="223"/>
        <v/>
      </c>
      <c r="IL24" s="819" t="str">
        <f t="shared" si="224"/>
        <v/>
      </c>
      <c r="IM24" s="819" t="str">
        <f t="shared" si="225"/>
        <v/>
      </c>
      <c r="IN24" s="819" t="str">
        <f t="shared" si="226"/>
        <v/>
      </c>
      <c r="IO24" s="819" t="str">
        <f t="shared" si="227"/>
        <v/>
      </c>
      <c r="IP24" s="819" t="str">
        <f t="shared" si="228"/>
        <v/>
      </c>
      <c r="IQ24" s="819" t="str">
        <f t="shared" si="229"/>
        <v/>
      </c>
      <c r="IR24" s="819" t="str">
        <f t="shared" si="230"/>
        <v/>
      </c>
      <c r="IS24" s="819" t="str">
        <f t="shared" si="231"/>
        <v/>
      </c>
      <c r="IT24" s="819" t="str">
        <f t="shared" si="232"/>
        <v/>
      </c>
      <c r="IU24" s="819" t="str">
        <f t="shared" si="233"/>
        <v/>
      </c>
      <c r="IV24" s="819" t="str">
        <f t="shared" si="234"/>
        <v/>
      </c>
      <c r="IW24" s="819" t="str">
        <f t="shared" si="235"/>
        <v/>
      </c>
      <c r="IX24" s="819" t="str">
        <f t="shared" si="236"/>
        <v/>
      </c>
      <c r="IY24" s="819" t="str">
        <f t="shared" si="237"/>
        <v/>
      </c>
      <c r="IZ24" s="819" t="str">
        <f t="shared" si="238"/>
        <v/>
      </c>
      <c r="JA24" s="819" t="str">
        <f t="shared" si="239"/>
        <v/>
      </c>
      <c r="JB24" s="819" t="str">
        <f t="shared" si="240"/>
        <v/>
      </c>
      <c r="JC24" s="819" t="str">
        <f t="shared" si="241"/>
        <v/>
      </c>
      <c r="JD24" s="819" t="str">
        <f t="shared" si="242"/>
        <v/>
      </c>
      <c r="JE24" s="819" t="str">
        <f t="shared" si="243"/>
        <v/>
      </c>
      <c r="JF24" s="819" t="str">
        <f t="shared" si="244"/>
        <v/>
      </c>
      <c r="JG24" s="819" t="str">
        <f t="shared" si="245"/>
        <v/>
      </c>
      <c r="JH24" s="819" t="str">
        <f t="shared" si="246"/>
        <v/>
      </c>
      <c r="JI24" s="819" t="str">
        <f t="shared" si="247"/>
        <v/>
      </c>
      <c r="JJ24" s="819" t="str">
        <f t="shared" si="248"/>
        <v/>
      </c>
      <c r="JK24" s="819" t="str">
        <f t="shared" si="249"/>
        <v/>
      </c>
      <c r="JL24" s="819" t="str">
        <f t="shared" si="250"/>
        <v/>
      </c>
      <c r="JM24" s="819" t="str">
        <f t="shared" si="251"/>
        <v/>
      </c>
      <c r="JN24" s="819" t="str">
        <f t="shared" si="252"/>
        <v/>
      </c>
      <c r="JO24" s="819" t="str">
        <f t="shared" si="253"/>
        <v/>
      </c>
      <c r="JP24" s="819" t="str">
        <f t="shared" si="254"/>
        <v/>
      </c>
      <c r="JQ24" s="819" t="str">
        <f t="shared" si="255"/>
        <v/>
      </c>
      <c r="JR24" s="819" t="str">
        <f t="shared" si="256"/>
        <v/>
      </c>
      <c r="JS24" s="819" t="str">
        <f t="shared" si="257"/>
        <v/>
      </c>
      <c r="JT24" s="819" t="str">
        <f t="shared" si="258"/>
        <v/>
      </c>
      <c r="JU24" s="819" t="str">
        <f t="shared" si="259"/>
        <v/>
      </c>
      <c r="JV24" s="819" t="str">
        <f t="shared" si="260"/>
        <v/>
      </c>
      <c r="JW24" s="819" t="str">
        <f t="shared" si="261"/>
        <v/>
      </c>
      <c r="JX24" s="819" t="str">
        <f t="shared" si="262"/>
        <v/>
      </c>
      <c r="JY24" s="819" t="str">
        <f t="shared" si="263"/>
        <v/>
      </c>
      <c r="JZ24" s="819" t="str">
        <f t="shared" si="264"/>
        <v/>
      </c>
      <c r="KA24" s="819" t="str">
        <f t="shared" si="265"/>
        <v/>
      </c>
      <c r="KB24" s="819" t="str">
        <f t="shared" si="266"/>
        <v/>
      </c>
      <c r="KC24" s="819" t="str">
        <f t="shared" si="267"/>
        <v/>
      </c>
      <c r="KD24" s="819" t="str">
        <f t="shared" si="268"/>
        <v/>
      </c>
      <c r="KE24" s="819" t="str">
        <f t="shared" si="269"/>
        <v/>
      </c>
      <c r="KF24" s="819" t="str">
        <f t="shared" si="270"/>
        <v/>
      </c>
      <c r="KG24" s="819" t="str">
        <f t="shared" si="271"/>
        <v/>
      </c>
      <c r="KH24" s="819" t="str">
        <f t="shared" si="272"/>
        <v/>
      </c>
      <c r="KI24" s="819" t="str">
        <f t="shared" si="273"/>
        <v/>
      </c>
      <c r="KJ24" s="819" t="str">
        <f t="shared" si="274"/>
        <v/>
      </c>
      <c r="KK24" s="819" t="str">
        <f t="shared" si="275"/>
        <v/>
      </c>
      <c r="KL24" s="819" t="str">
        <f t="shared" si="276"/>
        <v/>
      </c>
      <c r="KM24" s="819" t="str">
        <f t="shared" si="277"/>
        <v/>
      </c>
      <c r="KN24" s="819" t="str">
        <f t="shared" si="278"/>
        <v/>
      </c>
      <c r="KO24" s="819" t="str">
        <f t="shared" si="279"/>
        <v/>
      </c>
      <c r="KP24" s="819" t="str">
        <f t="shared" si="280"/>
        <v/>
      </c>
      <c r="KQ24" s="819" t="str">
        <f t="shared" si="281"/>
        <v/>
      </c>
      <c r="KR24" s="819" t="str">
        <f t="shared" si="282"/>
        <v/>
      </c>
      <c r="KS24" s="819" t="str">
        <f t="shared" si="283"/>
        <v/>
      </c>
      <c r="KT24" s="819" t="str">
        <f t="shared" si="284"/>
        <v/>
      </c>
      <c r="KU24" s="819" t="str">
        <f t="shared" si="285"/>
        <v/>
      </c>
      <c r="KV24" s="819" t="str">
        <f t="shared" si="286"/>
        <v/>
      </c>
      <c r="KW24" s="819" t="str">
        <f t="shared" si="287"/>
        <v/>
      </c>
      <c r="KX24" s="819" t="str">
        <f t="shared" si="288"/>
        <v/>
      </c>
      <c r="KY24" s="819" t="str">
        <f t="shared" si="289"/>
        <v/>
      </c>
      <c r="KZ24" s="819" t="str">
        <f t="shared" si="290"/>
        <v/>
      </c>
      <c r="LA24" s="819" t="str">
        <f t="shared" si="291"/>
        <v/>
      </c>
      <c r="LB24" s="819" t="str">
        <f t="shared" si="292"/>
        <v/>
      </c>
      <c r="LC24" s="819" t="str">
        <f t="shared" si="293"/>
        <v/>
      </c>
      <c r="LD24" s="819" t="str">
        <f t="shared" si="294"/>
        <v/>
      </c>
      <c r="LE24" s="819" t="str">
        <f t="shared" si="295"/>
        <v/>
      </c>
      <c r="LF24" s="819" t="str">
        <f t="shared" si="296"/>
        <v/>
      </c>
      <c r="LG24" s="819" t="str">
        <f t="shared" si="297"/>
        <v/>
      </c>
      <c r="LH24" s="819" t="str">
        <f t="shared" si="298"/>
        <v/>
      </c>
      <c r="LI24" s="819" t="str">
        <f t="shared" si="299"/>
        <v/>
      </c>
      <c r="LJ24" s="819" t="str">
        <f t="shared" si="300"/>
        <v/>
      </c>
      <c r="LK24" s="819" t="str">
        <f t="shared" si="301"/>
        <v/>
      </c>
      <c r="LL24" s="819" t="str">
        <f t="shared" si="302"/>
        <v/>
      </c>
      <c r="LM24" s="819" t="str">
        <f t="shared" si="303"/>
        <v/>
      </c>
      <c r="LN24" s="819" t="str">
        <f t="shared" si="304"/>
        <v/>
      </c>
      <c r="LO24" s="819" t="str">
        <f t="shared" si="305"/>
        <v/>
      </c>
      <c r="LP24" s="819" t="str">
        <f t="shared" si="306"/>
        <v/>
      </c>
      <c r="LQ24" s="820" t="str">
        <f t="shared" si="307"/>
        <v/>
      </c>
      <c r="LR24" s="820" t="str">
        <f t="shared" si="308"/>
        <v/>
      </c>
      <c r="LS24" s="820" t="str">
        <f t="shared" si="309"/>
        <v/>
      </c>
      <c r="LT24" s="820" t="str">
        <f t="shared" si="310"/>
        <v/>
      </c>
      <c r="LU24" s="820" t="str">
        <f t="shared" si="311"/>
        <v/>
      </c>
      <c r="LV24" s="783" t="str">
        <f t="shared" si="312"/>
        <v/>
      </c>
      <c r="LW24" s="783" t="str">
        <f t="shared" si="313"/>
        <v/>
      </c>
      <c r="LX24" s="783" t="str">
        <f t="shared" si="314"/>
        <v/>
      </c>
      <c r="LY24" s="783" t="str">
        <f t="shared" si="315"/>
        <v/>
      </c>
      <c r="LZ24" s="783" t="str">
        <f t="shared" si="316"/>
        <v/>
      </c>
      <c r="MA24" s="783" t="str">
        <f t="shared" si="317"/>
        <v/>
      </c>
      <c r="MB24" s="783" t="str">
        <f t="shared" si="318"/>
        <v/>
      </c>
      <c r="MC24" s="783" t="str">
        <f t="shared" si="319"/>
        <v/>
      </c>
      <c r="MD24" s="783" t="str">
        <f t="shared" si="320"/>
        <v/>
      </c>
      <c r="ME24" s="783" t="str">
        <f t="shared" si="321"/>
        <v/>
      </c>
      <c r="MF24" s="783" t="str">
        <f t="shared" si="322"/>
        <v/>
      </c>
      <c r="MG24" s="783" t="str">
        <f t="shared" si="323"/>
        <v/>
      </c>
      <c r="MH24" s="783" t="str">
        <f t="shared" si="324"/>
        <v/>
      </c>
      <c r="MI24" s="783" t="str">
        <f t="shared" si="325"/>
        <v/>
      </c>
      <c r="MJ24" s="783" t="str">
        <f t="shared" si="326"/>
        <v/>
      </c>
      <c r="MK24" s="783" t="str">
        <f t="shared" si="327"/>
        <v/>
      </c>
      <c r="ML24" s="783" t="str">
        <f t="shared" si="328"/>
        <v/>
      </c>
      <c r="MM24" s="783" t="str">
        <f t="shared" si="329"/>
        <v/>
      </c>
      <c r="MN24" s="783" t="str">
        <f t="shared" si="330"/>
        <v/>
      </c>
      <c r="MO24" s="783" t="str">
        <f t="shared" si="331"/>
        <v/>
      </c>
      <c r="MP24" s="805">
        <f t="shared" si="338"/>
        <v>0</v>
      </c>
      <c r="MQ24" s="805">
        <f t="shared" si="339"/>
        <v>0</v>
      </c>
      <c r="MR24" s="805">
        <f t="shared" si="340"/>
        <v>0</v>
      </c>
      <c r="MS24" s="805">
        <f t="shared" si="341"/>
        <v>0</v>
      </c>
      <c r="MT24" s="805">
        <f t="shared" si="342"/>
        <v>0</v>
      </c>
      <c r="MU24" s="805">
        <f t="shared" si="343"/>
        <v>0</v>
      </c>
      <c r="MV24" s="805">
        <f t="shared" si="344"/>
        <v>0</v>
      </c>
      <c r="MW24" s="805">
        <f t="shared" si="345"/>
        <v>0</v>
      </c>
      <c r="MX24" s="805">
        <f t="shared" si="346"/>
        <v>0</v>
      </c>
      <c r="MY24" s="805">
        <f t="shared" si="347"/>
        <v>0</v>
      </c>
      <c r="MZ24" s="805">
        <f t="shared" si="332"/>
        <v>0</v>
      </c>
      <c r="NA24" s="805">
        <f t="shared" si="333"/>
        <v>0</v>
      </c>
      <c r="NB24" s="805">
        <f t="shared" si="334"/>
        <v>0</v>
      </c>
      <c r="NC24" s="805">
        <f t="shared" si="335"/>
        <v>0</v>
      </c>
      <c r="ND24" s="805">
        <f t="shared" si="336"/>
        <v>0</v>
      </c>
    </row>
    <row r="25" spans="1:368" ht="13.9" customHeight="1" x14ac:dyDescent="0.2">
      <c r="A25" s="814" t="str">
        <f t="shared" si="337"/>
        <v/>
      </c>
      <c r="B25" s="165"/>
      <c r="C25" s="140"/>
      <c r="D25" s="141"/>
      <c r="E25" s="142"/>
      <c r="F25" s="142"/>
      <c r="G25" s="142"/>
      <c r="H25" s="142"/>
      <c r="I25" s="142"/>
      <c r="J25" s="534"/>
      <c r="K25" s="143"/>
      <c r="L25" s="144">
        <f t="shared" si="0"/>
        <v>0</v>
      </c>
      <c r="M25" s="144">
        <f t="shared" si="1"/>
        <v>0</v>
      </c>
      <c r="N25" s="821"/>
      <c r="O25" s="821"/>
      <c r="P25" s="821"/>
      <c r="Q25" s="822"/>
      <c r="R25" s="823"/>
      <c r="S25" s="824"/>
      <c r="T25" s="1303"/>
      <c r="U25" s="1304"/>
      <c r="V25" s="1304"/>
      <c r="W25" s="1305"/>
      <c r="X25" s="783" t="str">
        <f t="shared" si="2"/>
        <v/>
      </c>
      <c r="Y25" s="783" t="str">
        <f t="shared" si="3"/>
        <v/>
      </c>
      <c r="Z25" s="783" t="str">
        <f t="shared" si="4"/>
        <v/>
      </c>
      <c r="AA25" s="783" t="str">
        <f t="shared" si="5"/>
        <v/>
      </c>
      <c r="AB25" s="783" t="str">
        <f t="shared" si="6"/>
        <v/>
      </c>
      <c r="AC25" s="783" t="str">
        <f t="shared" si="7"/>
        <v/>
      </c>
      <c r="AD25" s="783" t="str">
        <f t="shared" si="8"/>
        <v/>
      </c>
      <c r="AE25" s="783" t="str">
        <f t="shared" si="9"/>
        <v/>
      </c>
      <c r="AF25" s="783" t="str">
        <f t="shared" si="10"/>
        <v/>
      </c>
      <c r="AG25" s="783" t="str">
        <f t="shared" si="11"/>
        <v/>
      </c>
      <c r="AH25" s="783" t="str">
        <f t="shared" si="12"/>
        <v/>
      </c>
      <c r="AI25" s="783" t="str">
        <f t="shared" si="13"/>
        <v/>
      </c>
      <c r="AJ25" s="783" t="str">
        <f t="shared" si="14"/>
        <v/>
      </c>
      <c r="AK25" s="783" t="str">
        <f t="shared" si="15"/>
        <v/>
      </c>
      <c r="AL25" s="783" t="str">
        <f t="shared" si="16"/>
        <v/>
      </c>
      <c r="AM25" s="783" t="str">
        <f t="shared" si="17"/>
        <v/>
      </c>
      <c r="AN25" s="783" t="str">
        <f t="shared" si="18"/>
        <v/>
      </c>
      <c r="AO25" s="783" t="str">
        <f t="shared" si="19"/>
        <v/>
      </c>
      <c r="AP25" s="783" t="str">
        <f t="shared" si="20"/>
        <v/>
      </c>
      <c r="AQ25" s="783" t="str">
        <f t="shared" si="21"/>
        <v/>
      </c>
      <c r="AR25" s="783" t="str">
        <f t="shared" si="22"/>
        <v/>
      </c>
      <c r="AS25" s="783" t="str">
        <f t="shared" si="23"/>
        <v/>
      </c>
      <c r="AT25" s="783" t="str">
        <f t="shared" si="24"/>
        <v/>
      </c>
      <c r="AU25" s="783" t="str">
        <f t="shared" si="25"/>
        <v/>
      </c>
      <c r="AV25" s="783" t="str">
        <f t="shared" si="26"/>
        <v/>
      </c>
      <c r="AW25" s="783" t="str">
        <f t="shared" si="27"/>
        <v/>
      </c>
      <c r="AX25" s="783" t="str">
        <f t="shared" si="28"/>
        <v/>
      </c>
      <c r="AY25" s="783" t="str">
        <f t="shared" si="29"/>
        <v/>
      </c>
      <c r="AZ25" s="783" t="str">
        <f t="shared" si="30"/>
        <v/>
      </c>
      <c r="BA25" s="783" t="str">
        <f t="shared" si="31"/>
        <v/>
      </c>
      <c r="BB25" s="783" t="str">
        <f t="shared" si="32"/>
        <v/>
      </c>
      <c r="BC25" s="783" t="str">
        <f t="shared" si="33"/>
        <v/>
      </c>
      <c r="BD25" s="783" t="str">
        <f t="shared" si="34"/>
        <v/>
      </c>
      <c r="BE25" s="783" t="str">
        <f t="shared" si="35"/>
        <v/>
      </c>
      <c r="BF25" s="783" t="str">
        <f t="shared" si="36"/>
        <v/>
      </c>
      <c r="BG25" s="783" t="str">
        <f t="shared" si="37"/>
        <v/>
      </c>
      <c r="BH25" s="783" t="str">
        <f t="shared" si="38"/>
        <v/>
      </c>
      <c r="BI25" s="783" t="str">
        <f t="shared" si="39"/>
        <v/>
      </c>
      <c r="BJ25" s="783" t="str">
        <f t="shared" si="40"/>
        <v/>
      </c>
      <c r="BK25" s="783" t="str">
        <f t="shared" si="41"/>
        <v/>
      </c>
      <c r="BL25" s="783" t="str">
        <f t="shared" si="42"/>
        <v/>
      </c>
      <c r="BM25" s="783" t="str">
        <f t="shared" si="43"/>
        <v/>
      </c>
      <c r="BN25" s="783" t="str">
        <f t="shared" si="44"/>
        <v/>
      </c>
      <c r="BO25" s="783" t="str">
        <f t="shared" si="45"/>
        <v/>
      </c>
      <c r="BP25" s="783" t="str">
        <f t="shared" si="46"/>
        <v/>
      </c>
      <c r="BQ25" s="783" t="str">
        <f t="shared" si="47"/>
        <v/>
      </c>
      <c r="BR25" s="783" t="str">
        <f t="shared" si="48"/>
        <v/>
      </c>
      <c r="BS25" s="783" t="str">
        <f t="shared" si="49"/>
        <v/>
      </c>
      <c r="BT25" s="783" t="str">
        <f t="shared" si="50"/>
        <v/>
      </c>
      <c r="BU25" s="783" t="str">
        <f t="shared" si="51"/>
        <v/>
      </c>
      <c r="BV25" s="783" t="str">
        <f t="shared" si="52"/>
        <v/>
      </c>
      <c r="BW25" s="783" t="str">
        <f t="shared" si="53"/>
        <v/>
      </c>
      <c r="BX25" s="783" t="str">
        <f t="shared" si="54"/>
        <v/>
      </c>
      <c r="BY25" s="783" t="str">
        <f t="shared" si="55"/>
        <v/>
      </c>
      <c r="BZ25" s="783" t="str">
        <f t="shared" si="56"/>
        <v/>
      </c>
      <c r="CA25" s="783" t="str">
        <f t="shared" si="57"/>
        <v/>
      </c>
      <c r="CB25" s="783" t="str">
        <f t="shared" si="58"/>
        <v/>
      </c>
      <c r="CC25" s="783" t="str">
        <f t="shared" si="59"/>
        <v/>
      </c>
      <c r="CD25" s="783" t="str">
        <f t="shared" si="60"/>
        <v/>
      </c>
      <c r="CE25" s="783" t="str">
        <f t="shared" si="61"/>
        <v/>
      </c>
      <c r="CF25" s="783" t="str">
        <f t="shared" si="62"/>
        <v/>
      </c>
      <c r="CG25" s="783" t="str">
        <f t="shared" si="63"/>
        <v/>
      </c>
      <c r="CH25" s="783" t="str">
        <f t="shared" si="64"/>
        <v/>
      </c>
      <c r="CI25" s="783" t="str">
        <f t="shared" si="65"/>
        <v/>
      </c>
      <c r="CJ25" s="783" t="str">
        <f t="shared" si="66"/>
        <v/>
      </c>
      <c r="CK25" s="783" t="str">
        <f t="shared" si="67"/>
        <v/>
      </c>
      <c r="CL25" s="783" t="str">
        <f t="shared" si="68"/>
        <v/>
      </c>
      <c r="CM25" s="783" t="str">
        <f t="shared" si="69"/>
        <v/>
      </c>
      <c r="CN25" s="783" t="str">
        <f t="shared" si="70"/>
        <v/>
      </c>
      <c r="CO25" s="783" t="str">
        <f t="shared" si="71"/>
        <v/>
      </c>
      <c r="CP25" s="783" t="str">
        <f t="shared" si="72"/>
        <v/>
      </c>
      <c r="CQ25" s="783" t="str">
        <f t="shared" si="73"/>
        <v/>
      </c>
      <c r="CR25" s="783" t="str">
        <f t="shared" si="74"/>
        <v/>
      </c>
      <c r="CS25" s="783" t="str">
        <f t="shared" si="75"/>
        <v/>
      </c>
      <c r="CT25" s="783" t="str">
        <f t="shared" si="76"/>
        <v/>
      </c>
      <c r="CU25" s="783" t="str">
        <f t="shared" si="77"/>
        <v/>
      </c>
      <c r="CV25" s="783" t="str">
        <f t="shared" si="78"/>
        <v/>
      </c>
      <c r="CW25" s="783" t="str">
        <f t="shared" si="79"/>
        <v/>
      </c>
      <c r="CX25" s="783" t="str">
        <f t="shared" si="80"/>
        <v/>
      </c>
      <c r="CY25" s="783" t="str">
        <f t="shared" si="81"/>
        <v/>
      </c>
      <c r="CZ25" s="783" t="str">
        <f t="shared" si="82"/>
        <v/>
      </c>
      <c r="DA25" s="783" t="str">
        <f t="shared" si="83"/>
        <v/>
      </c>
      <c r="DB25" s="783" t="str">
        <f t="shared" si="84"/>
        <v/>
      </c>
      <c r="DC25" s="783" t="str">
        <f t="shared" si="85"/>
        <v/>
      </c>
      <c r="DD25" s="783" t="str">
        <f t="shared" si="86"/>
        <v/>
      </c>
      <c r="DE25" s="783" t="str">
        <f t="shared" si="87"/>
        <v/>
      </c>
      <c r="DF25" s="783" t="str">
        <f t="shared" si="88"/>
        <v/>
      </c>
      <c r="DG25" s="783" t="str">
        <f t="shared" si="89"/>
        <v/>
      </c>
      <c r="DH25" s="783" t="str">
        <f t="shared" si="90"/>
        <v/>
      </c>
      <c r="DI25" s="783" t="str">
        <f t="shared" si="91"/>
        <v/>
      </c>
      <c r="DJ25" s="783" t="str">
        <f t="shared" si="92"/>
        <v/>
      </c>
      <c r="DK25" s="783" t="str">
        <f t="shared" si="93"/>
        <v/>
      </c>
      <c r="DL25" s="783" t="str">
        <f t="shared" si="94"/>
        <v/>
      </c>
      <c r="DM25" s="783" t="str">
        <f t="shared" si="95"/>
        <v/>
      </c>
      <c r="DN25" s="783" t="str">
        <f t="shared" si="96"/>
        <v/>
      </c>
      <c r="DO25" s="783" t="str">
        <f t="shared" si="97"/>
        <v/>
      </c>
      <c r="DP25" s="783" t="str">
        <f t="shared" si="98"/>
        <v/>
      </c>
      <c r="DQ25" s="783" t="str">
        <f t="shared" si="99"/>
        <v/>
      </c>
      <c r="DR25" s="783" t="str">
        <f t="shared" si="100"/>
        <v/>
      </c>
      <c r="DS25" s="783" t="str">
        <f t="shared" si="101"/>
        <v/>
      </c>
      <c r="DT25" s="783" t="str">
        <f t="shared" si="102"/>
        <v/>
      </c>
      <c r="DU25" s="783" t="str">
        <f t="shared" si="103"/>
        <v/>
      </c>
      <c r="DV25" s="783" t="str">
        <f t="shared" si="104"/>
        <v/>
      </c>
      <c r="DW25" s="783" t="str">
        <f t="shared" si="105"/>
        <v/>
      </c>
      <c r="DX25" s="783" t="str">
        <f t="shared" si="106"/>
        <v/>
      </c>
      <c r="DY25" s="783" t="str">
        <f t="shared" si="107"/>
        <v/>
      </c>
      <c r="DZ25" s="783" t="str">
        <f t="shared" si="108"/>
        <v/>
      </c>
      <c r="EA25" s="783" t="str">
        <f t="shared" si="109"/>
        <v/>
      </c>
      <c r="EB25" s="783" t="str">
        <f t="shared" si="110"/>
        <v/>
      </c>
      <c r="EC25" s="783" t="str">
        <f t="shared" si="111"/>
        <v/>
      </c>
      <c r="ED25" s="783" t="str">
        <f t="shared" si="112"/>
        <v/>
      </c>
      <c r="EE25" s="783" t="str">
        <f t="shared" si="113"/>
        <v/>
      </c>
      <c r="EF25" s="783" t="str">
        <f t="shared" si="114"/>
        <v/>
      </c>
      <c r="EG25" s="783" t="str">
        <f t="shared" si="115"/>
        <v/>
      </c>
      <c r="EH25" s="783" t="str">
        <f t="shared" si="116"/>
        <v/>
      </c>
      <c r="EI25" s="783" t="str">
        <f t="shared" si="117"/>
        <v/>
      </c>
      <c r="EJ25" s="783" t="str">
        <f t="shared" si="118"/>
        <v/>
      </c>
      <c r="EK25" s="783" t="str">
        <f t="shared" si="119"/>
        <v/>
      </c>
      <c r="EL25" s="783" t="str">
        <f t="shared" si="120"/>
        <v/>
      </c>
      <c r="EM25" s="783" t="str">
        <f t="shared" si="121"/>
        <v/>
      </c>
      <c r="EN25" s="783" t="str">
        <f t="shared" si="122"/>
        <v/>
      </c>
      <c r="EO25" s="783" t="str">
        <f t="shared" si="123"/>
        <v/>
      </c>
      <c r="EP25" s="783" t="str">
        <f t="shared" si="124"/>
        <v/>
      </c>
      <c r="EQ25" s="783" t="str">
        <f t="shared" si="125"/>
        <v/>
      </c>
      <c r="ER25" s="783" t="str">
        <f t="shared" si="126"/>
        <v/>
      </c>
      <c r="ES25" s="783" t="str">
        <f t="shared" si="127"/>
        <v/>
      </c>
      <c r="ET25" s="783" t="str">
        <f t="shared" si="128"/>
        <v/>
      </c>
      <c r="EU25" s="783" t="str">
        <f t="shared" si="129"/>
        <v/>
      </c>
      <c r="EV25" s="783" t="str">
        <f t="shared" si="130"/>
        <v/>
      </c>
      <c r="EW25" s="783" t="str">
        <f t="shared" si="131"/>
        <v/>
      </c>
      <c r="EX25" s="783" t="str">
        <f t="shared" si="132"/>
        <v/>
      </c>
      <c r="EY25" s="783" t="str">
        <f t="shared" si="133"/>
        <v/>
      </c>
      <c r="EZ25" s="783" t="str">
        <f t="shared" si="134"/>
        <v/>
      </c>
      <c r="FA25" s="783" t="str">
        <f t="shared" si="135"/>
        <v/>
      </c>
      <c r="FB25" s="783" t="str">
        <f t="shared" si="136"/>
        <v/>
      </c>
      <c r="FC25" s="783" t="str">
        <f t="shared" si="137"/>
        <v/>
      </c>
      <c r="FD25" s="783" t="str">
        <f t="shared" si="138"/>
        <v/>
      </c>
      <c r="FE25" s="783" t="str">
        <f t="shared" si="139"/>
        <v/>
      </c>
      <c r="FF25" s="783" t="str">
        <f t="shared" si="140"/>
        <v/>
      </c>
      <c r="FG25" s="783" t="str">
        <f t="shared" si="141"/>
        <v/>
      </c>
      <c r="FH25" s="783" t="str">
        <f t="shared" si="142"/>
        <v/>
      </c>
      <c r="FI25" s="783" t="str">
        <f t="shared" si="143"/>
        <v/>
      </c>
      <c r="FJ25" s="783" t="str">
        <f t="shared" si="144"/>
        <v/>
      </c>
      <c r="FK25" s="783" t="str">
        <f t="shared" si="145"/>
        <v/>
      </c>
      <c r="FL25" s="783" t="str">
        <f t="shared" si="146"/>
        <v/>
      </c>
      <c r="FM25" s="783" t="str">
        <f t="shared" si="147"/>
        <v/>
      </c>
      <c r="FN25" s="783" t="str">
        <f t="shared" si="148"/>
        <v/>
      </c>
      <c r="FO25" s="783" t="str">
        <f t="shared" si="149"/>
        <v/>
      </c>
      <c r="FP25" s="783" t="str">
        <f t="shared" si="150"/>
        <v/>
      </c>
      <c r="FQ25" s="783" t="str">
        <f t="shared" si="151"/>
        <v/>
      </c>
      <c r="FR25" s="783" t="str">
        <f t="shared" si="152"/>
        <v/>
      </c>
      <c r="FS25" s="783" t="str">
        <f t="shared" si="153"/>
        <v/>
      </c>
      <c r="FT25" s="783" t="str">
        <f t="shared" si="154"/>
        <v/>
      </c>
      <c r="FU25" s="783" t="str">
        <f t="shared" si="155"/>
        <v/>
      </c>
      <c r="FV25" s="783" t="str">
        <f t="shared" si="156"/>
        <v/>
      </c>
      <c r="FW25" s="783" t="str">
        <f t="shared" si="157"/>
        <v/>
      </c>
      <c r="FX25" s="783" t="str">
        <f t="shared" si="158"/>
        <v/>
      </c>
      <c r="FY25" s="783" t="str">
        <f t="shared" si="159"/>
        <v/>
      </c>
      <c r="FZ25" s="783" t="str">
        <f t="shared" si="160"/>
        <v/>
      </c>
      <c r="GA25" s="783" t="str">
        <f t="shared" si="161"/>
        <v/>
      </c>
      <c r="GB25" s="783" t="str">
        <f t="shared" si="162"/>
        <v/>
      </c>
      <c r="GC25" s="783" t="str">
        <f t="shared" si="163"/>
        <v/>
      </c>
      <c r="GD25" s="783" t="str">
        <f t="shared" si="164"/>
        <v/>
      </c>
      <c r="GE25" s="783" t="str">
        <f t="shared" si="165"/>
        <v/>
      </c>
      <c r="GF25" s="783" t="str">
        <f t="shared" si="166"/>
        <v/>
      </c>
      <c r="GG25" s="783" t="str">
        <f t="shared" si="167"/>
        <v/>
      </c>
      <c r="GH25" s="783" t="str">
        <f t="shared" si="168"/>
        <v/>
      </c>
      <c r="GI25" s="783" t="str">
        <f t="shared" si="169"/>
        <v/>
      </c>
      <c r="GJ25" s="783" t="str">
        <f t="shared" si="170"/>
        <v/>
      </c>
      <c r="GK25" s="783" t="str">
        <f t="shared" si="171"/>
        <v/>
      </c>
      <c r="GL25" s="783" t="str">
        <f t="shared" si="172"/>
        <v/>
      </c>
      <c r="GM25" s="783" t="str">
        <f t="shared" si="173"/>
        <v/>
      </c>
      <c r="GN25" s="783" t="str">
        <f t="shared" si="174"/>
        <v/>
      </c>
      <c r="GO25" s="783" t="str">
        <f t="shared" si="175"/>
        <v/>
      </c>
      <c r="GP25" s="783" t="str">
        <f t="shared" si="176"/>
        <v/>
      </c>
      <c r="GQ25" s="783" t="str">
        <f t="shared" si="177"/>
        <v/>
      </c>
      <c r="GR25" s="783" t="str">
        <f t="shared" si="178"/>
        <v/>
      </c>
      <c r="GS25" s="783" t="str">
        <f t="shared" si="179"/>
        <v/>
      </c>
      <c r="GT25" s="783" t="str">
        <f t="shared" si="180"/>
        <v/>
      </c>
      <c r="GU25" s="783" t="str">
        <f t="shared" si="181"/>
        <v/>
      </c>
      <c r="GV25" s="783" t="str">
        <f t="shared" si="182"/>
        <v/>
      </c>
      <c r="GW25" s="783" t="str">
        <f t="shared" si="183"/>
        <v/>
      </c>
      <c r="GX25" s="783" t="str">
        <f t="shared" si="184"/>
        <v/>
      </c>
      <c r="GY25" s="783" t="str">
        <f t="shared" si="185"/>
        <v/>
      </c>
      <c r="GZ25" s="783" t="str">
        <f t="shared" si="186"/>
        <v/>
      </c>
      <c r="HA25" s="783" t="str">
        <f t="shared" si="187"/>
        <v/>
      </c>
      <c r="HB25" s="783" t="str">
        <f t="shared" si="188"/>
        <v/>
      </c>
      <c r="HC25" s="783" t="str">
        <f t="shared" si="189"/>
        <v/>
      </c>
      <c r="HD25" s="783" t="str">
        <f t="shared" si="190"/>
        <v/>
      </c>
      <c r="HE25" s="783" t="str">
        <f t="shared" si="191"/>
        <v/>
      </c>
      <c r="HF25" s="783" t="str">
        <f t="shared" si="192"/>
        <v/>
      </c>
      <c r="HG25" s="783" t="str">
        <f t="shared" si="193"/>
        <v/>
      </c>
      <c r="HH25" s="783" t="str">
        <f t="shared" si="194"/>
        <v/>
      </c>
      <c r="HI25" s="783" t="str">
        <f t="shared" si="195"/>
        <v/>
      </c>
      <c r="HJ25" s="783" t="str">
        <f t="shared" si="196"/>
        <v/>
      </c>
      <c r="HK25" s="783" t="str">
        <f t="shared" si="197"/>
        <v/>
      </c>
      <c r="HL25" s="783" t="str">
        <f t="shared" si="198"/>
        <v/>
      </c>
      <c r="HM25" s="783" t="str">
        <f t="shared" si="199"/>
        <v/>
      </c>
      <c r="HN25" s="783" t="str">
        <f t="shared" si="200"/>
        <v/>
      </c>
      <c r="HO25" s="783" t="str">
        <f t="shared" si="201"/>
        <v/>
      </c>
      <c r="HP25" s="783" t="str">
        <f t="shared" si="202"/>
        <v/>
      </c>
      <c r="HQ25" s="783" t="str">
        <f t="shared" si="203"/>
        <v/>
      </c>
      <c r="HR25" s="783" t="str">
        <f t="shared" si="204"/>
        <v/>
      </c>
      <c r="HS25" s="783" t="str">
        <f t="shared" si="205"/>
        <v/>
      </c>
      <c r="HT25" s="783" t="str">
        <f t="shared" si="206"/>
        <v/>
      </c>
      <c r="HU25" s="783" t="str">
        <f t="shared" si="207"/>
        <v/>
      </c>
      <c r="HV25" s="783" t="str">
        <f t="shared" si="208"/>
        <v/>
      </c>
      <c r="HW25" s="783" t="str">
        <f t="shared" si="209"/>
        <v/>
      </c>
      <c r="HX25" s="783" t="str">
        <f t="shared" si="210"/>
        <v/>
      </c>
      <c r="HY25" s="783" t="str">
        <f t="shared" si="211"/>
        <v/>
      </c>
      <c r="HZ25" s="819" t="str">
        <f t="shared" si="212"/>
        <v/>
      </c>
      <c r="IA25" s="819" t="str">
        <f t="shared" si="213"/>
        <v/>
      </c>
      <c r="IB25" s="819" t="str">
        <f t="shared" si="214"/>
        <v/>
      </c>
      <c r="IC25" s="819" t="str">
        <f t="shared" si="215"/>
        <v/>
      </c>
      <c r="ID25" s="819" t="str">
        <f t="shared" si="216"/>
        <v/>
      </c>
      <c r="IE25" s="819" t="str">
        <f t="shared" si="217"/>
        <v/>
      </c>
      <c r="IF25" s="819" t="str">
        <f t="shared" si="218"/>
        <v/>
      </c>
      <c r="IG25" s="819" t="str">
        <f t="shared" si="219"/>
        <v/>
      </c>
      <c r="IH25" s="819" t="str">
        <f t="shared" si="220"/>
        <v/>
      </c>
      <c r="II25" s="819" t="str">
        <f t="shared" si="221"/>
        <v/>
      </c>
      <c r="IJ25" s="819" t="str">
        <f t="shared" si="222"/>
        <v/>
      </c>
      <c r="IK25" s="819" t="str">
        <f t="shared" si="223"/>
        <v/>
      </c>
      <c r="IL25" s="819" t="str">
        <f t="shared" si="224"/>
        <v/>
      </c>
      <c r="IM25" s="819" t="str">
        <f t="shared" si="225"/>
        <v/>
      </c>
      <c r="IN25" s="819" t="str">
        <f t="shared" si="226"/>
        <v/>
      </c>
      <c r="IO25" s="819" t="str">
        <f t="shared" si="227"/>
        <v/>
      </c>
      <c r="IP25" s="819" t="str">
        <f t="shared" si="228"/>
        <v/>
      </c>
      <c r="IQ25" s="819" t="str">
        <f t="shared" si="229"/>
        <v/>
      </c>
      <c r="IR25" s="819" t="str">
        <f t="shared" si="230"/>
        <v/>
      </c>
      <c r="IS25" s="819" t="str">
        <f t="shared" si="231"/>
        <v/>
      </c>
      <c r="IT25" s="819" t="str">
        <f t="shared" si="232"/>
        <v/>
      </c>
      <c r="IU25" s="819" t="str">
        <f t="shared" si="233"/>
        <v/>
      </c>
      <c r="IV25" s="819" t="str">
        <f t="shared" si="234"/>
        <v/>
      </c>
      <c r="IW25" s="819" t="str">
        <f t="shared" si="235"/>
        <v/>
      </c>
      <c r="IX25" s="819" t="str">
        <f t="shared" si="236"/>
        <v/>
      </c>
      <c r="IY25" s="819" t="str">
        <f t="shared" si="237"/>
        <v/>
      </c>
      <c r="IZ25" s="819" t="str">
        <f t="shared" si="238"/>
        <v/>
      </c>
      <c r="JA25" s="819" t="str">
        <f t="shared" si="239"/>
        <v/>
      </c>
      <c r="JB25" s="819" t="str">
        <f t="shared" si="240"/>
        <v/>
      </c>
      <c r="JC25" s="819" t="str">
        <f t="shared" si="241"/>
        <v/>
      </c>
      <c r="JD25" s="819" t="str">
        <f t="shared" si="242"/>
        <v/>
      </c>
      <c r="JE25" s="819" t="str">
        <f t="shared" si="243"/>
        <v/>
      </c>
      <c r="JF25" s="819" t="str">
        <f t="shared" si="244"/>
        <v/>
      </c>
      <c r="JG25" s="819" t="str">
        <f t="shared" si="245"/>
        <v/>
      </c>
      <c r="JH25" s="819" t="str">
        <f t="shared" si="246"/>
        <v/>
      </c>
      <c r="JI25" s="819" t="str">
        <f t="shared" si="247"/>
        <v/>
      </c>
      <c r="JJ25" s="819" t="str">
        <f t="shared" si="248"/>
        <v/>
      </c>
      <c r="JK25" s="819" t="str">
        <f t="shared" si="249"/>
        <v/>
      </c>
      <c r="JL25" s="819" t="str">
        <f t="shared" si="250"/>
        <v/>
      </c>
      <c r="JM25" s="819" t="str">
        <f t="shared" si="251"/>
        <v/>
      </c>
      <c r="JN25" s="819" t="str">
        <f t="shared" si="252"/>
        <v/>
      </c>
      <c r="JO25" s="819" t="str">
        <f t="shared" si="253"/>
        <v/>
      </c>
      <c r="JP25" s="819" t="str">
        <f t="shared" si="254"/>
        <v/>
      </c>
      <c r="JQ25" s="819" t="str">
        <f t="shared" si="255"/>
        <v/>
      </c>
      <c r="JR25" s="819" t="str">
        <f t="shared" si="256"/>
        <v/>
      </c>
      <c r="JS25" s="819" t="str">
        <f t="shared" si="257"/>
        <v/>
      </c>
      <c r="JT25" s="819" t="str">
        <f t="shared" si="258"/>
        <v/>
      </c>
      <c r="JU25" s="819" t="str">
        <f t="shared" si="259"/>
        <v/>
      </c>
      <c r="JV25" s="819" t="str">
        <f t="shared" si="260"/>
        <v/>
      </c>
      <c r="JW25" s="819" t="str">
        <f t="shared" si="261"/>
        <v/>
      </c>
      <c r="JX25" s="819" t="str">
        <f t="shared" si="262"/>
        <v/>
      </c>
      <c r="JY25" s="819" t="str">
        <f t="shared" si="263"/>
        <v/>
      </c>
      <c r="JZ25" s="819" t="str">
        <f t="shared" si="264"/>
        <v/>
      </c>
      <c r="KA25" s="819" t="str">
        <f t="shared" si="265"/>
        <v/>
      </c>
      <c r="KB25" s="819" t="str">
        <f t="shared" si="266"/>
        <v/>
      </c>
      <c r="KC25" s="819" t="str">
        <f t="shared" si="267"/>
        <v/>
      </c>
      <c r="KD25" s="819" t="str">
        <f t="shared" si="268"/>
        <v/>
      </c>
      <c r="KE25" s="819" t="str">
        <f t="shared" si="269"/>
        <v/>
      </c>
      <c r="KF25" s="819" t="str">
        <f t="shared" si="270"/>
        <v/>
      </c>
      <c r="KG25" s="819" t="str">
        <f t="shared" si="271"/>
        <v/>
      </c>
      <c r="KH25" s="819" t="str">
        <f t="shared" si="272"/>
        <v/>
      </c>
      <c r="KI25" s="819" t="str">
        <f t="shared" si="273"/>
        <v/>
      </c>
      <c r="KJ25" s="819" t="str">
        <f t="shared" si="274"/>
        <v/>
      </c>
      <c r="KK25" s="819" t="str">
        <f t="shared" si="275"/>
        <v/>
      </c>
      <c r="KL25" s="819" t="str">
        <f t="shared" si="276"/>
        <v/>
      </c>
      <c r="KM25" s="819" t="str">
        <f t="shared" si="277"/>
        <v/>
      </c>
      <c r="KN25" s="819" t="str">
        <f t="shared" si="278"/>
        <v/>
      </c>
      <c r="KO25" s="819" t="str">
        <f t="shared" si="279"/>
        <v/>
      </c>
      <c r="KP25" s="819" t="str">
        <f t="shared" si="280"/>
        <v/>
      </c>
      <c r="KQ25" s="819" t="str">
        <f t="shared" si="281"/>
        <v/>
      </c>
      <c r="KR25" s="819" t="str">
        <f t="shared" si="282"/>
        <v/>
      </c>
      <c r="KS25" s="819" t="str">
        <f t="shared" si="283"/>
        <v/>
      </c>
      <c r="KT25" s="819" t="str">
        <f t="shared" si="284"/>
        <v/>
      </c>
      <c r="KU25" s="819" t="str">
        <f t="shared" si="285"/>
        <v/>
      </c>
      <c r="KV25" s="819" t="str">
        <f t="shared" si="286"/>
        <v/>
      </c>
      <c r="KW25" s="819" t="str">
        <f t="shared" si="287"/>
        <v/>
      </c>
      <c r="KX25" s="819" t="str">
        <f t="shared" si="288"/>
        <v/>
      </c>
      <c r="KY25" s="819" t="str">
        <f t="shared" si="289"/>
        <v/>
      </c>
      <c r="KZ25" s="819" t="str">
        <f t="shared" si="290"/>
        <v/>
      </c>
      <c r="LA25" s="819" t="str">
        <f t="shared" si="291"/>
        <v/>
      </c>
      <c r="LB25" s="819" t="str">
        <f t="shared" si="292"/>
        <v/>
      </c>
      <c r="LC25" s="819" t="str">
        <f t="shared" si="293"/>
        <v/>
      </c>
      <c r="LD25" s="819" t="str">
        <f t="shared" si="294"/>
        <v/>
      </c>
      <c r="LE25" s="819" t="str">
        <f t="shared" si="295"/>
        <v/>
      </c>
      <c r="LF25" s="819" t="str">
        <f t="shared" si="296"/>
        <v/>
      </c>
      <c r="LG25" s="819" t="str">
        <f t="shared" si="297"/>
        <v/>
      </c>
      <c r="LH25" s="819" t="str">
        <f t="shared" si="298"/>
        <v/>
      </c>
      <c r="LI25" s="819" t="str">
        <f t="shared" si="299"/>
        <v/>
      </c>
      <c r="LJ25" s="819" t="str">
        <f t="shared" si="300"/>
        <v/>
      </c>
      <c r="LK25" s="819" t="str">
        <f t="shared" si="301"/>
        <v/>
      </c>
      <c r="LL25" s="819" t="str">
        <f t="shared" si="302"/>
        <v/>
      </c>
      <c r="LM25" s="819" t="str">
        <f t="shared" si="303"/>
        <v/>
      </c>
      <c r="LN25" s="819" t="str">
        <f t="shared" si="304"/>
        <v/>
      </c>
      <c r="LO25" s="819" t="str">
        <f t="shared" si="305"/>
        <v/>
      </c>
      <c r="LP25" s="819" t="str">
        <f t="shared" si="306"/>
        <v/>
      </c>
      <c r="LQ25" s="820" t="str">
        <f t="shared" si="307"/>
        <v/>
      </c>
      <c r="LR25" s="820" t="str">
        <f t="shared" si="308"/>
        <v/>
      </c>
      <c r="LS25" s="820" t="str">
        <f t="shared" si="309"/>
        <v/>
      </c>
      <c r="LT25" s="820" t="str">
        <f t="shared" si="310"/>
        <v/>
      </c>
      <c r="LU25" s="820" t="str">
        <f t="shared" si="311"/>
        <v/>
      </c>
      <c r="LV25" s="783" t="str">
        <f t="shared" si="312"/>
        <v/>
      </c>
      <c r="LW25" s="783" t="str">
        <f t="shared" si="313"/>
        <v/>
      </c>
      <c r="LX25" s="783" t="str">
        <f t="shared" si="314"/>
        <v/>
      </c>
      <c r="LY25" s="783" t="str">
        <f t="shared" si="315"/>
        <v/>
      </c>
      <c r="LZ25" s="783" t="str">
        <f t="shared" si="316"/>
        <v/>
      </c>
      <c r="MA25" s="783" t="str">
        <f t="shared" si="317"/>
        <v/>
      </c>
      <c r="MB25" s="783" t="str">
        <f t="shared" si="318"/>
        <v/>
      </c>
      <c r="MC25" s="783" t="str">
        <f t="shared" si="319"/>
        <v/>
      </c>
      <c r="MD25" s="783" t="str">
        <f t="shared" si="320"/>
        <v/>
      </c>
      <c r="ME25" s="783" t="str">
        <f t="shared" si="321"/>
        <v/>
      </c>
      <c r="MF25" s="783" t="str">
        <f t="shared" si="322"/>
        <v/>
      </c>
      <c r="MG25" s="783" t="str">
        <f t="shared" si="323"/>
        <v/>
      </c>
      <c r="MH25" s="783" t="str">
        <f t="shared" si="324"/>
        <v/>
      </c>
      <c r="MI25" s="783" t="str">
        <f t="shared" si="325"/>
        <v/>
      </c>
      <c r="MJ25" s="783" t="str">
        <f t="shared" si="326"/>
        <v/>
      </c>
      <c r="MK25" s="783" t="str">
        <f t="shared" si="327"/>
        <v/>
      </c>
      <c r="ML25" s="783" t="str">
        <f t="shared" si="328"/>
        <v/>
      </c>
      <c r="MM25" s="783" t="str">
        <f t="shared" si="329"/>
        <v/>
      </c>
      <c r="MN25" s="783" t="str">
        <f t="shared" si="330"/>
        <v/>
      </c>
      <c r="MO25" s="783" t="str">
        <f t="shared" si="331"/>
        <v/>
      </c>
      <c r="MP25" s="805">
        <f t="shared" si="338"/>
        <v>0</v>
      </c>
      <c r="MQ25" s="805">
        <f t="shared" si="339"/>
        <v>0</v>
      </c>
      <c r="MR25" s="805">
        <f t="shared" si="340"/>
        <v>0</v>
      </c>
      <c r="MS25" s="805">
        <f t="shared" si="341"/>
        <v>0</v>
      </c>
      <c r="MT25" s="805">
        <f t="shared" si="342"/>
        <v>0</v>
      </c>
      <c r="MU25" s="805">
        <f t="shared" si="343"/>
        <v>0</v>
      </c>
      <c r="MV25" s="805">
        <f t="shared" si="344"/>
        <v>0</v>
      </c>
      <c r="MW25" s="805">
        <f t="shared" si="345"/>
        <v>0</v>
      </c>
      <c r="MX25" s="805">
        <f t="shared" si="346"/>
        <v>0</v>
      </c>
      <c r="MY25" s="805">
        <f t="shared" si="347"/>
        <v>0</v>
      </c>
      <c r="MZ25" s="805">
        <f t="shared" si="332"/>
        <v>0</v>
      </c>
      <c r="NA25" s="805">
        <f t="shared" si="333"/>
        <v>0</v>
      </c>
      <c r="NB25" s="805">
        <f t="shared" si="334"/>
        <v>0</v>
      </c>
      <c r="NC25" s="805">
        <f t="shared" si="335"/>
        <v>0</v>
      </c>
      <c r="ND25" s="805">
        <f t="shared" si="336"/>
        <v>0</v>
      </c>
    </row>
    <row r="26" spans="1:368" ht="13.9" customHeight="1" x14ac:dyDescent="0.2">
      <c r="A26" s="814" t="str">
        <f t="shared" si="337"/>
        <v/>
      </c>
      <c r="B26" s="165"/>
      <c r="C26" s="140"/>
      <c r="D26" s="141"/>
      <c r="E26" s="142"/>
      <c r="F26" s="142"/>
      <c r="G26" s="142"/>
      <c r="H26" s="142"/>
      <c r="I26" s="142"/>
      <c r="J26" s="534"/>
      <c r="K26" s="143"/>
      <c r="L26" s="144">
        <f t="shared" si="0"/>
        <v>0</v>
      </c>
      <c r="M26" s="144">
        <f t="shared" si="1"/>
        <v>0</v>
      </c>
      <c r="N26" s="821"/>
      <c r="O26" s="821"/>
      <c r="P26" s="821"/>
      <c r="Q26" s="822"/>
      <c r="R26" s="823"/>
      <c r="S26" s="824"/>
      <c r="T26" s="1303"/>
      <c r="U26" s="1304"/>
      <c r="V26" s="1304"/>
      <c r="W26" s="1305"/>
      <c r="X26" s="783" t="str">
        <f t="shared" si="2"/>
        <v/>
      </c>
      <c r="Y26" s="783" t="str">
        <f t="shared" si="3"/>
        <v/>
      </c>
      <c r="Z26" s="783" t="str">
        <f t="shared" si="4"/>
        <v/>
      </c>
      <c r="AA26" s="783" t="str">
        <f t="shared" si="5"/>
        <v/>
      </c>
      <c r="AB26" s="783" t="str">
        <f t="shared" si="6"/>
        <v/>
      </c>
      <c r="AC26" s="783" t="str">
        <f t="shared" si="7"/>
        <v/>
      </c>
      <c r="AD26" s="783" t="str">
        <f t="shared" si="8"/>
        <v/>
      </c>
      <c r="AE26" s="783" t="str">
        <f t="shared" si="9"/>
        <v/>
      </c>
      <c r="AF26" s="783" t="str">
        <f t="shared" si="10"/>
        <v/>
      </c>
      <c r="AG26" s="783" t="str">
        <f t="shared" si="11"/>
        <v/>
      </c>
      <c r="AH26" s="783" t="str">
        <f t="shared" si="12"/>
        <v/>
      </c>
      <c r="AI26" s="783" t="str">
        <f t="shared" si="13"/>
        <v/>
      </c>
      <c r="AJ26" s="783" t="str">
        <f t="shared" si="14"/>
        <v/>
      </c>
      <c r="AK26" s="783" t="str">
        <f t="shared" si="15"/>
        <v/>
      </c>
      <c r="AL26" s="783" t="str">
        <f t="shared" si="16"/>
        <v/>
      </c>
      <c r="AM26" s="783" t="str">
        <f t="shared" si="17"/>
        <v/>
      </c>
      <c r="AN26" s="783" t="str">
        <f t="shared" si="18"/>
        <v/>
      </c>
      <c r="AO26" s="783" t="str">
        <f t="shared" si="19"/>
        <v/>
      </c>
      <c r="AP26" s="783" t="str">
        <f t="shared" si="20"/>
        <v/>
      </c>
      <c r="AQ26" s="783" t="str">
        <f t="shared" si="21"/>
        <v/>
      </c>
      <c r="AR26" s="783" t="str">
        <f t="shared" si="22"/>
        <v/>
      </c>
      <c r="AS26" s="783" t="str">
        <f t="shared" si="23"/>
        <v/>
      </c>
      <c r="AT26" s="783" t="str">
        <f t="shared" si="24"/>
        <v/>
      </c>
      <c r="AU26" s="783" t="str">
        <f t="shared" si="25"/>
        <v/>
      </c>
      <c r="AV26" s="783" t="str">
        <f t="shared" si="26"/>
        <v/>
      </c>
      <c r="AW26" s="783" t="str">
        <f t="shared" si="27"/>
        <v/>
      </c>
      <c r="AX26" s="783" t="str">
        <f t="shared" si="28"/>
        <v/>
      </c>
      <c r="AY26" s="783" t="str">
        <f t="shared" si="29"/>
        <v/>
      </c>
      <c r="AZ26" s="783" t="str">
        <f t="shared" si="30"/>
        <v/>
      </c>
      <c r="BA26" s="783" t="str">
        <f t="shared" si="31"/>
        <v/>
      </c>
      <c r="BB26" s="783" t="str">
        <f t="shared" si="32"/>
        <v/>
      </c>
      <c r="BC26" s="783" t="str">
        <f t="shared" si="33"/>
        <v/>
      </c>
      <c r="BD26" s="783" t="str">
        <f t="shared" si="34"/>
        <v/>
      </c>
      <c r="BE26" s="783" t="str">
        <f t="shared" si="35"/>
        <v/>
      </c>
      <c r="BF26" s="783" t="str">
        <f t="shared" si="36"/>
        <v/>
      </c>
      <c r="BG26" s="783" t="str">
        <f t="shared" si="37"/>
        <v/>
      </c>
      <c r="BH26" s="783" t="str">
        <f t="shared" si="38"/>
        <v/>
      </c>
      <c r="BI26" s="783" t="str">
        <f t="shared" si="39"/>
        <v/>
      </c>
      <c r="BJ26" s="783" t="str">
        <f t="shared" si="40"/>
        <v/>
      </c>
      <c r="BK26" s="783" t="str">
        <f t="shared" si="41"/>
        <v/>
      </c>
      <c r="BL26" s="783" t="str">
        <f t="shared" si="42"/>
        <v/>
      </c>
      <c r="BM26" s="783" t="str">
        <f t="shared" si="43"/>
        <v/>
      </c>
      <c r="BN26" s="783" t="str">
        <f t="shared" si="44"/>
        <v/>
      </c>
      <c r="BO26" s="783" t="str">
        <f t="shared" si="45"/>
        <v/>
      </c>
      <c r="BP26" s="783" t="str">
        <f t="shared" si="46"/>
        <v/>
      </c>
      <c r="BQ26" s="783" t="str">
        <f t="shared" si="47"/>
        <v/>
      </c>
      <c r="BR26" s="783" t="str">
        <f t="shared" si="48"/>
        <v/>
      </c>
      <c r="BS26" s="783" t="str">
        <f t="shared" si="49"/>
        <v/>
      </c>
      <c r="BT26" s="783" t="str">
        <f t="shared" si="50"/>
        <v/>
      </c>
      <c r="BU26" s="783" t="str">
        <f t="shared" si="51"/>
        <v/>
      </c>
      <c r="BV26" s="783" t="str">
        <f t="shared" si="52"/>
        <v/>
      </c>
      <c r="BW26" s="783" t="str">
        <f t="shared" si="53"/>
        <v/>
      </c>
      <c r="BX26" s="783" t="str">
        <f t="shared" si="54"/>
        <v/>
      </c>
      <c r="BY26" s="783" t="str">
        <f t="shared" si="55"/>
        <v/>
      </c>
      <c r="BZ26" s="783" t="str">
        <f t="shared" si="56"/>
        <v/>
      </c>
      <c r="CA26" s="783" t="str">
        <f t="shared" si="57"/>
        <v/>
      </c>
      <c r="CB26" s="783" t="str">
        <f t="shared" si="58"/>
        <v/>
      </c>
      <c r="CC26" s="783" t="str">
        <f t="shared" si="59"/>
        <v/>
      </c>
      <c r="CD26" s="783" t="str">
        <f t="shared" si="60"/>
        <v/>
      </c>
      <c r="CE26" s="783" t="str">
        <f t="shared" si="61"/>
        <v/>
      </c>
      <c r="CF26" s="783" t="str">
        <f t="shared" si="62"/>
        <v/>
      </c>
      <c r="CG26" s="783" t="str">
        <f t="shared" si="63"/>
        <v/>
      </c>
      <c r="CH26" s="783" t="str">
        <f t="shared" si="64"/>
        <v/>
      </c>
      <c r="CI26" s="783" t="str">
        <f t="shared" si="65"/>
        <v/>
      </c>
      <c r="CJ26" s="783" t="str">
        <f t="shared" si="66"/>
        <v/>
      </c>
      <c r="CK26" s="783" t="str">
        <f t="shared" si="67"/>
        <v/>
      </c>
      <c r="CL26" s="783" t="str">
        <f t="shared" si="68"/>
        <v/>
      </c>
      <c r="CM26" s="783" t="str">
        <f t="shared" si="69"/>
        <v/>
      </c>
      <c r="CN26" s="783" t="str">
        <f t="shared" si="70"/>
        <v/>
      </c>
      <c r="CO26" s="783" t="str">
        <f t="shared" si="71"/>
        <v/>
      </c>
      <c r="CP26" s="783" t="str">
        <f t="shared" si="72"/>
        <v/>
      </c>
      <c r="CQ26" s="783" t="str">
        <f t="shared" si="73"/>
        <v/>
      </c>
      <c r="CR26" s="783" t="str">
        <f t="shared" si="74"/>
        <v/>
      </c>
      <c r="CS26" s="783" t="str">
        <f t="shared" si="75"/>
        <v/>
      </c>
      <c r="CT26" s="783" t="str">
        <f t="shared" si="76"/>
        <v/>
      </c>
      <c r="CU26" s="783" t="str">
        <f t="shared" si="77"/>
        <v/>
      </c>
      <c r="CV26" s="783" t="str">
        <f t="shared" si="78"/>
        <v/>
      </c>
      <c r="CW26" s="783" t="str">
        <f t="shared" si="79"/>
        <v/>
      </c>
      <c r="CX26" s="783" t="str">
        <f t="shared" si="80"/>
        <v/>
      </c>
      <c r="CY26" s="783" t="str">
        <f t="shared" si="81"/>
        <v/>
      </c>
      <c r="CZ26" s="783" t="str">
        <f t="shared" si="82"/>
        <v/>
      </c>
      <c r="DA26" s="783" t="str">
        <f t="shared" si="83"/>
        <v/>
      </c>
      <c r="DB26" s="783" t="str">
        <f t="shared" si="84"/>
        <v/>
      </c>
      <c r="DC26" s="783" t="str">
        <f t="shared" si="85"/>
        <v/>
      </c>
      <c r="DD26" s="783" t="str">
        <f t="shared" si="86"/>
        <v/>
      </c>
      <c r="DE26" s="783" t="str">
        <f t="shared" si="87"/>
        <v/>
      </c>
      <c r="DF26" s="783" t="str">
        <f t="shared" si="88"/>
        <v/>
      </c>
      <c r="DG26" s="783" t="str">
        <f t="shared" si="89"/>
        <v/>
      </c>
      <c r="DH26" s="783" t="str">
        <f t="shared" si="90"/>
        <v/>
      </c>
      <c r="DI26" s="783" t="str">
        <f t="shared" si="91"/>
        <v/>
      </c>
      <c r="DJ26" s="783" t="str">
        <f t="shared" si="92"/>
        <v/>
      </c>
      <c r="DK26" s="783" t="str">
        <f t="shared" si="93"/>
        <v/>
      </c>
      <c r="DL26" s="783" t="str">
        <f t="shared" si="94"/>
        <v/>
      </c>
      <c r="DM26" s="783" t="str">
        <f t="shared" si="95"/>
        <v/>
      </c>
      <c r="DN26" s="783" t="str">
        <f t="shared" si="96"/>
        <v/>
      </c>
      <c r="DO26" s="783" t="str">
        <f t="shared" si="97"/>
        <v/>
      </c>
      <c r="DP26" s="783" t="str">
        <f t="shared" si="98"/>
        <v/>
      </c>
      <c r="DQ26" s="783" t="str">
        <f t="shared" si="99"/>
        <v/>
      </c>
      <c r="DR26" s="783" t="str">
        <f t="shared" si="100"/>
        <v/>
      </c>
      <c r="DS26" s="783" t="str">
        <f t="shared" si="101"/>
        <v/>
      </c>
      <c r="DT26" s="783" t="str">
        <f t="shared" si="102"/>
        <v/>
      </c>
      <c r="DU26" s="783" t="str">
        <f t="shared" si="103"/>
        <v/>
      </c>
      <c r="DV26" s="783" t="str">
        <f t="shared" si="104"/>
        <v/>
      </c>
      <c r="DW26" s="783" t="str">
        <f t="shared" si="105"/>
        <v/>
      </c>
      <c r="DX26" s="783" t="str">
        <f t="shared" si="106"/>
        <v/>
      </c>
      <c r="DY26" s="783" t="str">
        <f t="shared" si="107"/>
        <v/>
      </c>
      <c r="DZ26" s="783" t="str">
        <f t="shared" si="108"/>
        <v/>
      </c>
      <c r="EA26" s="783" t="str">
        <f t="shared" si="109"/>
        <v/>
      </c>
      <c r="EB26" s="783" t="str">
        <f t="shared" si="110"/>
        <v/>
      </c>
      <c r="EC26" s="783" t="str">
        <f t="shared" si="111"/>
        <v/>
      </c>
      <c r="ED26" s="783" t="str">
        <f t="shared" si="112"/>
        <v/>
      </c>
      <c r="EE26" s="783" t="str">
        <f t="shared" si="113"/>
        <v/>
      </c>
      <c r="EF26" s="783" t="str">
        <f t="shared" si="114"/>
        <v/>
      </c>
      <c r="EG26" s="783" t="str">
        <f t="shared" si="115"/>
        <v/>
      </c>
      <c r="EH26" s="783" t="str">
        <f t="shared" si="116"/>
        <v/>
      </c>
      <c r="EI26" s="783" t="str">
        <f t="shared" si="117"/>
        <v/>
      </c>
      <c r="EJ26" s="783" t="str">
        <f t="shared" si="118"/>
        <v/>
      </c>
      <c r="EK26" s="783" t="str">
        <f t="shared" si="119"/>
        <v/>
      </c>
      <c r="EL26" s="783" t="str">
        <f t="shared" si="120"/>
        <v/>
      </c>
      <c r="EM26" s="783" t="str">
        <f t="shared" si="121"/>
        <v/>
      </c>
      <c r="EN26" s="783" t="str">
        <f t="shared" si="122"/>
        <v/>
      </c>
      <c r="EO26" s="783" t="str">
        <f t="shared" si="123"/>
        <v/>
      </c>
      <c r="EP26" s="783" t="str">
        <f t="shared" si="124"/>
        <v/>
      </c>
      <c r="EQ26" s="783" t="str">
        <f t="shared" si="125"/>
        <v/>
      </c>
      <c r="ER26" s="783" t="str">
        <f t="shared" si="126"/>
        <v/>
      </c>
      <c r="ES26" s="783" t="str">
        <f t="shared" si="127"/>
        <v/>
      </c>
      <c r="ET26" s="783" t="str">
        <f t="shared" si="128"/>
        <v/>
      </c>
      <c r="EU26" s="783" t="str">
        <f t="shared" si="129"/>
        <v/>
      </c>
      <c r="EV26" s="783" t="str">
        <f t="shared" si="130"/>
        <v/>
      </c>
      <c r="EW26" s="783" t="str">
        <f t="shared" si="131"/>
        <v/>
      </c>
      <c r="EX26" s="783" t="str">
        <f t="shared" si="132"/>
        <v/>
      </c>
      <c r="EY26" s="783" t="str">
        <f t="shared" si="133"/>
        <v/>
      </c>
      <c r="EZ26" s="783" t="str">
        <f t="shared" si="134"/>
        <v/>
      </c>
      <c r="FA26" s="783" t="str">
        <f t="shared" si="135"/>
        <v/>
      </c>
      <c r="FB26" s="783" t="str">
        <f t="shared" si="136"/>
        <v/>
      </c>
      <c r="FC26" s="783" t="str">
        <f t="shared" si="137"/>
        <v/>
      </c>
      <c r="FD26" s="783" t="str">
        <f t="shared" si="138"/>
        <v/>
      </c>
      <c r="FE26" s="783" t="str">
        <f t="shared" si="139"/>
        <v/>
      </c>
      <c r="FF26" s="783" t="str">
        <f t="shared" si="140"/>
        <v/>
      </c>
      <c r="FG26" s="783" t="str">
        <f t="shared" si="141"/>
        <v/>
      </c>
      <c r="FH26" s="783" t="str">
        <f t="shared" si="142"/>
        <v/>
      </c>
      <c r="FI26" s="783" t="str">
        <f t="shared" si="143"/>
        <v/>
      </c>
      <c r="FJ26" s="783" t="str">
        <f t="shared" si="144"/>
        <v/>
      </c>
      <c r="FK26" s="783" t="str">
        <f t="shared" si="145"/>
        <v/>
      </c>
      <c r="FL26" s="783" t="str">
        <f t="shared" si="146"/>
        <v/>
      </c>
      <c r="FM26" s="783" t="str">
        <f t="shared" si="147"/>
        <v/>
      </c>
      <c r="FN26" s="783" t="str">
        <f t="shared" si="148"/>
        <v/>
      </c>
      <c r="FO26" s="783" t="str">
        <f t="shared" si="149"/>
        <v/>
      </c>
      <c r="FP26" s="783" t="str">
        <f t="shared" si="150"/>
        <v/>
      </c>
      <c r="FQ26" s="783" t="str">
        <f t="shared" si="151"/>
        <v/>
      </c>
      <c r="FR26" s="783" t="str">
        <f t="shared" si="152"/>
        <v/>
      </c>
      <c r="FS26" s="783" t="str">
        <f t="shared" si="153"/>
        <v/>
      </c>
      <c r="FT26" s="783" t="str">
        <f t="shared" si="154"/>
        <v/>
      </c>
      <c r="FU26" s="783" t="str">
        <f t="shared" si="155"/>
        <v/>
      </c>
      <c r="FV26" s="783" t="str">
        <f t="shared" si="156"/>
        <v/>
      </c>
      <c r="FW26" s="783" t="str">
        <f t="shared" si="157"/>
        <v/>
      </c>
      <c r="FX26" s="783" t="str">
        <f t="shared" si="158"/>
        <v/>
      </c>
      <c r="FY26" s="783" t="str">
        <f t="shared" si="159"/>
        <v/>
      </c>
      <c r="FZ26" s="783" t="str">
        <f t="shared" si="160"/>
        <v/>
      </c>
      <c r="GA26" s="783" t="str">
        <f t="shared" si="161"/>
        <v/>
      </c>
      <c r="GB26" s="783" t="str">
        <f t="shared" si="162"/>
        <v/>
      </c>
      <c r="GC26" s="783" t="str">
        <f t="shared" si="163"/>
        <v/>
      </c>
      <c r="GD26" s="783" t="str">
        <f t="shared" si="164"/>
        <v/>
      </c>
      <c r="GE26" s="783" t="str">
        <f t="shared" si="165"/>
        <v/>
      </c>
      <c r="GF26" s="783" t="str">
        <f t="shared" si="166"/>
        <v/>
      </c>
      <c r="GG26" s="783" t="str">
        <f t="shared" si="167"/>
        <v/>
      </c>
      <c r="GH26" s="783" t="str">
        <f t="shared" si="168"/>
        <v/>
      </c>
      <c r="GI26" s="783" t="str">
        <f t="shared" si="169"/>
        <v/>
      </c>
      <c r="GJ26" s="783" t="str">
        <f t="shared" si="170"/>
        <v/>
      </c>
      <c r="GK26" s="783" t="str">
        <f t="shared" si="171"/>
        <v/>
      </c>
      <c r="GL26" s="783" t="str">
        <f t="shared" si="172"/>
        <v/>
      </c>
      <c r="GM26" s="783" t="str">
        <f t="shared" si="173"/>
        <v/>
      </c>
      <c r="GN26" s="783" t="str">
        <f t="shared" si="174"/>
        <v/>
      </c>
      <c r="GO26" s="783" t="str">
        <f t="shared" si="175"/>
        <v/>
      </c>
      <c r="GP26" s="783" t="str">
        <f t="shared" si="176"/>
        <v/>
      </c>
      <c r="GQ26" s="783" t="str">
        <f t="shared" si="177"/>
        <v/>
      </c>
      <c r="GR26" s="783" t="str">
        <f t="shared" si="178"/>
        <v/>
      </c>
      <c r="GS26" s="783" t="str">
        <f t="shared" si="179"/>
        <v/>
      </c>
      <c r="GT26" s="783" t="str">
        <f t="shared" si="180"/>
        <v/>
      </c>
      <c r="GU26" s="783" t="str">
        <f t="shared" si="181"/>
        <v/>
      </c>
      <c r="GV26" s="783" t="str">
        <f t="shared" si="182"/>
        <v/>
      </c>
      <c r="GW26" s="783" t="str">
        <f t="shared" si="183"/>
        <v/>
      </c>
      <c r="GX26" s="783" t="str">
        <f t="shared" si="184"/>
        <v/>
      </c>
      <c r="GY26" s="783" t="str">
        <f t="shared" si="185"/>
        <v/>
      </c>
      <c r="GZ26" s="783" t="str">
        <f t="shared" si="186"/>
        <v/>
      </c>
      <c r="HA26" s="783" t="str">
        <f t="shared" si="187"/>
        <v/>
      </c>
      <c r="HB26" s="783" t="str">
        <f t="shared" si="188"/>
        <v/>
      </c>
      <c r="HC26" s="783" t="str">
        <f t="shared" si="189"/>
        <v/>
      </c>
      <c r="HD26" s="783" t="str">
        <f t="shared" si="190"/>
        <v/>
      </c>
      <c r="HE26" s="783" t="str">
        <f t="shared" si="191"/>
        <v/>
      </c>
      <c r="HF26" s="783" t="str">
        <f t="shared" si="192"/>
        <v/>
      </c>
      <c r="HG26" s="783" t="str">
        <f t="shared" si="193"/>
        <v/>
      </c>
      <c r="HH26" s="783" t="str">
        <f t="shared" si="194"/>
        <v/>
      </c>
      <c r="HI26" s="783" t="str">
        <f t="shared" si="195"/>
        <v/>
      </c>
      <c r="HJ26" s="783" t="str">
        <f t="shared" si="196"/>
        <v/>
      </c>
      <c r="HK26" s="783" t="str">
        <f t="shared" si="197"/>
        <v/>
      </c>
      <c r="HL26" s="783" t="str">
        <f t="shared" si="198"/>
        <v/>
      </c>
      <c r="HM26" s="783" t="str">
        <f t="shared" si="199"/>
        <v/>
      </c>
      <c r="HN26" s="783" t="str">
        <f t="shared" si="200"/>
        <v/>
      </c>
      <c r="HO26" s="783" t="str">
        <f t="shared" si="201"/>
        <v/>
      </c>
      <c r="HP26" s="783" t="str">
        <f t="shared" si="202"/>
        <v/>
      </c>
      <c r="HQ26" s="783" t="str">
        <f t="shared" si="203"/>
        <v/>
      </c>
      <c r="HR26" s="783" t="str">
        <f t="shared" si="204"/>
        <v/>
      </c>
      <c r="HS26" s="783" t="str">
        <f t="shared" si="205"/>
        <v/>
      </c>
      <c r="HT26" s="783" t="str">
        <f t="shared" si="206"/>
        <v/>
      </c>
      <c r="HU26" s="783" t="str">
        <f t="shared" si="207"/>
        <v/>
      </c>
      <c r="HV26" s="783" t="str">
        <f t="shared" si="208"/>
        <v/>
      </c>
      <c r="HW26" s="783" t="str">
        <f t="shared" si="209"/>
        <v/>
      </c>
      <c r="HX26" s="783" t="str">
        <f t="shared" si="210"/>
        <v/>
      </c>
      <c r="HY26" s="783" t="str">
        <f t="shared" si="211"/>
        <v/>
      </c>
      <c r="HZ26" s="819" t="str">
        <f t="shared" si="212"/>
        <v/>
      </c>
      <c r="IA26" s="819" t="str">
        <f t="shared" si="213"/>
        <v/>
      </c>
      <c r="IB26" s="819" t="str">
        <f t="shared" si="214"/>
        <v/>
      </c>
      <c r="IC26" s="819" t="str">
        <f t="shared" si="215"/>
        <v/>
      </c>
      <c r="ID26" s="819" t="str">
        <f t="shared" si="216"/>
        <v/>
      </c>
      <c r="IE26" s="819" t="str">
        <f t="shared" si="217"/>
        <v/>
      </c>
      <c r="IF26" s="819" t="str">
        <f t="shared" si="218"/>
        <v/>
      </c>
      <c r="IG26" s="819" t="str">
        <f t="shared" si="219"/>
        <v/>
      </c>
      <c r="IH26" s="819" t="str">
        <f t="shared" si="220"/>
        <v/>
      </c>
      <c r="II26" s="819" t="str">
        <f t="shared" si="221"/>
        <v/>
      </c>
      <c r="IJ26" s="819" t="str">
        <f t="shared" si="222"/>
        <v/>
      </c>
      <c r="IK26" s="819" t="str">
        <f t="shared" si="223"/>
        <v/>
      </c>
      <c r="IL26" s="819" t="str">
        <f t="shared" si="224"/>
        <v/>
      </c>
      <c r="IM26" s="819" t="str">
        <f t="shared" si="225"/>
        <v/>
      </c>
      <c r="IN26" s="819" t="str">
        <f t="shared" si="226"/>
        <v/>
      </c>
      <c r="IO26" s="819" t="str">
        <f t="shared" si="227"/>
        <v/>
      </c>
      <c r="IP26" s="819" t="str">
        <f t="shared" si="228"/>
        <v/>
      </c>
      <c r="IQ26" s="819" t="str">
        <f t="shared" si="229"/>
        <v/>
      </c>
      <c r="IR26" s="819" t="str">
        <f t="shared" si="230"/>
        <v/>
      </c>
      <c r="IS26" s="819" t="str">
        <f t="shared" si="231"/>
        <v/>
      </c>
      <c r="IT26" s="819" t="str">
        <f t="shared" si="232"/>
        <v/>
      </c>
      <c r="IU26" s="819" t="str">
        <f t="shared" si="233"/>
        <v/>
      </c>
      <c r="IV26" s="819" t="str">
        <f t="shared" si="234"/>
        <v/>
      </c>
      <c r="IW26" s="819" t="str">
        <f t="shared" si="235"/>
        <v/>
      </c>
      <c r="IX26" s="819" t="str">
        <f t="shared" si="236"/>
        <v/>
      </c>
      <c r="IY26" s="819" t="str">
        <f t="shared" si="237"/>
        <v/>
      </c>
      <c r="IZ26" s="819" t="str">
        <f t="shared" si="238"/>
        <v/>
      </c>
      <c r="JA26" s="819" t="str">
        <f t="shared" si="239"/>
        <v/>
      </c>
      <c r="JB26" s="819" t="str">
        <f t="shared" si="240"/>
        <v/>
      </c>
      <c r="JC26" s="819" t="str">
        <f t="shared" si="241"/>
        <v/>
      </c>
      <c r="JD26" s="819" t="str">
        <f t="shared" si="242"/>
        <v/>
      </c>
      <c r="JE26" s="819" t="str">
        <f t="shared" si="243"/>
        <v/>
      </c>
      <c r="JF26" s="819" t="str">
        <f t="shared" si="244"/>
        <v/>
      </c>
      <c r="JG26" s="819" t="str">
        <f t="shared" si="245"/>
        <v/>
      </c>
      <c r="JH26" s="819" t="str">
        <f t="shared" si="246"/>
        <v/>
      </c>
      <c r="JI26" s="819" t="str">
        <f t="shared" si="247"/>
        <v/>
      </c>
      <c r="JJ26" s="819" t="str">
        <f t="shared" si="248"/>
        <v/>
      </c>
      <c r="JK26" s="819" t="str">
        <f t="shared" si="249"/>
        <v/>
      </c>
      <c r="JL26" s="819" t="str">
        <f t="shared" si="250"/>
        <v/>
      </c>
      <c r="JM26" s="819" t="str">
        <f t="shared" si="251"/>
        <v/>
      </c>
      <c r="JN26" s="819" t="str">
        <f t="shared" si="252"/>
        <v/>
      </c>
      <c r="JO26" s="819" t="str">
        <f t="shared" si="253"/>
        <v/>
      </c>
      <c r="JP26" s="819" t="str">
        <f t="shared" si="254"/>
        <v/>
      </c>
      <c r="JQ26" s="819" t="str">
        <f t="shared" si="255"/>
        <v/>
      </c>
      <c r="JR26" s="819" t="str">
        <f t="shared" si="256"/>
        <v/>
      </c>
      <c r="JS26" s="819" t="str">
        <f t="shared" si="257"/>
        <v/>
      </c>
      <c r="JT26" s="819" t="str">
        <f t="shared" si="258"/>
        <v/>
      </c>
      <c r="JU26" s="819" t="str">
        <f t="shared" si="259"/>
        <v/>
      </c>
      <c r="JV26" s="819" t="str">
        <f t="shared" si="260"/>
        <v/>
      </c>
      <c r="JW26" s="819" t="str">
        <f t="shared" si="261"/>
        <v/>
      </c>
      <c r="JX26" s="819" t="str">
        <f t="shared" si="262"/>
        <v/>
      </c>
      <c r="JY26" s="819" t="str">
        <f t="shared" si="263"/>
        <v/>
      </c>
      <c r="JZ26" s="819" t="str">
        <f t="shared" si="264"/>
        <v/>
      </c>
      <c r="KA26" s="819" t="str">
        <f t="shared" si="265"/>
        <v/>
      </c>
      <c r="KB26" s="819" t="str">
        <f t="shared" si="266"/>
        <v/>
      </c>
      <c r="KC26" s="819" t="str">
        <f t="shared" si="267"/>
        <v/>
      </c>
      <c r="KD26" s="819" t="str">
        <f t="shared" si="268"/>
        <v/>
      </c>
      <c r="KE26" s="819" t="str">
        <f t="shared" si="269"/>
        <v/>
      </c>
      <c r="KF26" s="819" t="str">
        <f t="shared" si="270"/>
        <v/>
      </c>
      <c r="KG26" s="819" t="str">
        <f t="shared" si="271"/>
        <v/>
      </c>
      <c r="KH26" s="819" t="str">
        <f t="shared" si="272"/>
        <v/>
      </c>
      <c r="KI26" s="819" t="str">
        <f t="shared" si="273"/>
        <v/>
      </c>
      <c r="KJ26" s="819" t="str">
        <f t="shared" si="274"/>
        <v/>
      </c>
      <c r="KK26" s="819" t="str">
        <f t="shared" si="275"/>
        <v/>
      </c>
      <c r="KL26" s="819" t="str">
        <f t="shared" si="276"/>
        <v/>
      </c>
      <c r="KM26" s="819" t="str">
        <f t="shared" si="277"/>
        <v/>
      </c>
      <c r="KN26" s="819" t="str">
        <f t="shared" si="278"/>
        <v/>
      </c>
      <c r="KO26" s="819" t="str">
        <f t="shared" si="279"/>
        <v/>
      </c>
      <c r="KP26" s="819" t="str">
        <f t="shared" si="280"/>
        <v/>
      </c>
      <c r="KQ26" s="819" t="str">
        <f t="shared" si="281"/>
        <v/>
      </c>
      <c r="KR26" s="819" t="str">
        <f t="shared" si="282"/>
        <v/>
      </c>
      <c r="KS26" s="819" t="str">
        <f t="shared" si="283"/>
        <v/>
      </c>
      <c r="KT26" s="819" t="str">
        <f t="shared" si="284"/>
        <v/>
      </c>
      <c r="KU26" s="819" t="str">
        <f t="shared" si="285"/>
        <v/>
      </c>
      <c r="KV26" s="819" t="str">
        <f t="shared" si="286"/>
        <v/>
      </c>
      <c r="KW26" s="819" t="str">
        <f t="shared" si="287"/>
        <v/>
      </c>
      <c r="KX26" s="819" t="str">
        <f t="shared" si="288"/>
        <v/>
      </c>
      <c r="KY26" s="819" t="str">
        <f t="shared" si="289"/>
        <v/>
      </c>
      <c r="KZ26" s="819" t="str">
        <f t="shared" si="290"/>
        <v/>
      </c>
      <c r="LA26" s="819" t="str">
        <f t="shared" si="291"/>
        <v/>
      </c>
      <c r="LB26" s="819" t="str">
        <f t="shared" si="292"/>
        <v/>
      </c>
      <c r="LC26" s="819" t="str">
        <f t="shared" si="293"/>
        <v/>
      </c>
      <c r="LD26" s="819" t="str">
        <f t="shared" si="294"/>
        <v/>
      </c>
      <c r="LE26" s="819" t="str">
        <f t="shared" si="295"/>
        <v/>
      </c>
      <c r="LF26" s="819" t="str">
        <f t="shared" si="296"/>
        <v/>
      </c>
      <c r="LG26" s="819" t="str">
        <f t="shared" si="297"/>
        <v/>
      </c>
      <c r="LH26" s="819" t="str">
        <f t="shared" si="298"/>
        <v/>
      </c>
      <c r="LI26" s="819" t="str">
        <f t="shared" si="299"/>
        <v/>
      </c>
      <c r="LJ26" s="819" t="str">
        <f t="shared" si="300"/>
        <v/>
      </c>
      <c r="LK26" s="819" t="str">
        <f t="shared" si="301"/>
        <v/>
      </c>
      <c r="LL26" s="819" t="str">
        <f t="shared" si="302"/>
        <v/>
      </c>
      <c r="LM26" s="819" t="str">
        <f t="shared" si="303"/>
        <v/>
      </c>
      <c r="LN26" s="819" t="str">
        <f t="shared" si="304"/>
        <v/>
      </c>
      <c r="LO26" s="819" t="str">
        <f t="shared" si="305"/>
        <v/>
      </c>
      <c r="LP26" s="819" t="str">
        <f t="shared" si="306"/>
        <v/>
      </c>
      <c r="LQ26" s="820" t="str">
        <f t="shared" si="307"/>
        <v/>
      </c>
      <c r="LR26" s="820" t="str">
        <f t="shared" si="308"/>
        <v/>
      </c>
      <c r="LS26" s="820" t="str">
        <f t="shared" si="309"/>
        <v/>
      </c>
      <c r="LT26" s="820" t="str">
        <f t="shared" si="310"/>
        <v/>
      </c>
      <c r="LU26" s="820" t="str">
        <f t="shared" si="311"/>
        <v/>
      </c>
      <c r="LV26" s="783" t="str">
        <f t="shared" si="312"/>
        <v/>
      </c>
      <c r="LW26" s="783" t="str">
        <f t="shared" si="313"/>
        <v/>
      </c>
      <c r="LX26" s="783" t="str">
        <f t="shared" si="314"/>
        <v/>
      </c>
      <c r="LY26" s="783" t="str">
        <f t="shared" si="315"/>
        <v/>
      </c>
      <c r="LZ26" s="783" t="str">
        <f t="shared" si="316"/>
        <v/>
      </c>
      <c r="MA26" s="783" t="str">
        <f t="shared" si="317"/>
        <v/>
      </c>
      <c r="MB26" s="783" t="str">
        <f t="shared" si="318"/>
        <v/>
      </c>
      <c r="MC26" s="783" t="str">
        <f t="shared" si="319"/>
        <v/>
      </c>
      <c r="MD26" s="783" t="str">
        <f t="shared" si="320"/>
        <v/>
      </c>
      <c r="ME26" s="783" t="str">
        <f t="shared" si="321"/>
        <v/>
      </c>
      <c r="MF26" s="783" t="str">
        <f t="shared" si="322"/>
        <v/>
      </c>
      <c r="MG26" s="783" t="str">
        <f t="shared" si="323"/>
        <v/>
      </c>
      <c r="MH26" s="783" t="str">
        <f t="shared" si="324"/>
        <v/>
      </c>
      <c r="MI26" s="783" t="str">
        <f t="shared" si="325"/>
        <v/>
      </c>
      <c r="MJ26" s="783" t="str">
        <f t="shared" si="326"/>
        <v/>
      </c>
      <c r="MK26" s="783" t="str">
        <f t="shared" si="327"/>
        <v/>
      </c>
      <c r="ML26" s="783" t="str">
        <f t="shared" si="328"/>
        <v/>
      </c>
      <c r="MM26" s="783" t="str">
        <f t="shared" si="329"/>
        <v/>
      </c>
      <c r="MN26" s="783" t="str">
        <f t="shared" si="330"/>
        <v/>
      </c>
      <c r="MO26" s="783" t="str">
        <f t="shared" si="331"/>
        <v/>
      </c>
      <c r="MP26" s="805">
        <f t="shared" si="338"/>
        <v>0</v>
      </c>
      <c r="MQ26" s="805">
        <f t="shared" si="339"/>
        <v>0</v>
      </c>
      <c r="MR26" s="805">
        <f t="shared" si="340"/>
        <v>0</v>
      </c>
      <c r="MS26" s="805">
        <f t="shared" si="341"/>
        <v>0</v>
      </c>
      <c r="MT26" s="805">
        <f t="shared" si="342"/>
        <v>0</v>
      </c>
      <c r="MU26" s="805">
        <f t="shared" si="343"/>
        <v>0</v>
      </c>
      <c r="MV26" s="805">
        <f t="shared" si="344"/>
        <v>0</v>
      </c>
      <c r="MW26" s="805">
        <f t="shared" si="345"/>
        <v>0</v>
      </c>
      <c r="MX26" s="805">
        <f t="shared" si="346"/>
        <v>0</v>
      </c>
      <c r="MY26" s="805">
        <f t="shared" si="347"/>
        <v>0</v>
      </c>
      <c r="MZ26" s="805">
        <f t="shared" si="332"/>
        <v>0</v>
      </c>
      <c r="NA26" s="805">
        <f t="shared" si="333"/>
        <v>0</v>
      </c>
      <c r="NB26" s="805">
        <f t="shared" si="334"/>
        <v>0</v>
      </c>
      <c r="NC26" s="805">
        <f t="shared" si="335"/>
        <v>0</v>
      </c>
      <c r="ND26" s="805">
        <f t="shared" si="336"/>
        <v>0</v>
      </c>
    </row>
    <row r="27" spans="1:368" ht="13.9" customHeight="1" x14ac:dyDescent="0.2">
      <c r="A27" s="814" t="str">
        <f t="shared" si="337"/>
        <v/>
      </c>
      <c r="B27" s="165"/>
      <c r="C27" s="140"/>
      <c r="D27" s="141"/>
      <c r="E27" s="142"/>
      <c r="F27" s="142"/>
      <c r="G27" s="142"/>
      <c r="H27" s="142"/>
      <c r="I27" s="142"/>
      <c r="J27" s="534"/>
      <c r="K27" s="143"/>
      <c r="L27" s="144">
        <f t="shared" si="0"/>
        <v>0</v>
      </c>
      <c r="M27" s="144">
        <f t="shared" si="1"/>
        <v>0</v>
      </c>
      <c r="N27" s="821"/>
      <c r="O27" s="821"/>
      <c r="P27" s="821"/>
      <c r="Q27" s="822"/>
      <c r="R27" s="823"/>
      <c r="S27" s="824"/>
      <c r="T27" s="1303"/>
      <c r="U27" s="1304"/>
      <c r="V27" s="1304"/>
      <c r="W27" s="1305"/>
      <c r="X27" s="783" t="str">
        <f t="shared" si="2"/>
        <v/>
      </c>
      <c r="Y27" s="783" t="str">
        <f t="shared" si="3"/>
        <v/>
      </c>
      <c r="Z27" s="783" t="str">
        <f t="shared" si="4"/>
        <v/>
      </c>
      <c r="AA27" s="783" t="str">
        <f t="shared" si="5"/>
        <v/>
      </c>
      <c r="AB27" s="783" t="str">
        <f t="shared" si="6"/>
        <v/>
      </c>
      <c r="AC27" s="783" t="str">
        <f t="shared" si="7"/>
        <v/>
      </c>
      <c r="AD27" s="783" t="str">
        <f t="shared" si="8"/>
        <v/>
      </c>
      <c r="AE27" s="783" t="str">
        <f t="shared" si="9"/>
        <v/>
      </c>
      <c r="AF27" s="783" t="str">
        <f t="shared" si="10"/>
        <v/>
      </c>
      <c r="AG27" s="783" t="str">
        <f t="shared" si="11"/>
        <v/>
      </c>
      <c r="AH27" s="783" t="str">
        <f t="shared" si="12"/>
        <v/>
      </c>
      <c r="AI27" s="783" t="str">
        <f t="shared" si="13"/>
        <v/>
      </c>
      <c r="AJ27" s="783" t="str">
        <f t="shared" si="14"/>
        <v/>
      </c>
      <c r="AK27" s="783" t="str">
        <f t="shared" si="15"/>
        <v/>
      </c>
      <c r="AL27" s="783" t="str">
        <f t="shared" si="16"/>
        <v/>
      </c>
      <c r="AM27" s="783" t="str">
        <f t="shared" si="17"/>
        <v/>
      </c>
      <c r="AN27" s="783" t="str">
        <f t="shared" si="18"/>
        <v/>
      </c>
      <c r="AO27" s="783" t="str">
        <f t="shared" si="19"/>
        <v/>
      </c>
      <c r="AP27" s="783" t="str">
        <f t="shared" si="20"/>
        <v/>
      </c>
      <c r="AQ27" s="783" t="str">
        <f t="shared" si="21"/>
        <v/>
      </c>
      <c r="AR27" s="783" t="str">
        <f t="shared" si="22"/>
        <v/>
      </c>
      <c r="AS27" s="783" t="str">
        <f t="shared" si="23"/>
        <v/>
      </c>
      <c r="AT27" s="783" t="str">
        <f t="shared" si="24"/>
        <v/>
      </c>
      <c r="AU27" s="783" t="str">
        <f t="shared" si="25"/>
        <v/>
      </c>
      <c r="AV27" s="783" t="str">
        <f t="shared" si="26"/>
        <v/>
      </c>
      <c r="AW27" s="783" t="str">
        <f t="shared" si="27"/>
        <v/>
      </c>
      <c r="AX27" s="783" t="str">
        <f t="shared" si="28"/>
        <v/>
      </c>
      <c r="AY27" s="783" t="str">
        <f t="shared" si="29"/>
        <v/>
      </c>
      <c r="AZ27" s="783" t="str">
        <f t="shared" si="30"/>
        <v/>
      </c>
      <c r="BA27" s="783" t="str">
        <f t="shared" si="31"/>
        <v/>
      </c>
      <c r="BB27" s="783" t="str">
        <f t="shared" si="32"/>
        <v/>
      </c>
      <c r="BC27" s="783" t="str">
        <f t="shared" si="33"/>
        <v/>
      </c>
      <c r="BD27" s="783" t="str">
        <f t="shared" si="34"/>
        <v/>
      </c>
      <c r="BE27" s="783" t="str">
        <f t="shared" si="35"/>
        <v/>
      </c>
      <c r="BF27" s="783" t="str">
        <f t="shared" si="36"/>
        <v/>
      </c>
      <c r="BG27" s="783" t="str">
        <f t="shared" si="37"/>
        <v/>
      </c>
      <c r="BH27" s="783" t="str">
        <f t="shared" si="38"/>
        <v/>
      </c>
      <c r="BI27" s="783" t="str">
        <f t="shared" si="39"/>
        <v/>
      </c>
      <c r="BJ27" s="783" t="str">
        <f t="shared" si="40"/>
        <v/>
      </c>
      <c r="BK27" s="783" t="str">
        <f t="shared" si="41"/>
        <v/>
      </c>
      <c r="BL27" s="783" t="str">
        <f t="shared" si="42"/>
        <v/>
      </c>
      <c r="BM27" s="783" t="str">
        <f t="shared" si="43"/>
        <v/>
      </c>
      <c r="BN27" s="783" t="str">
        <f t="shared" si="44"/>
        <v/>
      </c>
      <c r="BO27" s="783" t="str">
        <f t="shared" si="45"/>
        <v/>
      </c>
      <c r="BP27" s="783" t="str">
        <f t="shared" si="46"/>
        <v/>
      </c>
      <c r="BQ27" s="783" t="str">
        <f t="shared" si="47"/>
        <v/>
      </c>
      <c r="BR27" s="783" t="str">
        <f t="shared" si="48"/>
        <v/>
      </c>
      <c r="BS27" s="783" t="str">
        <f t="shared" si="49"/>
        <v/>
      </c>
      <c r="BT27" s="783" t="str">
        <f t="shared" si="50"/>
        <v/>
      </c>
      <c r="BU27" s="783" t="str">
        <f t="shared" si="51"/>
        <v/>
      </c>
      <c r="BV27" s="783" t="str">
        <f t="shared" si="52"/>
        <v/>
      </c>
      <c r="BW27" s="783" t="str">
        <f t="shared" si="53"/>
        <v/>
      </c>
      <c r="BX27" s="783" t="str">
        <f t="shared" si="54"/>
        <v/>
      </c>
      <c r="BY27" s="783" t="str">
        <f t="shared" si="55"/>
        <v/>
      </c>
      <c r="BZ27" s="783" t="str">
        <f t="shared" si="56"/>
        <v/>
      </c>
      <c r="CA27" s="783" t="str">
        <f t="shared" si="57"/>
        <v/>
      </c>
      <c r="CB27" s="783" t="str">
        <f t="shared" si="58"/>
        <v/>
      </c>
      <c r="CC27" s="783" t="str">
        <f t="shared" si="59"/>
        <v/>
      </c>
      <c r="CD27" s="783" t="str">
        <f t="shared" si="60"/>
        <v/>
      </c>
      <c r="CE27" s="783" t="str">
        <f t="shared" si="61"/>
        <v/>
      </c>
      <c r="CF27" s="783" t="str">
        <f t="shared" si="62"/>
        <v/>
      </c>
      <c r="CG27" s="783" t="str">
        <f t="shared" si="63"/>
        <v/>
      </c>
      <c r="CH27" s="783" t="str">
        <f t="shared" si="64"/>
        <v/>
      </c>
      <c r="CI27" s="783" t="str">
        <f t="shared" si="65"/>
        <v/>
      </c>
      <c r="CJ27" s="783" t="str">
        <f t="shared" si="66"/>
        <v/>
      </c>
      <c r="CK27" s="783" t="str">
        <f t="shared" si="67"/>
        <v/>
      </c>
      <c r="CL27" s="783" t="str">
        <f t="shared" si="68"/>
        <v/>
      </c>
      <c r="CM27" s="783" t="str">
        <f t="shared" si="69"/>
        <v/>
      </c>
      <c r="CN27" s="783" t="str">
        <f t="shared" si="70"/>
        <v/>
      </c>
      <c r="CO27" s="783" t="str">
        <f t="shared" si="71"/>
        <v/>
      </c>
      <c r="CP27" s="783" t="str">
        <f t="shared" si="72"/>
        <v/>
      </c>
      <c r="CQ27" s="783" t="str">
        <f t="shared" si="73"/>
        <v/>
      </c>
      <c r="CR27" s="783" t="str">
        <f t="shared" si="74"/>
        <v/>
      </c>
      <c r="CS27" s="783" t="str">
        <f t="shared" si="75"/>
        <v/>
      </c>
      <c r="CT27" s="783" t="str">
        <f t="shared" si="76"/>
        <v/>
      </c>
      <c r="CU27" s="783" t="str">
        <f t="shared" si="77"/>
        <v/>
      </c>
      <c r="CV27" s="783" t="str">
        <f t="shared" si="78"/>
        <v/>
      </c>
      <c r="CW27" s="783" t="str">
        <f t="shared" si="79"/>
        <v/>
      </c>
      <c r="CX27" s="783" t="str">
        <f t="shared" si="80"/>
        <v/>
      </c>
      <c r="CY27" s="783" t="str">
        <f t="shared" si="81"/>
        <v/>
      </c>
      <c r="CZ27" s="783" t="str">
        <f t="shared" si="82"/>
        <v/>
      </c>
      <c r="DA27" s="783" t="str">
        <f t="shared" si="83"/>
        <v/>
      </c>
      <c r="DB27" s="783" t="str">
        <f t="shared" si="84"/>
        <v/>
      </c>
      <c r="DC27" s="783" t="str">
        <f t="shared" si="85"/>
        <v/>
      </c>
      <c r="DD27" s="783" t="str">
        <f t="shared" si="86"/>
        <v/>
      </c>
      <c r="DE27" s="783" t="str">
        <f t="shared" si="87"/>
        <v/>
      </c>
      <c r="DF27" s="783" t="str">
        <f t="shared" si="88"/>
        <v/>
      </c>
      <c r="DG27" s="783" t="str">
        <f t="shared" si="89"/>
        <v/>
      </c>
      <c r="DH27" s="783" t="str">
        <f t="shared" si="90"/>
        <v/>
      </c>
      <c r="DI27" s="783" t="str">
        <f t="shared" si="91"/>
        <v/>
      </c>
      <c r="DJ27" s="783" t="str">
        <f t="shared" si="92"/>
        <v/>
      </c>
      <c r="DK27" s="783" t="str">
        <f t="shared" si="93"/>
        <v/>
      </c>
      <c r="DL27" s="783" t="str">
        <f t="shared" si="94"/>
        <v/>
      </c>
      <c r="DM27" s="783" t="str">
        <f t="shared" si="95"/>
        <v/>
      </c>
      <c r="DN27" s="783" t="str">
        <f t="shared" si="96"/>
        <v/>
      </c>
      <c r="DO27" s="783" t="str">
        <f t="shared" si="97"/>
        <v/>
      </c>
      <c r="DP27" s="783" t="str">
        <f t="shared" si="98"/>
        <v/>
      </c>
      <c r="DQ27" s="783" t="str">
        <f t="shared" si="99"/>
        <v/>
      </c>
      <c r="DR27" s="783" t="str">
        <f t="shared" si="100"/>
        <v/>
      </c>
      <c r="DS27" s="783" t="str">
        <f t="shared" si="101"/>
        <v/>
      </c>
      <c r="DT27" s="783" t="str">
        <f t="shared" si="102"/>
        <v/>
      </c>
      <c r="DU27" s="783" t="str">
        <f t="shared" si="103"/>
        <v/>
      </c>
      <c r="DV27" s="783" t="str">
        <f t="shared" si="104"/>
        <v/>
      </c>
      <c r="DW27" s="783" t="str">
        <f t="shared" si="105"/>
        <v/>
      </c>
      <c r="DX27" s="783" t="str">
        <f t="shared" si="106"/>
        <v/>
      </c>
      <c r="DY27" s="783" t="str">
        <f t="shared" si="107"/>
        <v/>
      </c>
      <c r="DZ27" s="783" t="str">
        <f t="shared" si="108"/>
        <v/>
      </c>
      <c r="EA27" s="783" t="str">
        <f t="shared" si="109"/>
        <v/>
      </c>
      <c r="EB27" s="783" t="str">
        <f t="shared" si="110"/>
        <v/>
      </c>
      <c r="EC27" s="783" t="str">
        <f t="shared" si="111"/>
        <v/>
      </c>
      <c r="ED27" s="783" t="str">
        <f t="shared" si="112"/>
        <v/>
      </c>
      <c r="EE27" s="783" t="str">
        <f t="shared" si="113"/>
        <v/>
      </c>
      <c r="EF27" s="783" t="str">
        <f t="shared" si="114"/>
        <v/>
      </c>
      <c r="EG27" s="783" t="str">
        <f t="shared" si="115"/>
        <v/>
      </c>
      <c r="EH27" s="783" t="str">
        <f t="shared" si="116"/>
        <v/>
      </c>
      <c r="EI27" s="783" t="str">
        <f t="shared" si="117"/>
        <v/>
      </c>
      <c r="EJ27" s="783" t="str">
        <f t="shared" si="118"/>
        <v/>
      </c>
      <c r="EK27" s="783" t="str">
        <f t="shared" si="119"/>
        <v/>
      </c>
      <c r="EL27" s="783" t="str">
        <f t="shared" si="120"/>
        <v/>
      </c>
      <c r="EM27" s="783" t="str">
        <f t="shared" si="121"/>
        <v/>
      </c>
      <c r="EN27" s="783" t="str">
        <f t="shared" si="122"/>
        <v/>
      </c>
      <c r="EO27" s="783" t="str">
        <f t="shared" si="123"/>
        <v/>
      </c>
      <c r="EP27" s="783" t="str">
        <f t="shared" si="124"/>
        <v/>
      </c>
      <c r="EQ27" s="783" t="str">
        <f t="shared" si="125"/>
        <v/>
      </c>
      <c r="ER27" s="783" t="str">
        <f t="shared" si="126"/>
        <v/>
      </c>
      <c r="ES27" s="783" t="str">
        <f t="shared" si="127"/>
        <v/>
      </c>
      <c r="ET27" s="783" t="str">
        <f t="shared" si="128"/>
        <v/>
      </c>
      <c r="EU27" s="783" t="str">
        <f t="shared" si="129"/>
        <v/>
      </c>
      <c r="EV27" s="783" t="str">
        <f t="shared" si="130"/>
        <v/>
      </c>
      <c r="EW27" s="783" t="str">
        <f t="shared" si="131"/>
        <v/>
      </c>
      <c r="EX27" s="783" t="str">
        <f t="shared" si="132"/>
        <v/>
      </c>
      <c r="EY27" s="783" t="str">
        <f t="shared" si="133"/>
        <v/>
      </c>
      <c r="EZ27" s="783" t="str">
        <f t="shared" si="134"/>
        <v/>
      </c>
      <c r="FA27" s="783" t="str">
        <f t="shared" si="135"/>
        <v/>
      </c>
      <c r="FB27" s="783" t="str">
        <f t="shared" si="136"/>
        <v/>
      </c>
      <c r="FC27" s="783" t="str">
        <f t="shared" si="137"/>
        <v/>
      </c>
      <c r="FD27" s="783" t="str">
        <f t="shared" si="138"/>
        <v/>
      </c>
      <c r="FE27" s="783" t="str">
        <f t="shared" si="139"/>
        <v/>
      </c>
      <c r="FF27" s="783" t="str">
        <f t="shared" si="140"/>
        <v/>
      </c>
      <c r="FG27" s="783" t="str">
        <f t="shared" si="141"/>
        <v/>
      </c>
      <c r="FH27" s="783" t="str">
        <f t="shared" si="142"/>
        <v/>
      </c>
      <c r="FI27" s="783" t="str">
        <f t="shared" si="143"/>
        <v/>
      </c>
      <c r="FJ27" s="783" t="str">
        <f t="shared" si="144"/>
        <v/>
      </c>
      <c r="FK27" s="783" t="str">
        <f t="shared" si="145"/>
        <v/>
      </c>
      <c r="FL27" s="783" t="str">
        <f t="shared" si="146"/>
        <v/>
      </c>
      <c r="FM27" s="783" t="str">
        <f t="shared" si="147"/>
        <v/>
      </c>
      <c r="FN27" s="783" t="str">
        <f t="shared" si="148"/>
        <v/>
      </c>
      <c r="FO27" s="783" t="str">
        <f t="shared" si="149"/>
        <v/>
      </c>
      <c r="FP27" s="783" t="str">
        <f t="shared" si="150"/>
        <v/>
      </c>
      <c r="FQ27" s="783" t="str">
        <f t="shared" si="151"/>
        <v/>
      </c>
      <c r="FR27" s="783" t="str">
        <f t="shared" si="152"/>
        <v/>
      </c>
      <c r="FS27" s="783" t="str">
        <f t="shared" si="153"/>
        <v/>
      </c>
      <c r="FT27" s="783" t="str">
        <f t="shared" si="154"/>
        <v/>
      </c>
      <c r="FU27" s="783" t="str">
        <f t="shared" si="155"/>
        <v/>
      </c>
      <c r="FV27" s="783" t="str">
        <f t="shared" si="156"/>
        <v/>
      </c>
      <c r="FW27" s="783" t="str">
        <f t="shared" si="157"/>
        <v/>
      </c>
      <c r="FX27" s="783" t="str">
        <f t="shared" si="158"/>
        <v/>
      </c>
      <c r="FY27" s="783" t="str">
        <f t="shared" si="159"/>
        <v/>
      </c>
      <c r="FZ27" s="783" t="str">
        <f t="shared" si="160"/>
        <v/>
      </c>
      <c r="GA27" s="783" t="str">
        <f t="shared" si="161"/>
        <v/>
      </c>
      <c r="GB27" s="783" t="str">
        <f t="shared" si="162"/>
        <v/>
      </c>
      <c r="GC27" s="783" t="str">
        <f t="shared" si="163"/>
        <v/>
      </c>
      <c r="GD27" s="783" t="str">
        <f t="shared" si="164"/>
        <v/>
      </c>
      <c r="GE27" s="783" t="str">
        <f t="shared" si="165"/>
        <v/>
      </c>
      <c r="GF27" s="783" t="str">
        <f t="shared" si="166"/>
        <v/>
      </c>
      <c r="GG27" s="783" t="str">
        <f t="shared" si="167"/>
        <v/>
      </c>
      <c r="GH27" s="783" t="str">
        <f t="shared" si="168"/>
        <v/>
      </c>
      <c r="GI27" s="783" t="str">
        <f t="shared" si="169"/>
        <v/>
      </c>
      <c r="GJ27" s="783" t="str">
        <f t="shared" si="170"/>
        <v/>
      </c>
      <c r="GK27" s="783" t="str">
        <f t="shared" si="171"/>
        <v/>
      </c>
      <c r="GL27" s="783" t="str">
        <f t="shared" si="172"/>
        <v/>
      </c>
      <c r="GM27" s="783" t="str">
        <f t="shared" si="173"/>
        <v/>
      </c>
      <c r="GN27" s="783" t="str">
        <f t="shared" si="174"/>
        <v/>
      </c>
      <c r="GO27" s="783" t="str">
        <f t="shared" si="175"/>
        <v/>
      </c>
      <c r="GP27" s="783" t="str">
        <f t="shared" si="176"/>
        <v/>
      </c>
      <c r="GQ27" s="783" t="str">
        <f t="shared" si="177"/>
        <v/>
      </c>
      <c r="GR27" s="783" t="str">
        <f t="shared" si="178"/>
        <v/>
      </c>
      <c r="GS27" s="783" t="str">
        <f t="shared" si="179"/>
        <v/>
      </c>
      <c r="GT27" s="783" t="str">
        <f t="shared" si="180"/>
        <v/>
      </c>
      <c r="GU27" s="783" t="str">
        <f t="shared" si="181"/>
        <v/>
      </c>
      <c r="GV27" s="783" t="str">
        <f t="shared" si="182"/>
        <v/>
      </c>
      <c r="GW27" s="783" t="str">
        <f t="shared" si="183"/>
        <v/>
      </c>
      <c r="GX27" s="783" t="str">
        <f t="shared" si="184"/>
        <v/>
      </c>
      <c r="GY27" s="783" t="str">
        <f t="shared" si="185"/>
        <v/>
      </c>
      <c r="GZ27" s="783" t="str">
        <f t="shared" si="186"/>
        <v/>
      </c>
      <c r="HA27" s="783" t="str">
        <f t="shared" si="187"/>
        <v/>
      </c>
      <c r="HB27" s="783" t="str">
        <f t="shared" si="188"/>
        <v/>
      </c>
      <c r="HC27" s="783" t="str">
        <f t="shared" si="189"/>
        <v/>
      </c>
      <c r="HD27" s="783" t="str">
        <f t="shared" si="190"/>
        <v/>
      </c>
      <c r="HE27" s="783" t="str">
        <f t="shared" si="191"/>
        <v/>
      </c>
      <c r="HF27" s="783" t="str">
        <f t="shared" si="192"/>
        <v/>
      </c>
      <c r="HG27" s="783" t="str">
        <f t="shared" si="193"/>
        <v/>
      </c>
      <c r="HH27" s="783" t="str">
        <f t="shared" si="194"/>
        <v/>
      </c>
      <c r="HI27" s="783" t="str">
        <f t="shared" si="195"/>
        <v/>
      </c>
      <c r="HJ27" s="783" t="str">
        <f t="shared" si="196"/>
        <v/>
      </c>
      <c r="HK27" s="783" t="str">
        <f t="shared" si="197"/>
        <v/>
      </c>
      <c r="HL27" s="783" t="str">
        <f t="shared" si="198"/>
        <v/>
      </c>
      <c r="HM27" s="783" t="str">
        <f t="shared" si="199"/>
        <v/>
      </c>
      <c r="HN27" s="783" t="str">
        <f t="shared" si="200"/>
        <v/>
      </c>
      <c r="HO27" s="783" t="str">
        <f t="shared" si="201"/>
        <v/>
      </c>
      <c r="HP27" s="783" t="str">
        <f t="shared" si="202"/>
        <v/>
      </c>
      <c r="HQ27" s="783" t="str">
        <f t="shared" si="203"/>
        <v/>
      </c>
      <c r="HR27" s="783" t="str">
        <f t="shared" si="204"/>
        <v/>
      </c>
      <c r="HS27" s="783" t="str">
        <f t="shared" si="205"/>
        <v/>
      </c>
      <c r="HT27" s="783" t="str">
        <f t="shared" si="206"/>
        <v/>
      </c>
      <c r="HU27" s="783" t="str">
        <f t="shared" si="207"/>
        <v/>
      </c>
      <c r="HV27" s="783" t="str">
        <f t="shared" si="208"/>
        <v/>
      </c>
      <c r="HW27" s="783" t="str">
        <f t="shared" si="209"/>
        <v/>
      </c>
      <c r="HX27" s="783" t="str">
        <f t="shared" si="210"/>
        <v/>
      </c>
      <c r="HY27" s="783" t="str">
        <f t="shared" si="211"/>
        <v/>
      </c>
      <c r="HZ27" s="819" t="str">
        <f t="shared" si="212"/>
        <v/>
      </c>
      <c r="IA27" s="819" t="str">
        <f t="shared" si="213"/>
        <v/>
      </c>
      <c r="IB27" s="819" t="str">
        <f t="shared" si="214"/>
        <v/>
      </c>
      <c r="IC27" s="819" t="str">
        <f t="shared" si="215"/>
        <v/>
      </c>
      <c r="ID27" s="819" t="str">
        <f t="shared" si="216"/>
        <v/>
      </c>
      <c r="IE27" s="819" t="str">
        <f t="shared" si="217"/>
        <v/>
      </c>
      <c r="IF27" s="819" t="str">
        <f t="shared" si="218"/>
        <v/>
      </c>
      <c r="IG27" s="819" t="str">
        <f t="shared" si="219"/>
        <v/>
      </c>
      <c r="IH27" s="819" t="str">
        <f t="shared" si="220"/>
        <v/>
      </c>
      <c r="II27" s="819" t="str">
        <f t="shared" si="221"/>
        <v/>
      </c>
      <c r="IJ27" s="819" t="str">
        <f t="shared" si="222"/>
        <v/>
      </c>
      <c r="IK27" s="819" t="str">
        <f t="shared" si="223"/>
        <v/>
      </c>
      <c r="IL27" s="819" t="str">
        <f t="shared" si="224"/>
        <v/>
      </c>
      <c r="IM27" s="819" t="str">
        <f t="shared" si="225"/>
        <v/>
      </c>
      <c r="IN27" s="819" t="str">
        <f t="shared" si="226"/>
        <v/>
      </c>
      <c r="IO27" s="819" t="str">
        <f t="shared" si="227"/>
        <v/>
      </c>
      <c r="IP27" s="819" t="str">
        <f t="shared" si="228"/>
        <v/>
      </c>
      <c r="IQ27" s="819" t="str">
        <f t="shared" si="229"/>
        <v/>
      </c>
      <c r="IR27" s="819" t="str">
        <f t="shared" si="230"/>
        <v/>
      </c>
      <c r="IS27" s="819" t="str">
        <f t="shared" si="231"/>
        <v/>
      </c>
      <c r="IT27" s="819" t="str">
        <f t="shared" si="232"/>
        <v/>
      </c>
      <c r="IU27" s="819" t="str">
        <f t="shared" si="233"/>
        <v/>
      </c>
      <c r="IV27" s="819" t="str">
        <f t="shared" si="234"/>
        <v/>
      </c>
      <c r="IW27" s="819" t="str">
        <f t="shared" si="235"/>
        <v/>
      </c>
      <c r="IX27" s="819" t="str">
        <f t="shared" si="236"/>
        <v/>
      </c>
      <c r="IY27" s="819" t="str">
        <f t="shared" si="237"/>
        <v/>
      </c>
      <c r="IZ27" s="819" t="str">
        <f t="shared" si="238"/>
        <v/>
      </c>
      <c r="JA27" s="819" t="str">
        <f t="shared" si="239"/>
        <v/>
      </c>
      <c r="JB27" s="819" t="str">
        <f t="shared" si="240"/>
        <v/>
      </c>
      <c r="JC27" s="819" t="str">
        <f t="shared" si="241"/>
        <v/>
      </c>
      <c r="JD27" s="819" t="str">
        <f t="shared" si="242"/>
        <v/>
      </c>
      <c r="JE27" s="819" t="str">
        <f t="shared" si="243"/>
        <v/>
      </c>
      <c r="JF27" s="819" t="str">
        <f t="shared" si="244"/>
        <v/>
      </c>
      <c r="JG27" s="819" t="str">
        <f t="shared" si="245"/>
        <v/>
      </c>
      <c r="JH27" s="819" t="str">
        <f t="shared" si="246"/>
        <v/>
      </c>
      <c r="JI27" s="819" t="str">
        <f t="shared" si="247"/>
        <v/>
      </c>
      <c r="JJ27" s="819" t="str">
        <f t="shared" si="248"/>
        <v/>
      </c>
      <c r="JK27" s="819" t="str">
        <f t="shared" si="249"/>
        <v/>
      </c>
      <c r="JL27" s="819" t="str">
        <f t="shared" si="250"/>
        <v/>
      </c>
      <c r="JM27" s="819" t="str">
        <f t="shared" si="251"/>
        <v/>
      </c>
      <c r="JN27" s="819" t="str">
        <f t="shared" si="252"/>
        <v/>
      </c>
      <c r="JO27" s="819" t="str">
        <f t="shared" si="253"/>
        <v/>
      </c>
      <c r="JP27" s="819" t="str">
        <f t="shared" si="254"/>
        <v/>
      </c>
      <c r="JQ27" s="819" t="str">
        <f t="shared" si="255"/>
        <v/>
      </c>
      <c r="JR27" s="819" t="str">
        <f t="shared" si="256"/>
        <v/>
      </c>
      <c r="JS27" s="819" t="str">
        <f t="shared" si="257"/>
        <v/>
      </c>
      <c r="JT27" s="819" t="str">
        <f t="shared" si="258"/>
        <v/>
      </c>
      <c r="JU27" s="819" t="str">
        <f t="shared" si="259"/>
        <v/>
      </c>
      <c r="JV27" s="819" t="str">
        <f t="shared" si="260"/>
        <v/>
      </c>
      <c r="JW27" s="819" t="str">
        <f t="shared" si="261"/>
        <v/>
      </c>
      <c r="JX27" s="819" t="str">
        <f t="shared" si="262"/>
        <v/>
      </c>
      <c r="JY27" s="819" t="str">
        <f t="shared" si="263"/>
        <v/>
      </c>
      <c r="JZ27" s="819" t="str">
        <f t="shared" si="264"/>
        <v/>
      </c>
      <c r="KA27" s="819" t="str">
        <f t="shared" si="265"/>
        <v/>
      </c>
      <c r="KB27" s="819" t="str">
        <f t="shared" si="266"/>
        <v/>
      </c>
      <c r="KC27" s="819" t="str">
        <f t="shared" si="267"/>
        <v/>
      </c>
      <c r="KD27" s="819" t="str">
        <f t="shared" si="268"/>
        <v/>
      </c>
      <c r="KE27" s="819" t="str">
        <f t="shared" si="269"/>
        <v/>
      </c>
      <c r="KF27" s="819" t="str">
        <f t="shared" si="270"/>
        <v/>
      </c>
      <c r="KG27" s="819" t="str">
        <f t="shared" si="271"/>
        <v/>
      </c>
      <c r="KH27" s="819" t="str">
        <f t="shared" si="272"/>
        <v/>
      </c>
      <c r="KI27" s="819" t="str">
        <f t="shared" si="273"/>
        <v/>
      </c>
      <c r="KJ27" s="819" t="str">
        <f t="shared" si="274"/>
        <v/>
      </c>
      <c r="KK27" s="819" t="str">
        <f t="shared" si="275"/>
        <v/>
      </c>
      <c r="KL27" s="819" t="str">
        <f t="shared" si="276"/>
        <v/>
      </c>
      <c r="KM27" s="819" t="str">
        <f t="shared" si="277"/>
        <v/>
      </c>
      <c r="KN27" s="819" t="str">
        <f t="shared" si="278"/>
        <v/>
      </c>
      <c r="KO27" s="819" t="str">
        <f t="shared" si="279"/>
        <v/>
      </c>
      <c r="KP27" s="819" t="str">
        <f t="shared" si="280"/>
        <v/>
      </c>
      <c r="KQ27" s="819" t="str">
        <f t="shared" si="281"/>
        <v/>
      </c>
      <c r="KR27" s="819" t="str">
        <f t="shared" si="282"/>
        <v/>
      </c>
      <c r="KS27" s="819" t="str">
        <f t="shared" si="283"/>
        <v/>
      </c>
      <c r="KT27" s="819" t="str">
        <f t="shared" si="284"/>
        <v/>
      </c>
      <c r="KU27" s="819" t="str">
        <f t="shared" si="285"/>
        <v/>
      </c>
      <c r="KV27" s="819" t="str">
        <f t="shared" si="286"/>
        <v/>
      </c>
      <c r="KW27" s="819" t="str">
        <f t="shared" si="287"/>
        <v/>
      </c>
      <c r="KX27" s="819" t="str">
        <f t="shared" si="288"/>
        <v/>
      </c>
      <c r="KY27" s="819" t="str">
        <f t="shared" si="289"/>
        <v/>
      </c>
      <c r="KZ27" s="819" t="str">
        <f t="shared" si="290"/>
        <v/>
      </c>
      <c r="LA27" s="819" t="str">
        <f t="shared" si="291"/>
        <v/>
      </c>
      <c r="LB27" s="819" t="str">
        <f t="shared" si="292"/>
        <v/>
      </c>
      <c r="LC27" s="819" t="str">
        <f t="shared" si="293"/>
        <v/>
      </c>
      <c r="LD27" s="819" t="str">
        <f t="shared" si="294"/>
        <v/>
      </c>
      <c r="LE27" s="819" t="str">
        <f t="shared" si="295"/>
        <v/>
      </c>
      <c r="LF27" s="819" t="str">
        <f t="shared" si="296"/>
        <v/>
      </c>
      <c r="LG27" s="819" t="str">
        <f t="shared" si="297"/>
        <v/>
      </c>
      <c r="LH27" s="819" t="str">
        <f t="shared" si="298"/>
        <v/>
      </c>
      <c r="LI27" s="819" t="str">
        <f t="shared" si="299"/>
        <v/>
      </c>
      <c r="LJ27" s="819" t="str">
        <f t="shared" si="300"/>
        <v/>
      </c>
      <c r="LK27" s="819" t="str">
        <f t="shared" si="301"/>
        <v/>
      </c>
      <c r="LL27" s="819" t="str">
        <f t="shared" si="302"/>
        <v/>
      </c>
      <c r="LM27" s="819" t="str">
        <f t="shared" si="303"/>
        <v/>
      </c>
      <c r="LN27" s="819" t="str">
        <f t="shared" si="304"/>
        <v/>
      </c>
      <c r="LO27" s="819" t="str">
        <f t="shared" si="305"/>
        <v/>
      </c>
      <c r="LP27" s="819" t="str">
        <f t="shared" si="306"/>
        <v/>
      </c>
      <c r="LQ27" s="820" t="str">
        <f t="shared" si="307"/>
        <v/>
      </c>
      <c r="LR27" s="820" t="str">
        <f t="shared" si="308"/>
        <v/>
      </c>
      <c r="LS27" s="820" t="str">
        <f t="shared" si="309"/>
        <v/>
      </c>
      <c r="LT27" s="820" t="str">
        <f t="shared" si="310"/>
        <v/>
      </c>
      <c r="LU27" s="820" t="str">
        <f t="shared" si="311"/>
        <v/>
      </c>
      <c r="LV27" s="783" t="str">
        <f t="shared" si="312"/>
        <v/>
      </c>
      <c r="LW27" s="783" t="str">
        <f t="shared" si="313"/>
        <v/>
      </c>
      <c r="LX27" s="783" t="str">
        <f t="shared" si="314"/>
        <v/>
      </c>
      <c r="LY27" s="783" t="str">
        <f t="shared" si="315"/>
        <v/>
      </c>
      <c r="LZ27" s="783" t="str">
        <f t="shared" si="316"/>
        <v/>
      </c>
      <c r="MA27" s="783" t="str">
        <f t="shared" si="317"/>
        <v/>
      </c>
      <c r="MB27" s="783" t="str">
        <f t="shared" si="318"/>
        <v/>
      </c>
      <c r="MC27" s="783" t="str">
        <f t="shared" si="319"/>
        <v/>
      </c>
      <c r="MD27" s="783" t="str">
        <f t="shared" si="320"/>
        <v/>
      </c>
      <c r="ME27" s="783" t="str">
        <f t="shared" si="321"/>
        <v/>
      </c>
      <c r="MF27" s="783" t="str">
        <f t="shared" si="322"/>
        <v/>
      </c>
      <c r="MG27" s="783" t="str">
        <f t="shared" si="323"/>
        <v/>
      </c>
      <c r="MH27" s="783" t="str">
        <f t="shared" si="324"/>
        <v/>
      </c>
      <c r="MI27" s="783" t="str">
        <f t="shared" si="325"/>
        <v/>
      </c>
      <c r="MJ27" s="783" t="str">
        <f t="shared" si="326"/>
        <v/>
      </c>
      <c r="MK27" s="783" t="str">
        <f t="shared" si="327"/>
        <v/>
      </c>
      <c r="ML27" s="783" t="str">
        <f t="shared" si="328"/>
        <v/>
      </c>
      <c r="MM27" s="783" t="str">
        <f t="shared" si="329"/>
        <v/>
      </c>
      <c r="MN27" s="783" t="str">
        <f t="shared" si="330"/>
        <v/>
      </c>
      <c r="MO27" s="783" t="str">
        <f t="shared" si="331"/>
        <v/>
      </c>
      <c r="MP27" s="805">
        <f t="shared" si="338"/>
        <v>0</v>
      </c>
      <c r="MQ27" s="805">
        <f t="shared" si="339"/>
        <v>0</v>
      </c>
      <c r="MR27" s="805">
        <f t="shared" si="340"/>
        <v>0</v>
      </c>
      <c r="MS27" s="805">
        <f t="shared" si="341"/>
        <v>0</v>
      </c>
      <c r="MT27" s="805">
        <f t="shared" si="342"/>
        <v>0</v>
      </c>
      <c r="MU27" s="805">
        <f t="shared" si="343"/>
        <v>0</v>
      </c>
      <c r="MV27" s="805">
        <f t="shared" si="344"/>
        <v>0</v>
      </c>
      <c r="MW27" s="805">
        <f t="shared" si="345"/>
        <v>0</v>
      </c>
      <c r="MX27" s="805">
        <f t="shared" si="346"/>
        <v>0</v>
      </c>
      <c r="MY27" s="805">
        <f t="shared" si="347"/>
        <v>0</v>
      </c>
      <c r="MZ27" s="805">
        <f t="shared" si="332"/>
        <v>0</v>
      </c>
      <c r="NA27" s="805">
        <f t="shared" si="333"/>
        <v>0</v>
      </c>
      <c r="NB27" s="805">
        <f t="shared" si="334"/>
        <v>0</v>
      </c>
      <c r="NC27" s="805">
        <f t="shared" si="335"/>
        <v>0</v>
      </c>
      <c r="ND27" s="805">
        <f t="shared" si="336"/>
        <v>0</v>
      </c>
    </row>
    <row r="28" spans="1:368" ht="13.9" customHeight="1" x14ac:dyDescent="0.2">
      <c r="A28" s="814" t="str">
        <f t="shared" si="337"/>
        <v/>
      </c>
      <c r="B28" s="165"/>
      <c r="C28" s="140"/>
      <c r="D28" s="141"/>
      <c r="E28" s="142"/>
      <c r="F28" s="142"/>
      <c r="G28" s="142"/>
      <c r="H28" s="142"/>
      <c r="I28" s="142"/>
      <c r="J28" s="534"/>
      <c r="K28" s="143"/>
      <c r="L28" s="144">
        <f t="shared" si="0"/>
        <v>0</v>
      </c>
      <c r="M28" s="144">
        <f t="shared" si="1"/>
        <v>0</v>
      </c>
      <c r="N28" s="821"/>
      <c r="O28" s="821"/>
      <c r="P28" s="821"/>
      <c r="Q28" s="822"/>
      <c r="R28" s="823"/>
      <c r="S28" s="824"/>
      <c r="T28" s="1303"/>
      <c r="U28" s="1304"/>
      <c r="V28" s="1304"/>
      <c r="W28" s="1305"/>
      <c r="X28" s="783" t="str">
        <f t="shared" si="2"/>
        <v/>
      </c>
      <c r="Y28" s="783" t="str">
        <f t="shared" si="3"/>
        <v/>
      </c>
      <c r="Z28" s="783" t="str">
        <f t="shared" si="4"/>
        <v/>
      </c>
      <c r="AA28" s="783" t="str">
        <f t="shared" si="5"/>
        <v/>
      </c>
      <c r="AB28" s="783" t="str">
        <f t="shared" si="6"/>
        <v/>
      </c>
      <c r="AC28" s="783" t="str">
        <f t="shared" si="7"/>
        <v/>
      </c>
      <c r="AD28" s="783" t="str">
        <f t="shared" si="8"/>
        <v/>
      </c>
      <c r="AE28" s="783" t="str">
        <f t="shared" si="9"/>
        <v/>
      </c>
      <c r="AF28" s="783" t="str">
        <f t="shared" si="10"/>
        <v/>
      </c>
      <c r="AG28" s="783" t="str">
        <f t="shared" si="11"/>
        <v/>
      </c>
      <c r="AH28" s="783" t="str">
        <f t="shared" si="12"/>
        <v/>
      </c>
      <c r="AI28" s="783" t="str">
        <f t="shared" si="13"/>
        <v/>
      </c>
      <c r="AJ28" s="783" t="str">
        <f t="shared" si="14"/>
        <v/>
      </c>
      <c r="AK28" s="783" t="str">
        <f t="shared" si="15"/>
        <v/>
      </c>
      <c r="AL28" s="783" t="str">
        <f t="shared" si="16"/>
        <v/>
      </c>
      <c r="AM28" s="783" t="str">
        <f t="shared" si="17"/>
        <v/>
      </c>
      <c r="AN28" s="783" t="str">
        <f t="shared" si="18"/>
        <v/>
      </c>
      <c r="AO28" s="783" t="str">
        <f t="shared" si="19"/>
        <v/>
      </c>
      <c r="AP28" s="783" t="str">
        <f t="shared" si="20"/>
        <v/>
      </c>
      <c r="AQ28" s="783" t="str">
        <f t="shared" si="21"/>
        <v/>
      </c>
      <c r="AR28" s="783" t="str">
        <f t="shared" si="22"/>
        <v/>
      </c>
      <c r="AS28" s="783" t="str">
        <f t="shared" si="23"/>
        <v/>
      </c>
      <c r="AT28" s="783" t="str">
        <f t="shared" si="24"/>
        <v/>
      </c>
      <c r="AU28" s="783" t="str">
        <f t="shared" si="25"/>
        <v/>
      </c>
      <c r="AV28" s="783" t="str">
        <f t="shared" si="26"/>
        <v/>
      </c>
      <c r="AW28" s="783" t="str">
        <f t="shared" si="27"/>
        <v/>
      </c>
      <c r="AX28" s="783" t="str">
        <f t="shared" si="28"/>
        <v/>
      </c>
      <c r="AY28" s="783" t="str">
        <f t="shared" si="29"/>
        <v/>
      </c>
      <c r="AZ28" s="783" t="str">
        <f t="shared" si="30"/>
        <v/>
      </c>
      <c r="BA28" s="783" t="str">
        <f t="shared" si="31"/>
        <v/>
      </c>
      <c r="BB28" s="783" t="str">
        <f t="shared" si="32"/>
        <v/>
      </c>
      <c r="BC28" s="783" t="str">
        <f t="shared" si="33"/>
        <v/>
      </c>
      <c r="BD28" s="783" t="str">
        <f t="shared" si="34"/>
        <v/>
      </c>
      <c r="BE28" s="783" t="str">
        <f t="shared" si="35"/>
        <v/>
      </c>
      <c r="BF28" s="783" t="str">
        <f t="shared" si="36"/>
        <v/>
      </c>
      <c r="BG28" s="783" t="str">
        <f t="shared" si="37"/>
        <v/>
      </c>
      <c r="BH28" s="783" t="str">
        <f t="shared" si="38"/>
        <v/>
      </c>
      <c r="BI28" s="783" t="str">
        <f t="shared" si="39"/>
        <v/>
      </c>
      <c r="BJ28" s="783" t="str">
        <f t="shared" si="40"/>
        <v/>
      </c>
      <c r="BK28" s="783" t="str">
        <f t="shared" si="41"/>
        <v/>
      </c>
      <c r="BL28" s="783" t="str">
        <f t="shared" si="42"/>
        <v/>
      </c>
      <c r="BM28" s="783" t="str">
        <f t="shared" si="43"/>
        <v/>
      </c>
      <c r="BN28" s="783" t="str">
        <f t="shared" si="44"/>
        <v/>
      </c>
      <c r="BO28" s="783" t="str">
        <f t="shared" si="45"/>
        <v/>
      </c>
      <c r="BP28" s="783" t="str">
        <f t="shared" si="46"/>
        <v/>
      </c>
      <c r="BQ28" s="783" t="str">
        <f t="shared" si="47"/>
        <v/>
      </c>
      <c r="BR28" s="783" t="str">
        <f t="shared" si="48"/>
        <v/>
      </c>
      <c r="BS28" s="783" t="str">
        <f t="shared" si="49"/>
        <v/>
      </c>
      <c r="BT28" s="783" t="str">
        <f t="shared" si="50"/>
        <v/>
      </c>
      <c r="BU28" s="783" t="str">
        <f t="shared" si="51"/>
        <v/>
      </c>
      <c r="BV28" s="783" t="str">
        <f t="shared" si="52"/>
        <v/>
      </c>
      <c r="BW28" s="783" t="str">
        <f t="shared" si="53"/>
        <v/>
      </c>
      <c r="BX28" s="783" t="str">
        <f t="shared" si="54"/>
        <v/>
      </c>
      <c r="BY28" s="783" t="str">
        <f t="shared" si="55"/>
        <v/>
      </c>
      <c r="BZ28" s="783" t="str">
        <f t="shared" si="56"/>
        <v/>
      </c>
      <c r="CA28" s="783" t="str">
        <f t="shared" si="57"/>
        <v/>
      </c>
      <c r="CB28" s="783" t="str">
        <f t="shared" si="58"/>
        <v/>
      </c>
      <c r="CC28" s="783" t="str">
        <f t="shared" si="59"/>
        <v/>
      </c>
      <c r="CD28" s="783" t="str">
        <f t="shared" si="60"/>
        <v/>
      </c>
      <c r="CE28" s="783" t="str">
        <f t="shared" si="61"/>
        <v/>
      </c>
      <c r="CF28" s="783" t="str">
        <f t="shared" si="62"/>
        <v/>
      </c>
      <c r="CG28" s="783" t="str">
        <f t="shared" si="63"/>
        <v/>
      </c>
      <c r="CH28" s="783" t="str">
        <f t="shared" si="64"/>
        <v/>
      </c>
      <c r="CI28" s="783" t="str">
        <f t="shared" si="65"/>
        <v/>
      </c>
      <c r="CJ28" s="783" t="str">
        <f t="shared" si="66"/>
        <v/>
      </c>
      <c r="CK28" s="783" t="str">
        <f t="shared" si="67"/>
        <v/>
      </c>
      <c r="CL28" s="783" t="str">
        <f t="shared" si="68"/>
        <v/>
      </c>
      <c r="CM28" s="783" t="str">
        <f t="shared" si="69"/>
        <v/>
      </c>
      <c r="CN28" s="783" t="str">
        <f t="shared" si="70"/>
        <v/>
      </c>
      <c r="CO28" s="783" t="str">
        <f t="shared" si="71"/>
        <v/>
      </c>
      <c r="CP28" s="783" t="str">
        <f t="shared" si="72"/>
        <v/>
      </c>
      <c r="CQ28" s="783" t="str">
        <f t="shared" si="73"/>
        <v/>
      </c>
      <c r="CR28" s="783" t="str">
        <f t="shared" si="74"/>
        <v/>
      </c>
      <c r="CS28" s="783" t="str">
        <f t="shared" si="75"/>
        <v/>
      </c>
      <c r="CT28" s="783" t="str">
        <f t="shared" si="76"/>
        <v/>
      </c>
      <c r="CU28" s="783" t="str">
        <f t="shared" si="77"/>
        <v/>
      </c>
      <c r="CV28" s="783" t="str">
        <f t="shared" si="78"/>
        <v/>
      </c>
      <c r="CW28" s="783" t="str">
        <f t="shared" si="79"/>
        <v/>
      </c>
      <c r="CX28" s="783" t="str">
        <f t="shared" si="80"/>
        <v/>
      </c>
      <c r="CY28" s="783" t="str">
        <f t="shared" si="81"/>
        <v/>
      </c>
      <c r="CZ28" s="783" t="str">
        <f t="shared" si="82"/>
        <v/>
      </c>
      <c r="DA28" s="783" t="str">
        <f t="shared" si="83"/>
        <v/>
      </c>
      <c r="DB28" s="783" t="str">
        <f t="shared" si="84"/>
        <v/>
      </c>
      <c r="DC28" s="783" t="str">
        <f t="shared" si="85"/>
        <v/>
      </c>
      <c r="DD28" s="783" t="str">
        <f t="shared" si="86"/>
        <v/>
      </c>
      <c r="DE28" s="783" t="str">
        <f t="shared" si="87"/>
        <v/>
      </c>
      <c r="DF28" s="783" t="str">
        <f t="shared" si="88"/>
        <v/>
      </c>
      <c r="DG28" s="783" t="str">
        <f t="shared" si="89"/>
        <v/>
      </c>
      <c r="DH28" s="783" t="str">
        <f t="shared" si="90"/>
        <v/>
      </c>
      <c r="DI28" s="783" t="str">
        <f t="shared" si="91"/>
        <v/>
      </c>
      <c r="DJ28" s="783" t="str">
        <f t="shared" si="92"/>
        <v/>
      </c>
      <c r="DK28" s="783" t="str">
        <f t="shared" si="93"/>
        <v/>
      </c>
      <c r="DL28" s="783" t="str">
        <f t="shared" si="94"/>
        <v/>
      </c>
      <c r="DM28" s="783" t="str">
        <f t="shared" si="95"/>
        <v/>
      </c>
      <c r="DN28" s="783" t="str">
        <f t="shared" si="96"/>
        <v/>
      </c>
      <c r="DO28" s="783" t="str">
        <f t="shared" si="97"/>
        <v/>
      </c>
      <c r="DP28" s="783" t="str">
        <f t="shared" si="98"/>
        <v/>
      </c>
      <c r="DQ28" s="783" t="str">
        <f t="shared" si="99"/>
        <v/>
      </c>
      <c r="DR28" s="783" t="str">
        <f t="shared" si="100"/>
        <v/>
      </c>
      <c r="DS28" s="783" t="str">
        <f t="shared" si="101"/>
        <v/>
      </c>
      <c r="DT28" s="783" t="str">
        <f t="shared" si="102"/>
        <v/>
      </c>
      <c r="DU28" s="783" t="str">
        <f t="shared" si="103"/>
        <v/>
      </c>
      <c r="DV28" s="783" t="str">
        <f t="shared" si="104"/>
        <v/>
      </c>
      <c r="DW28" s="783" t="str">
        <f t="shared" si="105"/>
        <v/>
      </c>
      <c r="DX28" s="783" t="str">
        <f t="shared" si="106"/>
        <v/>
      </c>
      <c r="DY28" s="783" t="str">
        <f t="shared" si="107"/>
        <v/>
      </c>
      <c r="DZ28" s="783" t="str">
        <f t="shared" si="108"/>
        <v/>
      </c>
      <c r="EA28" s="783" t="str">
        <f t="shared" si="109"/>
        <v/>
      </c>
      <c r="EB28" s="783" t="str">
        <f t="shared" si="110"/>
        <v/>
      </c>
      <c r="EC28" s="783" t="str">
        <f t="shared" si="111"/>
        <v/>
      </c>
      <c r="ED28" s="783" t="str">
        <f t="shared" si="112"/>
        <v/>
      </c>
      <c r="EE28" s="783" t="str">
        <f t="shared" si="113"/>
        <v/>
      </c>
      <c r="EF28" s="783" t="str">
        <f t="shared" si="114"/>
        <v/>
      </c>
      <c r="EG28" s="783" t="str">
        <f t="shared" si="115"/>
        <v/>
      </c>
      <c r="EH28" s="783" t="str">
        <f t="shared" si="116"/>
        <v/>
      </c>
      <c r="EI28" s="783" t="str">
        <f t="shared" si="117"/>
        <v/>
      </c>
      <c r="EJ28" s="783" t="str">
        <f t="shared" si="118"/>
        <v/>
      </c>
      <c r="EK28" s="783" t="str">
        <f t="shared" si="119"/>
        <v/>
      </c>
      <c r="EL28" s="783" t="str">
        <f t="shared" si="120"/>
        <v/>
      </c>
      <c r="EM28" s="783" t="str">
        <f t="shared" si="121"/>
        <v/>
      </c>
      <c r="EN28" s="783" t="str">
        <f t="shared" si="122"/>
        <v/>
      </c>
      <c r="EO28" s="783" t="str">
        <f t="shared" si="123"/>
        <v/>
      </c>
      <c r="EP28" s="783" t="str">
        <f t="shared" si="124"/>
        <v/>
      </c>
      <c r="EQ28" s="783" t="str">
        <f t="shared" si="125"/>
        <v/>
      </c>
      <c r="ER28" s="783" t="str">
        <f t="shared" si="126"/>
        <v/>
      </c>
      <c r="ES28" s="783" t="str">
        <f t="shared" si="127"/>
        <v/>
      </c>
      <c r="ET28" s="783" t="str">
        <f t="shared" si="128"/>
        <v/>
      </c>
      <c r="EU28" s="783" t="str">
        <f t="shared" si="129"/>
        <v/>
      </c>
      <c r="EV28" s="783" t="str">
        <f t="shared" si="130"/>
        <v/>
      </c>
      <c r="EW28" s="783" t="str">
        <f t="shared" si="131"/>
        <v/>
      </c>
      <c r="EX28" s="783" t="str">
        <f t="shared" si="132"/>
        <v/>
      </c>
      <c r="EY28" s="783" t="str">
        <f t="shared" si="133"/>
        <v/>
      </c>
      <c r="EZ28" s="783" t="str">
        <f t="shared" si="134"/>
        <v/>
      </c>
      <c r="FA28" s="783" t="str">
        <f t="shared" si="135"/>
        <v/>
      </c>
      <c r="FB28" s="783" t="str">
        <f t="shared" si="136"/>
        <v/>
      </c>
      <c r="FC28" s="783" t="str">
        <f t="shared" si="137"/>
        <v/>
      </c>
      <c r="FD28" s="783" t="str">
        <f t="shared" si="138"/>
        <v/>
      </c>
      <c r="FE28" s="783" t="str">
        <f t="shared" si="139"/>
        <v/>
      </c>
      <c r="FF28" s="783" t="str">
        <f t="shared" si="140"/>
        <v/>
      </c>
      <c r="FG28" s="783" t="str">
        <f t="shared" si="141"/>
        <v/>
      </c>
      <c r="FH28" s="783" t="str">
        <f t="shared" si="142"/>
        <v/>
      </c>
      <c r="FI28" s="783" t="str">
        <f t="shared" si="143"/>
        <v/>
      </c>
      <c r="FJ28" s="783" t="str">
        <f t="shared" si="144"/>
        <v/>
      </c>
      <c r="FK28" s="783" t="str">
        <f t="shared" si="145"/>
        <v/>
      </c>
      <c r="FL28" s="783" t="str">
        <f t="shared" si="146"/>
        <v/>
      </c>
      <c r="FM28" s="783" t="str">
        <f t="shared" si="147"/>
        <v/>
      </c>
      <c r="FN28" s="783" t="str">
        <f t="shared" si="148"/>
        <v/>
      </c>
      <c r="FO28" s="783" t="str">
        <f t="shared" si="149"/>
        <v/>
      </c>
      <c r="FP28" s="783" t="str">
        <f t="shared" si="150"/>
        <v/>
      </c>
      <c r="FQ28" s="783" t="str">
        <f t="shared" si="151"/>
        <v/>
      </c>
      <c r="FR28" s="783" t="str">
        <f t="shared" si="152"/>
        <v/>
      </c>
      <c r="FS28" s="783" t="str">
        <f t="shared" si="153"/>
        <v/>
      </c>
      <c r="FT28" s="783" t="str">
        <f t="shared" si="154"/>
        <v/>
      </c>
      <c r="FU28" s="783" t="str">
        <f t="shared" si="155"/>
        <v/>
      </c>
      <c r="FV28" s="783" t="str">
        <f t="shared" si="156"/>
        <v/>
      </c>
      <c r="FW28" s="783" t="str">
        <f t="shared" si="157"/>
        <v/>
      </c>
      <c r="FX28" s="783" t="str">
        <f t="shared" si="158"/>
        <v/>
      </c>
      <c r="FY28" s="783" t="str">
        <f t="shared" si="159"/>
        <v/>
      </c>
      <c r="FZ28" s="783" t="str">
        <f t="shared" si="160"/>
        <v/>
      </c>
      <c r="GA28" s="783" t="str">
        <f t="shared" si="161"/>
        <v/>
      </c>
      <c r="GB28" s="783" t="str">
        <f t="shared" si="162"/>
        <v/>
      </c>
      <c r="GC28" s="783" t="str">
        <f t="shared" si="163"/>
        <v/>
      </c>
      <c r="GD28" s="783" t="str">
        <f t="shared" si="164"/>
        <v/>
      </c>
      <c r="GE28" s="783" t="str">
        <f t="shared" si="165"/>
        <v/>
      </c>
      <c r="GF28" s="783" t="str">
        <f t="shared" si="166"/>
        <v/>
      </c>
      <c r="GG28" s="783" t="str">
        <f t="shared" si="167"/>
        <v/>
      </c>
      <c r="GH28" s="783" t="str">
        <f t="shared" si="168"/>
        <v/>
      </c>
      <c r="GI28" s="783" t="str">
        <f t="shared" si="169"/>
        <v/>
      </c>
      <c r="GJ28" s="783" t="str">
        <f t="shared" si="170"/>
        <v/>
      </c>
      <c r="GK28" s="783" t="str">
        <f t="shared" si="171"/>
        <v/>
      </c>
      <c r="GL28" s="783" t="str">
        <f t="shared" si="172"/>
        <v/>
      </c>
      <c r="GM28" s="783" t="str">
        <f t="shared" si="173"/>
        <v/>
      </c>
      <c r="GN28" s="783" t="str">
        <f t="shared" si="174"/>
        <v/>
      </c>
      <c r="GO28" s="783" t="str">
        <f t="shared" si="175"/>
        <v/>
      </c>
      <c r="GP28" s="783" t="str">
        <f t="shared" si="176"/>
        <v/>
      </c>
      <c r="GQ28" s="783" t="str">
        <f t="shared" si="177"/>
        <v/>
      </c>
      <c r="GR28" s="783" t="str">
        <f t="shared" si="178"/>
        <v/>
      </c>
      <c r="GS28" s="783" t="str">
        <f t="shared" si="179"/>
        <v/>
      </c>
      <c r="GT28" s="783" t="str">
        <f t="shared" si="180"/>
        <v/>
      </c>
      <c r="GU28" s="783" t="str">
        <f t="shared" si="181"/>
        <v/>
      </c>
      <c r="GV28" s="783" t="str">
        <f t="shared" si="182"/>
        <v/>
      </c>
      <c r="GW28" s="783" t="str">
        <f t="shared" si="183"/>
        <v/>
      </c>
      <c r="GX28" s="783" t="str">
        <f t="shared" si="184"/>
        <v/>
      </c>
      <c r="GY28" s="783" t="str">
        <f t="shared" si="185"/>
        <v/>
      </c>
      <c r="GZ28" s="783" t="str">
        <f t="shared" si="186"/>
        <v/>
      </c>
      <c r="HA28" s="783" t="str">
        <f t="shared" si="187"/>
        <v/>
      </c>
      <c r="HB28" s="783" t="str">
        <f t="shared" si="188"/>
        <v/>
      </c>
      <c r="HC28" s="783" t="str">
        <f t="shared" si="189"/>
        <v/>
      </c>
      <c r="HD28" s="783" t="str">
        <f t="shared" si="190"/>
        <v/>
      </c>
      <c r="HE28" s="783" t="str">
        <f t="shared" si="191"/>
        <v/>
      </c>
      <c r="HF28" s="783" t="str">
        <f t="shared" si="192"/>
        <v/>
      </c>
      <c r="HG28" s="783" t="str">
        <f t="shared" si="193"/>
        <v/>
      </c>
      <c r="HH28" s="783" t="str">
        <f t="shared" si="194"/>
        <v/>
      </c>
      <c r="HI28" s="783" t="str">
        <f t="shared" si="195"/>
        <v/>
      </c>
      <c r="HJ28" s="783" t="str">
        <f t="shared" si="196"/>
        <v/>
      </c>
      <c r="HK28" s="783" t="str">
        <f t="shared" si="197"/>
        <v/>
      </c>
      <c r="HL28" s="783" t="str">
        <f t="shared" si="198"/>
        <v/>
      </c>
      <c r="HM28" s="783" t="str">
        <f t="shared" si="199"/>
        <v/>
      </c>
      <c r="HN28" s="783" t="str">
        <f t="shared" si="200"/>
        <v/>
      </c>
      <c r="HO28" s="783" t="str">
        <f t="shared" si="201"/>
        <v/>
      </c>
      <c r="HP28" s="783" t="str">
        <f t="shared" si="202"/>
        <v/>
      </c>
      <c r="HQ28" s="783" t="str">
        <f t="shared" si="203"/>
        <v/>
      </c>
      <c r="HR28" s="783" t="str">
        <f t="shared" si="204"/>
        <v/>
      </c>
      <c r="HS28" s="783" t="str">
        <f t="shared" si="205"/>
        <v/>
      </c>
      <c r="HT28" s="783" t="str">
        <f t="shared" si="206"/>
        <v/>
      </c>
      <c r="HU28" s="783" t="str">
        <f t="shared" si="207"/>
        <v/>
      </c>
      <c r="HV28" s="783" t="str">
        <f t="shared" si="208"/>
        <v/>
      </c>
      <c r="HW28" s="783" t="str">
        <f t="shared" si="209"/>
        <v/>
      </c>
      <c r="HX28" s="783" t="str">
        <f t="shared" si="210"/>
        <v/>
      </c>
      <c r="HY28" s="783" t="str">
        <f t="shared" si="211"/>
        <v/>
      </c>
      <c r="HZ28" s="819" t="str">
        <f t="shared" si="212"/>
        <v/>
      </c>
      <c r="IA28" s="819" t="str">
        <f t="shared" si="213"/>
        <v/>
      </c>
      <c r="IB28" s="819" t="str">
        <f t="shared" si="214"/>
        <v/>
      </c>
      <c r="IC28" s="819" t="str">
        <f t="shared" si="215"/>
        <v/>
      </c>
      <c r="ID28" s="819" t="str">
        <f t="shared" si="216"/>
        <v/>
      </c>
      <c r="IE28" s="819" t="str">
        <f t="shared" si="217"/>
        <v/>
      </c>
      <c r="IF28" s="819" t="str">
        <f t="shared" si="218"/>
        <v/>
      </c>
      <c r="IG28" s="819" t="str">
        <f t="shared" si="219"/>
        <v/>
      </c>
      <c r="IH28" s="819" t="str">
        <f t="shared" si="220"/>
        <v/>
      </c>
      <c r="II28" s="819" t="str">
        <f t="shared" si="221"/>
        <v/>
      </c>
      <c r="IJ28" s="819" t="str">
        <f t="shared" si="222"/>
        <v/>
      </c>
      <c r="IK28" s="819" t="str">
        <f t="shared" si="223"/>
        <v/>
      </c>
      <c r="IL28" s="819" t="str">
        <f t="shared" si="224"/>
        <v/>
      </c>
      <c r="IM28" s="819" t="str">
        <f t="shared" si="225"/>
        <v/>
      </c>
      <c r="IN28" s="819" t="str">
        <f t="shared" si="226"/>
        <v/>
      </c>
      <c r="IO28" s="819" t="str">
        <f t="shared" si="227"/>
        <v/>
      </c>
      <c r="IP28" s="819" t="str">
        <f t="shared" si="228"/>
        <v/>
      </c>
      <c r="IQ28" s="819" t="str">
        <f t="shared" si="229"/>
        <v/>
      </c>
      <c r="IR28" s="819" t="str">
        <f t="shared" si="230"/>
        <v/>
      </c>
      <c r="IS28" s="819" t="str">
        <f t="shared" si="231"/>
        <v/>
      </c>
      <c r="IT28" s="819" t="str">
        <f t="shared" si="232"/>
        <v/>
      </c>
      <c r="IU28" s="819" t="str">
        <f t="shared" si="233"/>
        <v/>
      </c>
      <c r="IV28" s="819" t="str">
        <f t="shared" si="234"/>
        <v/>
      </c>
      <c r="IW28" s="819" t="str">
        <f t="shared" si="235"/>
        <v/>
      </c>
      <c r="IX28" s="819" t="str">
        <f t="shared" si="236"/>
        <v/>
      </c>
      <c r="IY28" s="819" t="str">
        <f t="shared" si="237"/>
        <v/>
      </c>
      <c r="IZ28" s="819" t="str">
        <f t="shared" si="238"/>
        <v/>
      </c>
      <c r="JA28" s="819" t="str">
        <f t="shared" si="239"/>
        <v/>
      </c>
      <c r="JB28" s="819" t="str">
        <f t="shared" si="240"/>
        <v/>
      </c>
      <c r="JC28" s="819" t="str">
        <f t="shared" si="241"/>
        <v/>
      </c>
      <c r="JD28" s="819" t="str">
        <f t="shared" si="242"/>
        <v/>
      </c>
      <c r="JE28" s="819" t="str">
        <f t="shared" si="243"/>
        <v/>
      </c>
      <c r="JF28" s="819" t="str">
        <f t="shared" si="244"/>
        <v/>
      </c>
      <c r="JG28" s="819" t="str">
        <f t="shared" si="245"/>
        <v/>
      </c>
      <c r="JH28" s="819" t="str">
        <f t="shared" si="246"/>
        <v/>
      </c>
      <c r="JI28" s="819" t="str">
        <f t="shared" si="247"/>
        <v/>
      </c>
      <c r="JJ28" s="819" t="str">
        <f t="shared" si="248"/>
        <v/>
      </c>
      <c r="JK28" s="819" t="str">
        <f t="shared" si="249"/>
        <v/>
      </c>
      <c r="JL28" s="819" t="str">
        <f t="shared" si="250"/>
        <v/>
      </c>
      <c r="JM28" s="819" t="str">
        <f t="shared" si="251"/>
        <v/>
      </c>
      <c r="JN28" s="819" t="str">
        <f t="shared" si="252"/>
        <v/>
      </c>
      <c r="JO28" s="819" t="str">
        <f t="shared" si="253"/>
        <v/>
      </c>
      <c r="JP28" s="819" t="str">
        <f t="shared" si="254"/>
        <v/>
      </c>
      <c r="JQ28" s="819" t="str">
        <f t="shared" si="255"/>
        <v/>
      </c>
      <c r="JR28" s="819" t="str">
        <f t="shared" si="256"/>
        <v/>
      </c>
      <c r="JS28" s="819" t="str">
        <f t="shared" si="257"/>
        <v/>
      </c>
      <c r="JT28" s="819" t="str">
        <f t="shared" si="258"/>
        <v/>
      </c>
      <c r="JU28" s="819" t="str">
        <f t="shared" si="259"/>
        <v/>
      </c>
      <c r="JV28" s="819" t="str">
        <f t="shared" si="260"/>
        <v/>
      </c>
      <c r="JW28" s="819" t="str">
        <f t="shared" si="261"/>
        <v/>
      </c>
      <c r="JX28" s="819" t="str">
        <f t="shared" si="262"/>
        <v/>
      </c>
      <c r="JY28" s="819" t="str">
        <f t="shared" si="263"/>
        <v/>
      </c>
      <c r="JZ28" s="819" t="str">
        <f t="shared" si="264"/>
        <v/>
      </c>
      <c r="KA28" s="819" t="str">
        <f t="shared" si="265"/>
        <v/>
      </c>
      <c r="KB28" s="819" t="str">
        <f t="shared" si="266"/>
        <v/>
      </c>
      <c r="KC28" s="819" t="str">
        <f t="shared" si="267"/>
        <v/>
      </c>
      <c r="KD28" s="819" t="str">
        <f t="shared" si="268"/>
        <v/>
      </c>
      <c r="KE28" s="819" t="str">
        <f t="shared" si="269"/>
        <v/>
      </c>
      <c r="KF28" s="819" t="str">
        <f t="shared" si="270"/>
        <v/>
      </c>
      <c r="KG28" s="819" t="str">
        <f t="shared" si="271"/>
        <v/>
      </c>
      <c r="KH28" s="819" t="str">
        <f t="shared" si="272"/>
        <v/>
      </c>
      <c r="KI28" s="819" t="str">
        <f t="shared" si="273"/>
        <v/>
      </c>
      <c r="KJ28" s="819" t="str">
        <f t="shared" si="274"/>
        <v/>
      </c>
      <c r="KK28" s="819" t="str">
        <f t="shared" si="275"/>
        <v/>
      </c>
      <c r="KL28" s="819" t="str">
        <f t="shared" si="276"/>
        <v/>
      </c>
      <c r="KM28" s="819" t="str">
        <f t="shared" si="277"/>
        <v/>
      </c>
      <c r="KN28" s="819" t="str">
        <f t="shared" si="278"/>
        <v/>
      </c>
      <c r="KO28" s="819" t="str">
        <f t="shared" si="279"/>
        <v/>
      </c>
      <c r="KP28" s="819" t="str">
        <f t="shared" si="280"/>
        <v/>
      </c>
      <c r="KQ28" s="819" t="str">
        <f t="shared" si="281"/>
        <v/>
      </c>
      <c r="KR28" s="819" t="str">
        <f t="shared" si="282"/>
        <v/>
      </c>
      <c r="KS28" s="819" t="str">
        <f t="shared" si="283"/>
        <v/>
      </c>
      <c r="KT28" s="819" t="str">
        <f t="shared" si="284"/>
        <v/>
      </c>
      <c r="KU28" s="819" t="str">
        <f t="shared" si="285"/>
        <v/>
      </c>
      <c r="KV28" s="819" t="str">
        <f t="shared" si="286"/>
        <v/>
      </c>
      <c r="KW28" s="819" t="str">
        <f t="shared" si="287"/>
        <v/>
      </c>
      <c r="KX28" s="819" t="str">
        <f t="shared" si="288"/>
        <v/>
      </c>
      <c r="KY28" s="819" t="str">
        <f t="shared" si="289"/>
        <v/>
      </c>
      <c r="KZ28" s="819" t="str">
        <f t="shared" si="290"/>
        <v/>
      </c>
      <c r="LA28" s="819" t="str">
        <f t="shared" si="291"/>
        <v/>
      </c>
      <c r="LB28" s="819" t="str">
        <f t="shared" si="292"/>
        <v/>
      </c>
      <c r="LC28" s="819" t="str">
        <f t="shared" si="293"/>
        <v/>
      </c>
      <c r="LD28" s="819" t="str">
        <f t="shared" si="294"/>
        <v/>
      </c>
      <c r="LE28" s="819" t="str">
        <f t="shared" si="295"/>
        <v/>
      </c>
      <c r="LF28" s="819" t="str">
        <f t="shared" si="296"/>
        <v/>
      </c>
      <c r="LG28" s="819" t="str">
        <f t="shared" si="297"/>
        <v/>
      </c>
      <c r="LH28" s="819" t="str">
        <f t="shared" si="298"/>
        <v/>
      </c>
      <c r="LI28" s="819" t="str">
        <f t="shared" si="299"/>
        <v/>
      </c>
      <c r="LJ28" s="819" t="str">
        <f t="shared" si="300"/>
        <v/>
      </c>
      <c r="LK28" s="819" t="str">
        <f t="shared" si="301"/>
        <v/>
      </c>
      <c r="LL28" s="819" t="str">
        <f t="shared" si="302"/>
        <v/>
      </c>
      <c r="LM28" s="819" t="str">
        <f t="shared" si="303"/>
        <v/>
      </c>
      <c r="LN28" s="819" t="str">
        <f t="shared" si="304"/>
        <v/>
      </c>
      <c r="LO28" s="819" t="str">
        <f t="shared" si="305"/>
        <v/>
      </c>
      <c r="LP28" s="819" t="str">
        <f t="shared" si="306"/>
        <v/>
      </c>
      <c r="LQ28" s="820" t="str">
        <f t="shared" si="307"/>
        <v/>
      </c>
      <c r="LR28" s="820" t="str">
        <f t="shared" si="308"/>
        <v/>
      </c>
      <c r="LS28" s="820" t="str">
        <f t="shared" si="309"/>
        <v/>
      </c>
      <c r="LT28" s="820" t="str">
        <f t="shared" si="310"/>
        <v/>
      </c>
      <c r="LU28" s="820" t="str">
        <f t="shared" si="311"/>
        <v/>
      </c>
      <c r="LV28" s="783" t="str">
        <f t="shared" si="312"/>
        <v/>
      </c>
      <c r="LW28" s="783" t="str">
        <f t="shared" si="313"/>
        <v/>
      </c>
      <c r="LX28" s="783" t="str">
        <f t="shared" si="314"/>
        <v/>
      </c>
      <c r="LY28" s="783" t="str">
        <f t="shared" si="315"/>
        <v/>
      </c>
      <c r="LZ28" s="783" t="str">
        <f t="shared" si="316"/>
        <v/>
      </c>
      <c r="MA28" s="783" t="str">
        <f t="shared" si="317"/>
        <v/>
      </c>
      <c r="MB28" s="783" t="str">
        <f t="shared" si="318"/>
        <v/>
      </c>
      <c r="MC28" s="783" t="str">
        <f t="shared" si="319"/>
        <v/>
      </c>
      <c r="MD28" s="783" t="str">
        <f t="shared" si="320"/>
        <v/>
      </c>
      <c r="ME28" s="783" t="str">
        <f t="shared" si="321"/>
        <v/>
      </c>
      <c r="MF28" s="783" t="str">
        <f t="shared" si="322"/>
        <v/>
      </c>
      <c r="MG28" s="783" t="str">
        <f t="shared" si="323"/>
        <v/>
      </c>
      <c r="MH28" s="783" t="str">
        <f t="shared" si="324"/>
        <v/>
      </c>
      <c r="MI28" s="783" t="str">
        <f t="shared" si="325"/>
        <v/>
      </c>
      <c r="MJ28" s="783" t="str">
        <f t="shared" si="326"/>
        <v/>
      </c>
      <c r="MK28" s="783" t="str">
        <f t="shared" si="327"/>
        <v/>
      </c>
      <c r="ML28" s="783" t="str">
        <f t="shared" si="328"/>
        <v/>
      </c>
      <c r="MM28" s="783" t="str">
        <f t="shared" si="329"/>
        <v/>
      </c>
      <c r="MN28" s="783" t="str">
        <f t="shared" si="330"/>
        <v/>
      </c>
      <c r="MO28" s="783" t="str">
        <f t="shared" si="331"/>
        <v/>
      </c>
      <c r="MP28" s="805">
        <f t="shared" si="338"/>
        <v>0</v>
      </c>
      <c r="MQ28" s="805">
        <f t="shared" si="339"/>
        <v>0</v>
      </c>
      <c r="MR28" s="805">
        <f t="shared" si="340"/>
        <v>0</v>
      </c>
      <c r="MS28" s="805">
        <f t="shared" si="341"/>
        <v>0</v>
      </c>
      <c r="MT28" s="805">
        <f t="shared" si="342"/>
        <v>0</v>
      </c>
      <c r="MU28" s="805">
        <f t="shared" si="343"/>
        <v>0</v>
      </c>
      <c r="MV28" s="805">
        <f t="shared" si="344"/>
        <v>0</v>
      </c>
      <c r="MW28" s="805">
        <f t="shared" si="345"/>
        <v>0</v>
      </c>
      <c r="MX28" s="805">
        <f t="shared" si="346"/>
        <v>0</v>
      </c>
      <c r="MY28" s="805">
        <f t="shared" si="347"/>
        <v>0</v>
      </c>
      <c r="MZ28" s="805">
        <f t="shared" si="332"/>
        <v>0</v>
      </c>
      <c r="NA28" s="805">
        <f t="shared" si="333"/>
        <v>0</v>
      </c>
      <c r="NB28" s="805">
        <f t="shared" si="334"/>
        <v>0</v>
      </c>
      <c r="NC28" s="805">
        <f t="shared" si="335"/>
        <v>0</v>
      </c>
      <c r="ND28" s="805">
        <f t="shared" si="336"/>
        <v>0</v>
      </c>
    </row>
    <row r="29" spans="1:368" ht="13.9" customHeight="1" x14ac:dyDescent="0.2">
      <c r="A29" s="814" t="str">
        <f t="shared" si="337"/>
        <v/>
      </c>
      <c r="B29" s="165"/>
      <c r="C29" s="140"/>
      <c r="D29" s="141"/>
      <c r="E29" s="142"/>
      <c r="F29" s="142"/>
      <c r="G29" s="142"/>
      <c r="H29" s="142"/>
      <c r="I29" s="142"/>
      <c r="J29" s="534"/>
      <c r="K29" s="143"/>
      <c r="L29" s="144">
        <f t="shared" si="0"/>
        <v>0</v>
      </c>
      <c r="M29" s="144">
        <f t="shared" si="1"/>
        <v>0</v>
      </c>
      <c r="N29" s="821"/>
      <c r="O29" s="821"/>
      <c r="P29" s="821"/>
      <c r="Q29" s="822"/>
      <c r="R29" s="823"/>
      <c r="S29" s="824"/>
      <c r="T29" s="1303"/>
      <c r="U29" s="1304"/>
      <c r="V29" s="1304"/>
      <c r="W29" s="1305"/>
      <c r="X29" s="783" t="str">
        <f t="shared" si="2"/>
        <v/>
      </c>
      <c r="Y29" s="783" t="str">
        <f t="shared" si="3"/>
        <v/>
      </c>
      <c r="Z29" s="783" t="str">
        <f t="shared" si="4"/>
        <v/>
      </c>
      <c r="AA29" s="783" t="str">
        <f t="shared" si="5"/>
        <v/>
      </c>
      <c r="AB29" s="783" t="str">
        <f t="shared" si="6"/>
        <v/>
      </c>
      <c r="AC29" s="783" t="str">
        <f t="shared" si="7"/>
        <v/>
      </c>
      <c r="AD29" s="783" t="str">
        <f t="shared" si="8"/>
        <v/>
      </c>
      <c r="AE29" s="783" t="str">
        <f t="shared" si="9"/>
        <v/>
      </c>
      <c r="AF29" s="783" t="str">
        <f t="shared" si="10"/>
        <v/>
      </c>
      <c r="AG29" s="783" t="str">
        <f t="shared" si="11"/>
        <v/>
      </c>
      <c r="AH29" s="783" t="str">
        <f t="shared" si="12"/>
        <v/>
      </c>
      <c r="AI29" s="783" t="str">
        <f t="shared" si="13"/>
        <v/>
      </c>
      <c r="AJ29" s="783" t="str">
        <f t="shared" si="14"/>
        <v/>
      </c>
      <c r="AK29" s="783" t="str">
        <f t="shared" si="15"/>
        <v/>
      </c>
      <c r="AL29" s="783" t="str">
        <f t="shared" si="16"/>
        <v/>
      </c>
      <c r="AM29" s="783" t="str">
        <f t="shared" si="17"/>
        <v/>
      </c>
      <c r="AN29" s="783" t="str">
        <f t="shared" si="18"/>
        <v/>
      </c>
      <c r="AO29" s="783" t="str">
        <f t="shared" si="19"/>
        <v/>
      </c>
      <c r="AP29" s="783" t="str">
        <f t="shared" si="20"/>
        <v/>
      </c>
      <c r="AQ29" s="783" t="str">
        <f t="shared" si="21"/>
        <v/>
      </c>
      <c r="AR29" s="783" t="str">
        <f t="shared" si="22"/>
        <v/>
      </c>
      <c r="AS29" s="783" t="str">
        <f t="shared" si="23"/>
        <v/>
      </c>
      <c r="AT29" s="783" t="str">
        <f t="shared" si="24"/>
        <v/>
      </c>
      <c r="AU29" s="783" t="str">
        <f t="shared" si="25"/>
        <v/>
      </c>
      <c r="AV29" s="783" t="str">
        <f t="shared" si="26"/>
        <v/>
      </c>
      <c r="AW29" s="783" t="str">
        <f t="shared" si="27"/>
        <v/>
      </c>
      <c r="AX29" s="783" t="str">
        <f t="shared" si="28"/>
        <v/>
      </c>
      <c r="AY29" s="783" t="str">
        <f t="shared" si="29"/>
        <v/>
      </c>
      <c r="AZ29" s="783" t="str">
        <f t="shared" si="30"/>
        <v/>
      </c>
      <c r="BA29" s="783" t="str">
        <f t="shared" si="31"/>
        <v/>
      </c>
      <c r="BB29" s="783" t="str">
        <f t="shared" si="32"/>
        <v/>
      </c>
      <c r="BC29" s="783" t="str">
        <f t="shared" si="33"/>
        <v/>
      </c>
      <c r="BD29" s="783" t="str">
        <f t="shared" si="34"/>
        <v/>
      </c>
      <c r="BE29" s="783" t="str">
        <f t="shared" si="35"/>
        <v/>
      </c>
      <c r="BF29" s="783" t="str">
        <f t="shared" si="36"/>
        <v/>
      </c>
      <c r="BG29" s="783" t="str">
        <f t="shared" si="37"/>
        <v/>
      </c>
      <c r="BH29" s="783" t="str">
        <f t="shared" si="38"/>
        <v/>
      </c>
      <c r="BI29" s="783" t="str">
        <f t="shared" si="39"/>
        <v/>
      </c>
      <c r="BJ29" s="783" t="str">
        <f t="shared" si="40"/>
        <v/>
      </c>
      <c r="BK29" s="783" t="str">
        <f t="shared" si="41"/>
        <v/>
      </c>
      <c r="BL29" s="783" t="str">
        <f t="shared" si="42"/>
        <v/>
      </c>
      <c r="BM29" s="783" t="str">
        <f t="shared" si="43"/>
        <v/>
      </c>
      <c r="BN29" s="783" t="str">
        <f t="shared" si="44"/>
        <v/>
      </c>
      <c r="BO29" s="783" t="str">
        <f t="shared" si="45"/>
        <v/>
      </c>
      <c r="BP29" s="783" t="str">
        <f t="shared" si="46"/>
        <v/>
      </c>
      <c r="BQ29" s="783" t="str">
        <f t="shared" si="47"/>
        <v/>
      </c>
      <c r="BR29" s="783" t="str">
        <f t="shared" si="48"/>
        <v/>
      </c>
      <c r="BS29" s="783" t="str">
        <f t="shared" si="49"/>
        <v/>
      </c>
      <c r="BT29" s="783" t="str">
        <f t="shared" si="50"/>
        <v/>
      </c>
      <c r="BU29" s="783" t="str">
        <f t="shared" si="51"/>
        <v/>
      </c>
      <c r="BV29" s="783" t="str">
        <f t="shared" si="52"/>
        <v/>
      </c>
      <c r="BW29" s="783" t="str">
        <f t="shared" si="53"/>
        <v/>
      </c>
      <c r="BX29" s="783" t="str">
        <f t="shared" si="54"/>
        <v/>
      </c>
      <c r="BY29" s="783" t="str">
        <f t="shared" si="55"/>
        <v/>
      </c>
      <c r="BZ29" s="783" t="str">
        <f t="shared" si="56"/>
        <v/>
      </c>
      <c r="CA29" s="783" t="str">
        <f t="shared" si="57"/>
        <v/>
      </c>
      <c r="CB29" s="783" t="str">
        <f t="shared" si="58"/>
        <v/>
      </c>
      <c r="CC29" s="783" t="str">
        <f t="shared" si="59"/>
        <v/>
      </c>
      <c r="CD29" s="783" t="str">
        <f t="shared" si="60"/>
        <v/>
      </c>
      <c r="CE29" s="783" t="str">
        <f t="shared" si="61"/>
        <v/>
      </c>
      <c r="CF29" s="783" t="str">
        <f t="shared" si="62"/>
        <v/>
      </c>
      <c r="CG29" s="783" t="str">
        <f t="shared" si="63"/>
        <v/>
      </c>
      <c r="CH29" s="783" t="str">
        <f t="shared" si="64"/>
        <v/>
      </c>
      <c r="CI29" s="783" t="str">
        <f t="shared" si="65"/>
        <v/>
      </c>
      <c r="CJ29" s="783" t="str">
        <f t="shared" si="66"/>
        <v/>
      </c>
      <c r="CK29" s="783" t="str">
        <f t="shared" si="67"/>
        <v/>
      </c>
      <c r="CL29" s="783" t="str">
        <f t="shared" si="68"/>
        <v/>
      </c>
      <c r="CM29" s="783" t="str">
        <f t="shared" si="69"/>
        <v/>
      </c>
      <c r="CN29" s="783" t="str">
        <f t="shared" si="70"/>
        <v/>
      </c>
      <c r="CO29" s="783" t="str">
        <f t="shared" si="71"/>
        <v/>
      </c>
      <c r="CP29" s="783" t="str">
        <f t="shared" si="72"/>
        <v/>
      </c>
      <c r="CQ29" s="783" t="str">
        <f t="shared" si="73"/>
        <v/>
      </c>
      <c r="CR29" s="783" t="str">
        <f t="shared" si="74"/>
        <v/>
      </c>
      <c r="CS29" s="783" t="str">
        <f t="shared" si="75"/>
        <v/>
      </c>
      <c r="CT29" s="783" t="str">
        <f t="shared" si="76"/>
        <v/>
      </c>
      <c r="CU29" s="783" t="str">
        <f t="shared" si="77"/>
        <v/>
      </c>
      <c r="CV29" s="783" t="str">
        <f t="shared" si="78"/>
        <v/>
      </c>
      <c r="CW29" s="783" t="str">
        <f t="shared" si="79"/>
        <v/>
      </c>
      <c r="CX29" s="783" t="str">
        <f t="shared" si="80"/>
        <v/>
      </c>
      <c r="CY29" s="783" t="str">
        <f t="shared" si="81"/>
        <v/>
      </c>
      <c r="CZ29" s="783" t="str">
        <f t="shared" si="82"/>
        <v/>
      </c>
      <c r="DA29" s="783" t="str">
        <f t="shared" si="83"/>
        <v/>
      </c>
      <c r="DB29" s="783" t="str">
        <f t="shared" si="84"/>
        <v/>
      </c>
      <c r="DC29" s="783" t="str">
        <f t="shared" si="85"/>
        <v/>
      </c>
      <c r="DD29" s="783" t="str">
        <f t="shared" si="86"/>
        <v/>
      </c>
      <c r="DE29" s="783" t="str">
        <f t="shared" si="87"/>
        <v/>
      </c>
      <c r="DF29" s="783" t="str">
        <f t="shared" si="88"/>
        <v/>
      </c>
      <c r="DG29" s="783" t="str">
        <f t="shared" si="89"/>
        <v/>
      </c>
      <c r="DH29" s="783" t="str">
        <f t="shared" si="90"/>
        <v/>
      </c>
      <c r="DI29" s="783" t="str">
        <f t="shared" si="91"/>
        <v/>
      </c>
      <c r="DJ29" s="783" t="str">
        <f t="shared" si="92"/>
        <v/>
      </c>
      <c r="DK29" s="783" t="str">
        <f t="shared" si="93"/>
        <v/>
      </c>
      <c r="DL29" s="783" t="str">
        <f t="shared" si="94"/>
        <v/>
      </c>
      <c r="DM29" s="783" t="str">
        <f t="shared" si="95"/>
        <v/>
      </c>
      <c r="DN29" s="783" t="str">
        <f t="shared" si="96"/>
        <v/>
      </c>
      <c r="DO29" s="783" t="str">
        <f t="shared" si="97"/>
        <v/>
      </c>
      <c r="DP29" s="783" t="str">
        <f t="shared" si="98"/>
        <v/>
      </c>
      <c r="DQ29" s="783" t="str">
        <f t="shared" si="99"/>
        <v/>
      </c>
      <c r="DR29" s="783" t="str">
        <f t="shared" si="100"/>
        <v/>
      </c>
      <c r="DS29" s="783" t="str">
        <f t="shared" si="101"/>
        <v/>
      </c>
      <c r="DT29" s="783" t="str">
        <f t="shared" si="102"/>
        <v/>
      </c>
      <c r="DU29" s="783" t="str">
        <f t="shared" si="103"/>
        <v/>
      </c>
      <c r="DV29" s="783" t="str">
        <f t="shared" si="104"/>
        <v/>
      </c>
      <c r="DW29" s="783" t="str">
        <f t="shared" si="105"/>
        <v/>
      </c>
      <c r="DX29" s="783" t="str">
        <f t="shared" si="106"/>
        <v/>
      </c>
      <c r="DY29" s="783" t="str">
        <f t="shared" si="107"/>
        <v/>
      </c>
      <c r="DZ29" s="783" t="str">
        <f t="shared" si="108"/>
        <v/>
      </c>
      <c r="EA29" s="783" t="str">
        <f t="shared" si="109"/>
        <v/>
      </c>
      <c r="EB29" s="783" t="str">
        <f t="shared" si="110"/>
        <v/>
      </c>
      <c r="EC29" s="783" t="str">
        <f t="shared" si="111"/>
        <v/>
      </c>
      <c r="ED29" s="783" t="str">
        <f t="shared" si="112"/>
        <v/>
      </c>
      <c r="EE29" s="783" t="str">
        <f t="shared" si="113"/>
        <v/>
      </c>
      <c r="EF29" s="783" t="str">
        <f t="shared" si="114"/>
        <v/>
      </c>
      <c r="EG29" s="783" t="str">
        <f t="shared" si="115"/>
        <v/>
      </c>
      <c r="EH29" s="783" t="str">
        <f t="shared" si="116"/>
        <v/>
      </c>
      <c r="EI29" s="783" t="str">
        <f t="shared" si="117"/>
        <v/>
      </c>
      <c r="EJ29" s="783" t="str">
        <f t="shared" si="118"/>
        <v/>
      </c>
      <c r="EK29" s="783" t="str">
        <f t="shared" si="119"/>
        <v/>
      </c>
      <c r="EL29" s="783" t="str">
        <f t="shared" si="120"/>
        <v/>
      </c>
      <c r="EM29" s="783" t="str">
        <f t="shared" si="121"/>
        <v/>
      </c>
      <c r="EN29" s="783" t="str">
        <f t="shared" si="122"/>
        <v/>
      </c>
      <c r="EO29" s="783" t="str">
        <f t="shared" si="123"/>
        <v/>
      </c>
      <c r="EP29" s="783" t="str">
        <f t="shared" si="124"/>
        <v/>
      </c>
      <c r="EQ29" s="783" t="str">
        <f t="shared" si="125"/>
        <v/>
      </c>
      <c r="ER29" s="783" t="str">
        <f t="shared" si="126"/>
        <v/>
      </c>
      <c r="ES29" s="783" t="str">
        <f t="shared" si="127"/>
        <v/>
      </c>
      <c r="ET29" s="783" t="str">
        <f t="shared" si="128"/>
        <v/>
      </c>
      <c r="EU29" s="783" t="str">
        <f t="shared" si="129"/>
        <v/>
      </c>
      <c r="EV29" s="783" t="str">
        <f t="shared" si="130"/>
        <v/>
      </c>
      <c r="EW29" s="783" t="str">
        <f t="shared" si="131"/>
        <v/>
      </c>
      <c r="EX29" s="783" t="str">
        <f t="shared" si="132"/>
        <v/>
      </c>
      <c r="EY29" s="783" t="str">
        <f t="shared" si="133"/>
        <v/>
      </c>
      <c r="EZ29" s="783" t="str">
        <f t="shared" si="134"/>
        <v/>
      </c>
      <c r="FA29" s="783" t="str">
        <f t="shared" si="135"/>
        <v/>
      </c>
      <c r="FB29" s="783" t="str">
        <f t="shared" si="136"/>
        <v/>
      </c>
      <c r="FC29" s="783" t="str">
        <f t="shared" si="137"/>
        <v/>
      </c>
      <c r="FD29" s="783" t="str">
        <f t="shared" si="138"/>
        <v/>
      </c>
      <c r="FE29" s="783" t="str">
        <f t="shared" si="139"/>
        <v/>
      </c>
      <c r="FF29" s="783" t="str">
        <f t="shared" si="140"/>
        <v/>
      </c>
      <c r="FG29" s="783" t="str">
        <f t="shared" si="141"/>
        <v/>
      </c>
      <c r="FH29" s="783" t="str">
        <f t="shared" si="142"/>
        <v/>
      </c>
      <c r="FI29" s="783" t="str">
        <f t="shared" si="143"/>
        <v/>
      </c>
      <c r="FJ29" s="783" t="str">
        <f t="shared" si="144"/>
        <v/>
      </c>
      <c r="FK29" s="783" t="str">
        <f t="shared" si="145"/>
        <v/>
      </c>
      <c r="FL29" s="783" t="str">
        <f t="shared" si="146"/>
        <v/>
      </c>
      <c r="FM29" s="783" t="str">
        <f t="shared" si="147"/>
        <v/>
      </c>
      <c r="FN29" s="783" t="str">
        <f t="shared" si="148"/>
        <v/>
      </c>
      <c r="FO29" s="783" t="str">
        <f t="shared" si="149"/>
        <v/>
      </c>
      <c r="FP29" s="783" t="str">
        <f t="shared" si="150"/>
        <v/>
      </c>
      <c r="FQ29" s="783" t="str">
        <f t="shared" si="151"/>
        <v/>
      </c>
      <c r="FR29" s="783" t="str">
        <f t="shared" si="152"/>
        <v/>
      </c>
      <c r="FS29" s="783" t="str">
        <f t="shared" si="153"/>
        <v/>
      </c>
      <c r="FT29" s="783" t="str">
        <f t="shared" si="154"/>
        <v/>
      </c>
      <c r="FU29" s="783" t="str">
        <f t="shared" si="155"/>
        <v/>
      </c>
      <c r="FV29" s="783" t="str">
        <f t="shared" si="156"/>
        <v/>
      </c>
      <c r="FW29" s="783" t="str">
        <f t="shared" si="157"/>
        <v/>
      </c>
      <c r="FX29" s="783" t="str">
        <f t="shared" si="158"/>
        <v/>
      </c>
      <c r="FY29" s="783" t="str">
        <f t="shared" si="159"/>
        <v/>
      </c>
      <c r="FZ29" s="783" t="str">
        <f t="shared" si="160"/>
        <v/>
      </c>
      <c r="GA29" s="783" t="str">
        <f t="shared" si="161"/>
        <v/>
      </c>
      <c r="GB29" s="783" t="str">
        <f t="shared" si="162"/>
        <v/>
      </c>
      <c r="GC29" s="783" t="str">
        <f t="shared" si="163"/>
        <v/>
      </c>
      <c r="GD29" s="783" t="str">
        <f t="shared" si="164"/>
        <v/>
      </c>
      <c r="GE29" s="783" t="str">
        <f t="shared" si="165"/>
        <v/>
      </c>
      <c r="GF29" s="783" t="str">
        <f t="shared" si="166"/>
        <v/>
      </c>
      <c r="GG29" s="783" t="str">
        <f t="shared" si="167"/>
        <v/>
      </c>
      <c r="GH29" s="783" t="str">
        <f t="shared" si="168"/>
        <v/>
      </c>
      <c r="GI29" s="783" t="str">
        <f t="shared" si="169"/>
        <v/>
      </c>
      <c r="GJ29" s="783" t="str">
        <f t="shared" si="170"/>
        <v/>
      </c>
      <c r="GK29" s="783" t="str">
        <f t="shared" si="171"/>
        <v/>
      </c>
      <c r="GL29" s="783" t="str">
        <f t="shared" si="172"/>
        <v/>
      </c>
      <c r="GM29" s="783" t="str">
        <f t="shared" si="173"/>
        <v/>
      </c>
      <c r="GN29" s="783" t="str">
        <f t="shared" si="174"/>
        <v/>
      </c>
      <c r="GO29" s="783" t="str">
        <f t="shared" si="175"/>
        <v/>
      </c>
      <c r="GP29" s="783" t="str">
        <f t="shared" si="176"/>
        <v/>
      </c>
      <c r="GQ29" s="783" t="str">
        <f t="shared" si="177"/>
        <v/>
      </c>
      <c r="GR29" s="783" t="str">
        <f t="shared" si="178"/>
        <v/>
      </c>
      <c r="GS29" s="783" t="str">
        <f t="shared" si="179"/>
        <v/>
      </c>
      <c r="GT29" s="783" t="str">
        <f t="shared" si="180"/>
        <v/>
      </c>
      <c r="GU29" s="783" t="str">
        <f t="shared" si="181"/>
        <v/>
      </c>
      <c r="GV29" s="783" t="str">
        <f t="shared" si="182"/>
        <v/>
      </c>
      <c r="GW29" s="783" t="str">
        <f t="shared" si="183"/>
        <v/>
      </c>
      <c r="GX29" s="783" t="str">
        <f t="shared" si="184"/>
        <v/>
      </c>
      <c r="GY29" s="783" t="str">
        <f t="shared" si="185"/>
        <v/>
      </c>
      <c r="GZ29" s="783" t="str">
        <f t="shared" si="186"/>
        <v/>
      </c>
      <c r="HA29" s="783" t="str">
        <f t="shared" si="187"/>
        <v/>
      </c>
      <c r="HB29" s="783" t="str">
        <f t="shared" si="188"/>
        <v/>
      </c>
      <c r="HC29" s="783" t="str">
        <f t="shared" si="189"/>
        <v/>
      </c>
      <c r="HD29" s="783" t="str">
        <f t="shared" si="190"/>
        <v/>
      </c>
      <c r="HE29" s="783" t="str">
        <f t="shared" si="191"/>
        <v/>
      </c>
      <c r="HF29" s="783" t="str">
        <f t="shared" si="192"/>
        <v/>
      </c>
      <c r="HG29" s="783" t="str">
        <f t="shared" si="193"/>
        <v/>
      </c>
      <c r="HH29" s="783" t="str">
        <f t="shared" si="194"/>
        <v/>
      </c>
      <c r="HI29" s="783" t="str">
        <f t="shared" si="195"/>
        <v/>
      </c>
      <c r="HJ29" s="783" t="str">
        <f t="shared" si="196"/>
        <v/>
      </c>
      <c r="HK29" s="783" t="str">
        <f t="shared" si="197"/>
        <v/>
      </c>
      <c r="HL29" s="783" t="str">
        <f t="shared" si="198"/>
        <v/>
      </c>
      <c r="HM29" s="783" t="str">
        <f t="shared" si="199"/>
        <v/>
      </c>
      <c r="HN29" s="783" t="str">
        <f t="shared" si="200"/>
        <v/>
      </c>
      <c r="HO29" s="783" t="str">
        <f t="shared" si="201"/>
        <v/>
      </c>
      <c r="HP29" s="783" t="str">
        <f t="shared" si="202"/>
        <v/>
      </c>
      <c r="HQ29" s="783" t="str">
        <f t="shared" si="203"/>
        <v/>
      </c>
      <c r="HR29" s="783" t="str">
        <f t="shared" si="204"/>
        <v/>
      </c>
      <c r="HS29" s="783" t="str">
        <f t="shared" si="205"/>
        <v/>
      </c>
      <c r="HT29" s="783" t="str">
        <f t="shared" si="206"/>
        <v/>
      </c>
      <c r="HU29" s="783" t="str">
        <f t="shared" si="207"/>
        <v/>
      </c>
      <c r="HV29" s="783" t="str">
        <f t="shared" si="208"/>
        <v/>
      </c>
      <c r="HW29" s="783" t="str">
        <f t="shared" si="209"/>
        <v/>
      </c>
      <c r="HX29" s="783" t="str">
        <f t="shared" si="210"/>
        <v/>
      </c>
      <c r="HY29" s="783" t="str">
        <f t="shared" si="211"/>
        <v/>
      </c>
      <c r="HZ29" s="819" t="str">
        <f t="shared" si="212"/>
        <v/>
      </c>
      <c r="IA29" s="819" t="str">
        <f t="shared" si="213"/>
        <v/>
      </c>
      <c r="IB29" s="819" t="str">
        <f t="shared" si="214"/>
        <v/>
      </c>
      <c r="IC29" s="819" t="str">
        <f t="shared" si="215"/>
        <v/>
      </c>
      <c r="ID29" s="819" t="str">
        <f t="shared" si="216"/>
        <v/>
      </c>
      <c r="IE29" s="819" t="str">
        <f t="shared" si="217"/>
        <v/>
      </c>
      <c r="IF29" s="819" t="str">
        <f t="shared" si="218"/>
        <v/>
      </c>
      <c r="IG29" s="819" t="str">
        <f t="shared" si="219"/>
        <v/>
      </c>
      <c r="IH29" s="819" t="str">
        <f t="shared" si="220"/>
        <v/>
      </c>
      <c r="II29" s="819" t="str">
        <f t="shared" si="221"/>
        <v/>
      </c>
      <c r="IJ29" s="819" t="str">
        <f t="shared" si="222"/>
        <v/>
      </c>
      <c r="IK29" s="819" t="str">
        <f t="shared" si="223"/>
        <v/>
      </c>
      <c r="IL29" s="819" t="str">
        <f t="shared" si="224"/>
        <v/>
      </c>
      <c r="IM29" s="819" t="str">
        <f t="shared" si="225"/>
        <v/>
      </c>
      <c r="IN29" s="819" t="str">
        <f t="shared" si="226"/>
        <v/>
      </c>
      <c r="IO29" s="819" t="str">
        <f t="shared" si="227"/>
        <v/>
      </c>
      <c r="IP29" s="819" t="str">
        <f t="shared" si="228"/>
        <v/>
      </c>
      <c r="IQ29" s="819" t="str">
        <f t="shared" si="229"/>
        <v/>
      </c>
      <c r="IR29" s="819" t="str">
        <f t="shared" si="230"/>
        <v/>
      </c>
      <c r="IS29" s="819" t="str">
        <f t="shared" si="231"/>
        <v/>
      </c>
      <c r="IT29" s="819" t="str">
        <f t="shared" si="232"/>
        <v/>
      </c>
      <c r="IU29" s="819" t="str">
        <f t="shared" si="233"/>
        <v/>
      </c>
      <c r="IV29" s="819" t="str">
        <f t="shared" si="234"/>
        <v/>
      </c>
      <c r="IW29" s="819" t="str">
        <f t="shared" si="235"/>
        <v/>
      </c>
      <c r="IX29" s="819" t="str">
        <f t="shared" si="236"/>
        <v/>
      </c>
      <c r="IY29" s="819" t="str">
        <f t="shared" si="237"/>
        <v/>
      </c>
      <c r="IZ29" s="819" t="str">
        <f t="shared" si="238"/>
        <v/>
      </c>
      <c r="JA29" s="819" t="str">
        <f t="shared" si="239"/>
        <v/>
      </c>
      <c r="JB29" s="819" t="str">
        <f t="shared" si="240"/>
        <v/>
      </c>
      <c r="JC29" s="819" t="str">
        <f t="shared" si="241"/>
        <v/>
      </c>
      <c r="JD29" s="819" t="str">
        <f t="shared" si="242"/>
        <v/>
      </c>
      <c r="JE29" s="819" t="str">
        <f t="shared" si="243"/>
        <v/>
      </c>
      <c r="JF29" s="819" t="str">
        <f t="shared" si="244"/>
        <v/>
      </c>
      <c r="JG29" s="819" t="str">
        <f t="shared" si="245"/>
        <v/>
      </c>
      <c r="JH29" s="819" t="str">
        <f t="shared" si="246"/>
        <v/>
      </c>
      <c r="JI29" s="819" t="str">
        <f t="shared" si="247"/>
        <v/>
      </c>
      <c r="JJ29" s="819" t="str">
        <f t="shared" si="248"/>
        <v/>
      </c>
      <c r="JK29" s="819" t="str">
        <f t="shared" si="249"/>
        <v/>
      </c>
      <c r="JL29" s="819" t="str">
        <f t="shared" si="250"/>
        <v/>
      </c>
      <c r="JM29" s="819" t="str">
        <f t="shared" si="251"/>
        <v/>
      </c>
      <c r="JN29" s="819" t="str">
        <f t="shared" si="252"/>
        <v/>
      </c>
      <c r="JO29" s="819" t="str">
        <f t="shared" si="253"/>
        <v/>
      </c>
      <c r="JP29" s="819" t="str">
        <f t="shared" si="254"/>
        <v/>
      </c>
      <c r="JQ29" s="819" t="str">
        <f t="shared" si="255"/>
        <v/>
      </c>
      <c r="JR29" s="819" t="str">
        <f t="shared" si="256"/>
        <v/>
      </c>
      <c r="JS29" s="819" t="str">
        <f t="shared" si="257"/>
        <v/>
      </c>
      <c r="JT29" s="819" t="str">
        <f t="shared" si="258"/>
        <v/>
      </c>
      <c r="JU29" s="819" t="str">
        <f t="shared" si="259"/>
        <v/>
      </c>
      <c r="JV29" s="819" t="str">
        <f t="shared" si="260"/>
        <v/>
      </c>
      <c r="JW29" s="819" t="str">
        <f t="shared" si="261"/>
        <v/>
      </c>
      <c r="JX29" s="819" t="str">
        <f t="shared" si="262"/>
        <v/>
      </c>
      <c r="JY29" s="819" t="str">
        <f t="shared" si="263"/>
        <v/>
      </c>
      <c r="JZ29" s="819" t="str">
        <f t="shared" si="264"/>
        <v/>
      </c>
      <c r="KA29" s="819" t="str">
        <f t="shared" si="265"/>
        <v/>
      </c>
      <c r="KB29" s="819" t="str">
        <f t="shared" si="266"/>
        <v/>
      </c>
      <c r="KC29" s="819" t="str">
        <f t="shared" si="267"/>
        <v/>
      </c>
      <c r="KD29" s="819" t="str">
        <f t="shared" si="268"/>
        <v/>
      </c>
      <c r="KE29" s="819" t="str">
        <f t="shared" si="269"/>
        <v/>
      </c>
      <c r="KF29" s="819" t="str">
        <f t="shared" si="270"/>
        <v/>
      </c>
      <c r="KG29" s="819" t="str">
        <f t="shared" si="271"/>
        <v/>
      </c>
      <c r="KH29" s="819" t="str">
        <f t="shared" si="272"/>
        <v/>
      </c>
      <c r="KI29" s="819" t="str">
        <f t="shared" si="273"/>
        <v/>
      </c>
      <c r="KJ29" s="819" t="str">
        <f t="shared" si="274"/>
        <v/>
      </c>
      <c r="KK29" s="819" t="str">
        <f t="shared" si="275"/>
        <v/>
      </c>
      <c r="KL29" s="819" t="str">
        <f t="shared" si="276"/>
        <v/>
      </c>
      <c r="KM29" s="819" t="str">
        <f t="shared" si="277"/>
        <v/>
      </c>
      <c r="KN29" s="819" t="str">
        <f t="shared" si="278"/>
        <v/>
      </c>
      <c r="KO29" s="819" t="str">
        <f t="shared" si="279"/>
        <v/>
      </c>
      <c r="KP29" s="819" t="str">
        <f t="shared" si="280"/>
        <v/>
      </c>
      <c r="KQ29" s="819" t="str">
        <f t="shared" si="281"/>
        <v/>
      </c>
      <c r="KR29" s="819" t="str">
        <f t="shared" si="282"/>
        <v/>
      </c>
      <c r="KS29" s="819" t="str">
        <f t="shared" si="283"/>
        <v/>
      </c>
      <c r="KT29" s="819" t="str">
        <f t="shared" si="284"/>
        <v/>
      </c>
      <c r="KU29" s="819" t="str">
        <f t="shared" si="285"/>
        <v/>
      </c>
      <c r="KV29" s="819" t="str">
        <f t="shared" si="286"/>
        <v/>
      </c>
      <c r="KW29" s="819" t="str">
        <f t="shared" si="287"/>
        <v/>
      </c>
      <c r="KX29" s="819" t="str">
        <f t="shared" si="288"/>
        <v/>
      </c>
      <c r="KY29" s="819" t="str">
        <f t="shared" si="289"/>
        <v/>
      </c>
      <c r="KZ29" s="819" t="str">
        <f t="shared" si="290"/>
        <v/>
      </c>
      <c r="LA29" s="819" t="str">
        <f t="shared" si="291"/>
        <v/>
      </c>
      <c r="LB29" s="819" t="str">
        <f t="shared" si="292"/>
        <v/>
      </c>
      <c r="LC29" s="819" t="str">
        <f t="shared" si="293"/>
        <v/>
      </c>
      <c r="LD29" s="819" t="str">
        <f t="shared" si="294"/>
        <v/>
      </c>
      <c r="LE29" s="819" t="str">
        <f t="shared" si="295"/>
        <v/>
      </c>
      <c r="LF29" s="819" t="str">
        <f t="shared" si="296"/>
        <v/>
      </c>
      <c r="LG29" s="819" t="str">
        <f t="shared" si="297"/>
        <v/>
      </c>
      <c r="LH29" s="819" t="str">
        <f t="shared" si="298"/>
        <v/>
      </c>
      <c r="LI29" s="819" t="str">
        <f t="shared" si="299"/>
        <v/>
      </c>
      <c r="LJ29" s="819" t="str">
        <f t="shared" si="300"/>
        <v/>
      </c>
      <c r="LK29" s="819" t="str">
        <f t="shared" si="301"/>
        <v/>
      </c>
      <c r="LL29" s="819" t="str">
        <f t="shared" si="302"/>
        <v/>
      </c>
      <c r="LM29" s="819" t="str">
        <f t="shared" si="303"/>
        <v/>
      </c>
      <c r="LN29" s="819" t="str">
        <f t="shared" si="304"/>
        <v/>
      </c>
      <c r="LO29" s="819" t="str">
        <f t="shared" si="305"/>
        <v/>
      </c>
      <c r="LP29" s="819" t="str">
        <f t="shared" si="306"/>
        <v/>
      </c>
      <c r="LQ29" s="820" t="str">
        <f t="shared" si="307"/>
        <v/>
      </c>
      <c r="LR29" s="820" t="str">
        <f t="shared" si="308"/>
        <v/>
      </c>
      <c r="LS29" s="820" t="str">
        <f t="shared" si="309"/>
        <v/>
      </c>
      <c r="LT29" s="820" t="str">
        <f t="shared" si="310"/>
        <v/>
      </c>
      <c r="LU29" s="820" t="str">
        <f t="shared" si="311"/>
        <v/>
      </c>
      <c r="LV29" s="783" t="str">
        <f t="shared" si="312"/>
        <v/>
      </c>
      <c r="LW29" s="783" t="str">
        <f t="shared" si="313"/>
        <v/>
      </c>
      <c r="LX29" s="783" t="str">
        <f t="shared" si="314"/>
        <v/>
      </c>
      <c r="LY29" s="783" t="str">
        <f t="shared" si="315"/>
        <v/>
      </c>
      <c r="LZ29" s="783" t="str">
        <f t="shared" si="316"/>
        <v/>
      </c>
      <c r="MA29" s="783" t="str">
        <f t="shared" si="317"/>
        <v/>
      </c>
      <c r="MB29" s="783" t="str">
        <f t="shared" si="318"/>
        <v/>
      </c>
      <c r="MC29" s="783" t="str">
        <f t="shared" si="319"/>
        <v/>
      </c>
      <c r="MD29" s="783" t="str">
        <f t="shared" si="320"/>
        <v/>
      </c>
      <c r="ME29" s="783" t="str">
        <f t="shared" si="321"/>
        <v/>
      </c>
      <c r="MF29" s="783" t="str">
        <f t="shared" si="322"/>
        <v/>
      </c>
      <c r="MG29" s="783" t="str">
        <f t="shared" si="323"/>
        <v/>
      </c>
      <c r="MH29" s="783" t="str">
        <f t="shared" si="324"/>
        <v/>
      </c>
      <c r="MI29" s="783" t="str">
        <f t="shared" si="325"/>
        <v/>
      </c>
      <c r="MJ29" s="783" t="str">
        <f t="shared" si="326"/>
        <v/>
      </c>
      <c r="MK29" s="783" t="str">
        <f t="shared" si="327"/>
        <v/>
      </c>
      <c r="ML29" s="783" t="str">
        <f t="shared" si="328"/>
        <v/>
      </c>
      <c r="MM29" s="783" t="str">
        <f t="shared" si="329"/>
        <v/>
      </c>
      <c r="MN29" s="783" t="str">
        <f t="shared" si="330"/>
        <v/>
      </c>
      <c r="MO29" s="783" t="str">
        <f t="shared" si="331"/>
        <v/>
      </c>
      <c r="MP29" s="805">
        <f t="shared" si="338"/>
        <v>0</v>
      </c>
      <c r="MQ29" s="805">
        <f t="shared" si="339"/>
        <v>0</v>
      </c>
      <c r="MR29" s="805">
        <f t="shared" si="340"/>
        <v>0</v>
      </c>
      <c r="MS29" s="805">
        <f t="shared" si="341"/>
        <v>0</v>
      </c>
      <c r="MT29" s="805">
        <f t="shared" si="342"/>
        <v>0</v>
      </c>
      <c r="MU29" s="805">
        <f t="shared" si="343"/>
        <v>0</v>
      </c>
      <c r="MV29" s="805">
        <f t="shared" si="344"/>
        <v>0</v>
      </c>
      <c r="MW29" s="805">
        <f t="shared" si="345"/>
        <v>0</v>
      </c>
      <c r="MX29" s="805">
        <f t="shared" si="346"/>
        <v>0</v>
      </c>
      <c r="MY29" s="805">
        <f t="shared" si="347"/>
        <v>0</v>
      </c>
      <c r="MZ29" s="805">
        <f t="shared" si="332"/>
        <v>0</v>
      </c>
      <c r="NA29" s="805">
        <f t="shared" si="333"/>
        <v>0</v>
      </c>
      <c r="NB29" s="805">
        <f t="shared" si="334"/>
        <v>0</v>
      </c>
      <c r="NC29" s="805">
        <f t="shared" si="335"/>
        <v>0</v>
      </c>
      <c r="ND29" s="805">
        <f t="shared" si="336"/>
        <v>0</v>
      </c>
    </row>
    <row r="30" spans="1:368" ht="13.9" customHeight="1" x14ac:dyDescent="0.2">
      <c r="A30" s="814" t="str">
        <f t="shared" si="337"/>
        <v/>
      </c>
      <c r="B30" s="165"/>
      <c r="C30" s="140"/>
      <c r="D30" s="141"/>
      <c r="E30" s="142"/>
      <c r="F30" s="142"/>
      <c r="G30" s="142"/>
      <c r="H30" s="142"/>
      <c r="I30" s="142"/>
      <c r="J30" s="534"/>
      <c r="K30" s="143"/>
      <c r="L30" s="144">
        <f t="shared" si="0"/>
        <v>0</v>
      </c>
      <c r="M30" s="144">
        <f t="shared" si="1"/>
        <v>0</v>
      </c>
      <c r="N30" s="821"/>
      <c r="O30" s="821"/>
      <c r="P30" s="821"/>
      <c r="Q30" s="822"/>
      <c r="R30" s="823"/>
      <c r="S30" s="824"/>
      <c r="T30" s="1303"/>
      <c r="U30" s="1304"/>
      <c r="V30" s="1304"/>
      <c r="W30" s="1305"/>
      <c r="X30" s="783" t="str">
        <f t="shared" si="2"/>
        <v/>
      </c>
      <c r="Y30" s="783" t="str">
        <f t="shared" si="3"/>
        <v/>
      </c>
      <c r="Z30" s="783" t="str">
        <f t="shared" si="4"/>
        <v/>
      </c>
      <c r="AA30" s="783" t="str">
        <f t="shared" si="5"/>
        <v/>
      </c>
      <c r="AB30" s="783" t="str">
        <f t="shared" si="6"/>
        <v/>
      </c>
      <c r="AC30" s="783" t="str">
        <f t="shared" si="7"/>
        <v/>
      </c>
      <c r="AD30" s="783" t="str">
        <f t="shared" si="8"/>
        <v/>
      </c>
      <c r="AE30" s="783" t="str">
        <f t="shared" si="9"/>
        <v/>
      </c>
      <c r="AF30" s="783" t="str">
        <f t="shared" si="10"/>
        <v/>
      </c>
      <c r="AG30" s="783" t="str">
        <f t="shared" si="11"/>
        <v/>
      </c>
      <c r="AH30" s="783" t="str">
        <f t="shared" si="12"/>
        <v/>
      </c>
      <c r="AI30" s="783" t="str">
        <f t="shared" si="13"/>
        <v/>
      </c>
      <c r="AJ30" s="783" t="str">
        <f t="shared" si="14"/>
        <v/>
      </c>
      <c r="AK30" s="783" t="str">
        <f t="shared" si="15"/>
        <v/>
      </c>
      <c r="AL30" s="783" t="str">
        <f t="shared" si="16"/>
        <v/>
      </c>
      <c r="AM30" s="783" t="str">
        <f t="shared" si="17"/>
        <v/>
      </c>
      <c r="AN30" s="783" t="str">
        <f t="shared" si="18"/>
        <v/>
      </c>
      <c r="AO30" s="783" t="str">
        <f t="shared" si="19"/>
        <v/>
      </c>
      <c r="AP30" s="783" t="str">
        <f t="shared" si="20"/>
        <v/>
      </c>
      <c r="AQ30" s="783" t="str">
        <f t="shared" si="21"/>
        <v/>
      </c>
      <c r="AR30" s="783" t="str">
        <f t="shared" si="22"/>
        <v/>
      </c>
      <c r="AS30" s="783" t="str">
        <f t="shared" si="23"/>
        <v/>
      </c>
      <c r="AT30" s="783" t="str">
        <f t="shared" si="24"/>
        <v/>
      </c>
      <c r="AU30" s="783" t="str">
        <f t="shared" si="25"/>
        <v/>
      </c>
      <c r="AV30" s="783" t="str">
        <f t="shared" si="26"/>
        <v/>
      </c>
      <c r="AW30" s="783" t="str">
        <f t="shared" si="27"/>
        <v/>
      </c>
      <c r="AX30" s="783" t="str">
        <f t="shared" si="28"/>
        <v/>
      </c>
      <c r="AY30" s="783" t="str">
        <f t="shared" si="29"/>
        <v/>
      </c>
      <c r="AZ30" s="783" t="str">
        <f t="shared" si="30"/>
        <v/>
      </c>
      <c r="BA30" s="783" t="str">
        <f t="shared" si="31"/>
        <v/>
      </c>
      <c r="BB30" s="783" t="str">
        <f t="shared" si="32"/>
        <v/>
      </c>
      <c r="BC30" s="783" t="str">
        <f t="shared" si="33"/>
        <v/>
      </c>
      <c r="BD30" s="783" t="str">
        <f t="shared" si="34"/>
        <v/>
      </c>
      <c r="BE30" s="783" t="str">
        <f t="shared" si="35"/>
        <v/>
      </c>
      <c r="BF30" s="783" t="str">
        <f t="shared" si="36"/>
        <v/>
      </c>
      <c r="BG30" s="783" t="str">
        <f t="shared" si="37"/>
        <v/>
      </c>
      <c r="BH30" s="783" t="str">
        <f t="shared" si="38"/>
        <v/>
      </c>
      <c r="BI30" s="783" t="str">
        <f t="shared" si="39"/>
        <v/>
      </c>
      <c r="BJ30" s="783" t="str">
        <f t="shared" si="40"/>
        <v/>
      </c>
      <c r="BK30" s="783" t="str">
        <f t="shared" si="41"/>
        <v/>
      </c>
      <c r="BL30" s="783" t="str">
        <f t="shared" si="42"/>
        <v/>
      </c>
      <c r="BM30" s="783" t="str">
        <f t="shared" si="43"/>
        <v/>
      </c>
      <c r="BN30" s="783" t="str">
        <f t="shared" si="44"/>
        <v/>
      </c>
      <c r="BO30" s="783" t="str">
        <f t="shared" si="45"/>
        <v/>
      </c>
      <c r="BP30" s="783" t="str">
        <f t="shared" si="46"/>
        <v/>
      </c>
      <c r="BQ30" s="783" t="str">
        <f t="shared" si="47"/>
        <v/>
      </c>
      <c r="BR30" s="783" t="str">
        <f t="shared" si="48"/>
        <v/>
      </c>
      <c r="BS30" s="783" t="str">
        <f t="shared" si="49"/>
        <v/>
      </c>
      <c r="BT30" s="783" t="str">
        <f t="shared" si="50"/>
        <v/>
      </c>
      <c r="BU30" s="783" t="str">
        <f t="shared" si="51"/>
        <v/>
      </c>
      <c r="BV30" s="783" t="str">
        <f t="shared" si="52"/>
        <v/>
      </c>
      <c r="BW30" s="783" t="str">
        <f t="shared" si="53"/>
        <v/>
      </c>
      <c r="BX30" s="783" t="str">
        <f t="shared" si="54"/>
        <v/>
      </c>
      <c r="BY30" s="783" t="str">
        <f t="shared" si="55"/>
        <v/>
      </c>
      <c r="BZ30" s="783" t="str">
        <f t="shared" si="56"/>
        <v/>
      </c>
      <c r="CA30" s="783" t="str">
        <f t="shared" si="57"/>
        <v/>
      </c>
      <c r="CB30" s="783" t="str">
        <f t="shared" si="58"/>
        <v/>
      </c>
      <c r="CC30" s="783" t="str">
        <f t="shared" si="59"/>
        <v/>
      </c>
      <c r="CD30" s="783" t="str">
        <f t="shared" si="60"/>
        <v/>
      </c>
      <c r="CE30" s="783" t="str">
        <f t="shared" si="61"/>
        <v/>
      </c>
      <c r="CF30" s="783" t="str">
        <f t="shared" si="62"/>
        <v/>
      </c>
      <c r="CG30" s="783" t="str">
        <f t="shared" si="63"/>
        <v/>
      </c>
      <c r="CH30" s="783" t="str">
        <f t="shared" si="64"/>
        <v/>
      </c>
      <c r="CI30" s="783" t="str">
        <f t="shared" si="65"/>
        <v/>
      </c>
      <c r="CJ30" s="783" t="str">
        <f t="shared" si="66"/>
        <v/>
      </c>
      <c r="CK30" s="783" t="str">
        <f t="shared" si="67"/>
        <v/>
      </c>
      <c r="CL30" s="783" t="str">
        <f t="shared" si="68"/>
        <v/>
      </c>
      <c r="CM30" s="783" t="str">
        <f t="shared" si="69"/>
        <v/>
      </c>
      <c r="CN30" s="783" t="str">
        <f t="shared" si="70"/>
        <v/>
      </c>
      <c r="CO30" s="783" t="str">
        <f t="shared" si="71"/>
        <v/>
      </c>
      <c r="CP30" s="783" t="str">
        <f t="shared" si="72"/>
        <v/>
      </c>
      <c r="CQ30" s="783" t="str">
        <f t="shared" si="73"/>
        <v/>
      </c>
      <c r="CR30" s="783" t="str">
        <f t="shared" si="74"/>
        <v/>
      </c>
      <c r="CS30" s="783" t="str">
        <f t="shared" si="75"/>
        <v/>
      </c>
      <c r="CT30" s="783" t="str">
        <f t="shared" si="76"/>
        <v/>
      </c>
      <c r="CU30" s="783" t="str">
        <f t="shared" si="77"/>
        <v/>
      </c>
      <c r="CV30" s="783" t="str">
        <f t="shared" si="78"/>
        <v/>
      </c>
      <c r="CW30" s="783" t="str">
        <f t="shared" si="79"/>
        <v/>
      </c>
      <c r="CX30" s="783" t="str">
        <f t="shared" si="80"/>
        <v/>
      </c>
      <c r="CY30" s="783" t="str">
        <f t="shared" si="81"/>
        <v/>
      </c>
      <c r="CZ30" s="783" t="str">
        <f t="shared" si="82"/>
        <v/>
      </c>
      <c r="DA30" s="783" t="str">
        <f t="shared" si="83"/>
        <v/>
      </c>
      <c r="DB30" s="783" t="str">
        <f t="shared" si="84"/>
        <v/>
      </c>
      <c r="DC30" s="783" t="str">
        <f t="shared" si="85"/>
        <v/>
      </c>
      <c r="DD30" s="783" t="str">
        <f t="shared" si="86"/>
        <v/>
      </c>
      <c r="DE30" s="783" t="str">
        <f t="shared" si="87"/>
        <v/>
      </c>
      <c r="DF30" s="783" t="str">
        <f t="shared" si="88"/>
        <v/>
      </c>
      <c r="DG30" s="783" t="str">
        <f t="shared" si="89"/>
        <v/>
      </c>
      <c r="DH30" s="783" t="str">
        <f t="shared" si="90"/>
        <v/>
      </c>
      <c r="DI30" s="783" t="str">
        <f t="shared" si="91"/>
        <v/>
      </c>
      <c r="DJ30" s="783" t="str">
        <f t="shared" si="92"/>
        <v/>
      </c>
      <c r="DK30" s="783" t="str">
        <f t="shared" si="93"/>
        <v/>
      </c>
      <c r="DL30" s="783" t="str">
        <f t="shared" si="94"/>
        <v/>
      </c>
      <c r="DM30" s="783" t="str">
        <f t="shared" si="95"/>
        <v/>
      </c>
      <c r="DN30" s="783" t="str">
        <f t="shared" si="96"/>
        <v/>
      </c>
      <c r="DO30" s="783" t="str">
        <f t="shared" si="97"/>
        <v/>
      </c>
      <c r="DP30" s="783" t="str">
        <f t="shared" si="98"/>
        <v/>
      </c>
      <c r="DQ30" s="783" t="str">
        <f t="shared" si="99"/>
        <v/>
      </c>
      <c r="DR30" s="783" t="str">
        <f t="shared" si="100"/>
        <v/>
      </c>
      <c r="DS30" s="783" t="str">
        <f t="shared" si="101"/>
        <v/>
      </c>
      <c r="DT30" s="783" t="str">
        <f t="shared" si="102"/>
        <v/>
      </c>
      <c r="DU30" s="783" t="str">
        <f t="shared" si="103"/>
        <v/>
      </c>
      <c r="DV30" s="783" t="str">
        <f t="shared" si="104"/>
        <v/>
      </c>
      <c r="DW30" s="783" t="str">
        <f t="shared" si="105"/>
        <v/>
      </c>
      <c r="DX30" s="783" t="str">
        <f t="shared" si="106"/>
        <v/>
      </c>
      <c r="DY30" s="783" t="str">
        <f t="shared" si="107"/>
        <v/>
      </c>
      <c r="DZ30" s="783" t="str">
        <f t="shared" si="108"/>
        <v/>
      </c>
      <c r="EA30" s="783" t="str">
        <f t="shared" si="109"/>
        <v/>
      </c>
      <c r="EB30" s="783" t="str">
        <f t="shared" si="110"/>
        <v/>
      </c>
      <c r="EC30" s="783" t="str">
        <f t="shared" si="111"/>
        <v/>
      </c>
      <c r="ED30" s="783" t="str">
        <f t="shared" si="112"/>
        <v/>
      </c>
      <c r="EE30" s="783" t="str">
        <f t="shared" si="113"/>
        <v/>
      </c>
      <c r="EF30" s="783" t="str">
        <f t="shared" si="114"/>
        <v/>
      </c>
      <c r="EG30" s="783" t="str">
        <f t="shared" si="115"/>
        <v/>
      </c>
      <c r="EH30" s="783" t="str">
        <f t="shared" si="116"/>
        <v/>
      </c>
      <c r="EI30" s="783" t="str">
        <f t="shared" si="117"/>
        <v/>
      </c>
      <c r="EJ30" s="783" t="str">
        <f t="shared" si="118"/>
        <v/>
      </c>
      <c r="EK30" s="783" t="str">
        <f t="shared" si="119"/>
        <v/>
      </c>
      <c r="EL30" s="783" t="str">
        <f t="shared" si="120"/>
        <v/>
      </c>
      <c r="EM30" s="783" t="str">
        <f t="shared" si="121"/>
        <v/>
      </c>
      <c r="EN30" s="783" t="str">
        <f t="shared" si="122"/>
        <v/>
      </c>
      <c r="EO30" s="783" t="str">
        <f t="shared" si="123"/>
        <v/>
      </c>
      <c r="EP30" s="783" t="str">
        <f t="shared" si="124"/>
        <v/>
      </c>
      <c r="EQ30" s="783" t="str">
        <f t="shared" si="125"/>
        <v/>
      </c>
      <c r="ER30" s="783" t="str">
        <f t="shared" si="126"/>
        <v/>
      </c>
      <c r="ES30" s="783" t="str">
        <f t="shared" si="127"/>
        <v/>
      </c>
      <c r="ET30" s="783" t="str">
        <f t="shared" si="128"/>
        <v/>
      </c>
      <c r="EU30" s="783" t="str">
        <f t="shared" si="129"/>
        <v/>
      </c>
      <c r="EV30" s="783" t="str">
        <f t="shared" si="130"/>
        <v/>
      </c>
      <c r="EW30" s="783" t="str">
        <f t="shared" si="131"/>
        <v/>
      </c>
      <c r="EX30" s="783" t="str">
        <f t="shared" si="132"/>
        <v/>
      </c>
      <c r="EY30" s="783" t="str">
        <f t="shared" si="133"/>
        <v/>
      </c>
      <c r="EZ30" s="783" t="str">
        <f t="shared" si="134"/>
        <v/>
      </c>
      <c r="FA30" s="783" t="str">
        <f t="shared" si="135"/>
        <v/>
      </c>
      <c r="FB30" s="783" t="str">
        <f t="shared" si="136"/>
        <v/>
      </c>
      <c r="FC30" s="783" t="str">
        <f t="shared" si="137"/>
        <v/>
      </c>
      <c r="FD30" s="783" t="str">
        <f t="shared" si="138"/>
        <v/>
      </c>
      <c r="FE30" s="783" t="str">
        <f t="shared" si="139"/>
        <v/>
      </c>
      <c r="FF30" s="783" t="str">
        <f t="shared" si="140"/>
        <v/>
      </c>
      <c r="FG30" s="783" t="str">
        <f t="shared" si="141"/>
        <v/>
      </c>
      <c r="FH30" s="783" t="str">
        <f t="shared" si="142"/>
        <v/>
      </c>
      <c r="FI30" s="783" t="str">
        <f t="shared" si="143"/>
        <v/>
      </c>
      <c r="FJ30" s="783" t="str">
        <f t="shared" si="144"/>
        <v/>
      </c>
      <c r="FK30" s="783" t="str">
        <f t="shared" si="145"/>
        <v/>
      </c>
      <c r="FL30" s="783" t="str">
        <f t="shared" si="146"/>
        <v/>
      </c>
      <c r="FM30" s="783" t="str">
        <f t="shared" si="147"/>
        <v/>
      </c>
      <c r="FN30" s="783" t="str">
        <f t="shared" si="148"/>
        <v/>
      </c>
      <c r="FO30" s="783" t="str">
        <f t="shared" si="149"/>
        <v/>
      </c>
      <c r="FP30" s="783" t="str">
        <f t="shared" si="150"/>
        <v/>
      </c>
      <c r="FQ30" s="783" t="str">
        <f t="shared" si="151"/>
        <v/>
      </c>
      <c r="FR30" s="783" t="str">
        <f t="shared" si="152"/>
        <v/>
      </c>
      <c r="FS30" s="783" t="str">
        <f t="shared" si="153"/>
        <v/>
      </c>
      <c r="FT30" s="783" t="str">
        <f t="shared" si="154"/>
        <v/>
      </c>
      <c r="FU30" s="783" t="str">
        <f t="shared" si="155"/>
        <v/>
      </c>
      <c r="FV30" s="783" t="str">
        <f t="shared" si="156"/>
        <v/>
      </c>
      <c r="FW30" s="783" t="str">
        <f t="shared" si="157"/>
        <v/>
      </c>
      <c r="FX30" s="783" t="str">
        <f t="shared" si="158"/>
        <v/>
      </c>
      <c r="FY30" s="783" t="str">
        <f t="shared" si="159"/>
        <v/>
      </c>
      <c r="FZ30" s="783" t="str">
        <f t="shared" si="160"/>
        <v/>
      </c>
      <c r="GA30" s="783" t="str">
        <f t="shared" si="161"/>
        <v/>
      </c>
      <c r="GB30" s="783" t="str">
        <f t="shared" si="162"/>
        <v/>
      </c>
      <c r="GC30" s="783" t="str">
        <f t="shared" si="163"/>
        <v/>
      </c>
      <c r="GD30" s="783" t="str">
        <f t="shared" si="164"/>
        <v/>
      </c>
      <c r="GE30" s="783" t="str">
        <f t="shared" si="165"/>
        <v/>
      </c>
      <c r="GF30" s="783" t="str">
        <f t="shared" si="166"/>
        <v/>
      </c>
      <c r="GG30" s="783" t="str">
        <f t="shared" si="167"/>
        <v/>
      </c>
      <c r="GH30" s="783" t="str">
        <f t="shared" si="168"/>
        <v/>
      </c>
      <c r="GI30" s="783" t="str">
        <f t="shared" si="169"/>
        <v/>
      </c>
      <c r="GJ30" s="783" t="str">
        <f t="shared" si="170"/>
        <v/>
      </c>
      <c r="GK30" s="783" t="str">
        <f t="shared" si="171"/>
        <v/>
      </c>
      <c r="GL30" s="783" t="str">
        <f t="shared" si="172"/>
        <v/>
      </c>
      <c r="GM30" s="783" t="str">
        <f t="shared" si="173"/>
        <v/>
      </c>
      <c r="GN30" s="783" t="str">
        <f t="shared" si="174"/>
        <v/>
      </c>
      <c r="GO30" s="783" t="str">
        <f t="shared" si="175"/>
        <v/>
      </c>
      <c r="GP30" s="783" t="str">
        <f t="shared" si="176"/>
        <v/>
      </c>
      <c r="GQ30" s="783" t="str">
        <f t="shared" si="177"/>
        <v/>
      </c>
      <c r="GR30" s="783" t="str">
        <f t="shared" si="178"/>
        <v/>
      </c>
      <c r="GS30" s="783" t="str">
        <f t="shared" si="179"/>
        <v/>
      </c>
      <c r="GT30" s="783" t="str">
        <f t="shared" si="180"/>
        <v/>
      </c>
      <c r="GU30" s="783" t="str">
        <f t="shared" si="181"/>
        <v/>
      </c>
      <c r="GV30" s="783" t="str">
        <f t="shared" si="182"/>
        <v/>
      </c>
      <c r="GW30" s="783" t="str">
        <f t="shared" si="183"/>
        <v/>
      </c>
      <c r="GX30" s="783" t="str">
        <f t="shared" si="184"/>
        <v/>
      </c>
      <c r="GY30" s="783" t="str">
        <f t="shared" si="185"/>
        <v/>
      </c>
      <c r="GZ30" s="783" t="str">
        <f t="shared" si="186"/>
        <v/>
      </c>
      <c r="HA30" s="783" t="str">
        <f t="shared" si="187"/>
        <v/>
      </c>
      <c r="HB30" s="783" t="str">
        <f t="shared" si="188"/>
        <v/>
      </c>
      <c r="HC30" s="783" t="str">
        <f t="shared" si="189"/>
        <v/>
      </c>
      <c r="HD30" s="783" t="str">
        <f t="shared" si="190"/>
        <v/>
      </c>
      <c r="HE30" s="783" t="str">
        <f t="shared" si="191"/>
        <v/>
      </c>
      <c r="HF30" s="783" t="str">
        <f t="shared" si="192"/>
        <v/>
      </c>
      <c r="HG30" s="783" t="str">
        <f t="shared" si="193"/>
        <v/>
      </c>
      <c r="HH30" s="783" t="str">
        <f t="shared" si="194"/>
        <v/>
      </c>
      <c r="HI30" s="783" t="str">
        <f t="shared" si="195"/>
        <v/>
      </c>
      <c r="HJ30" s="783" t="str">
        <f t="shared" si="196"/>
        <v/>
      </c>
      <c r="HK30" s="783" t="str">
        <f t="shared" si="197"/>
        <v/>
      </c>
      <c r="HL30" s="783" t="str">
        <f t="shared" si="198"/>
        <v/>
      </c>
      <c r="HM30" s="783" t="str">
        <f t="shared" si="199"/>
        <v/>
      </c>
      <c r="HN30" s="783" t="str">
        <f t="shared" si="200"/>
        <v/>
      </c>
      <c r="HO30" s="783" t="str">
        <f t="shared" si="201"/>
        <v/>
      </c>
      <c r="HP30" s="783" t="str">
        <f t="shared" si="202"/>
        <v/>
      </c>
      <c r="HQ30" s="783" t="str">
        <f t="shared" si="203"/>
        <v/>
      </c>
      <c r="HR30" s="783" t="str">
        <f t="shared" si="204"/>
        <v/>
      </c>
      <c r="HS30" s="783" t="str">
        <f t="shared" si="205"/>
        <v/>
      </c>
      <c r="HT30" s="783" t="str">
        <f t="shared" si="206"/>
        <v/>
      </c>
      <c r="HU30" s="783" t="str">
        <f t="shared" si="207"/>
        <v/>
      </c>
      <c r="HV30" s="783" t="str">
        <f t="shared" si="208"/>
        <v/>
      </c>
      <c r="HW30" s="783" t="str">
        <f t="shared" si="209"/>
        <v/>
      </c>
      <c r="HX30" s="783" t="str">
        <f t="shared" si="210"/>
        <v/>
      </c>
      <c r="HY30" s="783" t="str">
        <f t="shared" si="211"/>
        <v/>
      </c>
      <c r="HZ30" s="819" t="str">
        <f t="shared" si="212"/>
        <v/>
      </c>
      <c r="IA30" s="819" t="str">
        <f t="shared" si="213"/>
        <v/>
      </c>
      <c r="IB30" s="819" t="str">
        <f t="shared" si="214"/>
        <v/>
      </c>
      <c r="IC30" s="819" t="str">
        <f t="shared" si="215"/>
        <v/>
      </c>
      <c r="ID30" s="819" t="str">
        <f t="shared" si="216"/>
        <v/>
      </c>
      <c r="IE30" s="819" t="str">
        <f t="shared" si="217"/>
        <v/>
      </c>
      <c r="IF30" s="819" t="str">
        <f t="shared" si="218"/>
        <v/>
      </c>
      <c r="IG30" s="819" t="str">
        <f t="shared" si="219"/>
        <v/>
      </c>
      <c r="IH30" s="819" t="str">
        <f t="shared" si="220"/>
        <v/>
      </c>
      <c r="II30" s="819" t="str">
        <f t="shared" si="221"/>
        <v/>
      </c>
      <c r="IJ30" s="819" t="str">
        <f t="shared" si="222"/>
        <v/>
      </c>
      <c r="IK30" s="819" t="str">
        <f t="shared" si="223"/>
        <v/>
      </c>
      <c r="IL30" s="819" t="str">
        <f t="shared" si="224"/>
        <v/>
      </c>
      <c r="IM30" s="819" t="str">
        <f t="shared" si="225"/>
        <v/>
      </c>
      <c r="IN30" s="819" t="str">
        <f t="shared" si="226"/>
        <v/>
      </c>
      <c r="IO30" s="819" t="str">
        <f t="shared" si="227"/>
        <v/>
      </c>
      <c r="IP30" s="819" t="str">
        <f t="shared" si="228"/>
        <v/>
      </c>
      <c r="IQ30" s="819" t="str">
        <f t="shared" si="229"/>
        <v/>
      </c>
      <c r="IR30" s="819" t="str">
        <f t="shared" si="230"/>
        <v/>
      </c>
      <c r="IS30" s="819" t="str">
        <f t="shared" si="231"/>
        <v/>
      </c>
      <c r="IT30" s="819" t="str">
        <f t="shared" si="232"/>
        <v/>
      </c>
      <c r="IU30" s="819" t="str">
        <f t="shared" si="233"/>
        <v/>
      </c>
      <c r="IV30" s="819" t="str">
        <f t="shared" si="234"/>
        <v/>
      </c>
      <c r="IW30" s="819" t="str">
        <f t="shared" si="235"/>
        <v/>
      </c>
      <c r="IX30" s="819" t="str">
        <f t="shared" si="236"/>
        <v/>
      </c>
      <c r="IY30" s="819" t="str">
        <f t="shared" si="237"/>
        <v/>
      </c>
      <c r="IZ30" s="819" t="str">
        <f t="shared" si="238"/>
        <v/>
      </c>
      <c r="JA30" s="819" t="str">
        <f t="shared" si="239"/>
        <v/>
      </c>
      <c r="JB30" s="819" t="str">
        <f t="shared" si="240"/>
        <v/>
      </c>
      <c r="JC30" s="819" t="str">
        <f t="shared" si="241"/>
        <v/>
      </c>
      <c r="JD30" s="819" t="str">
        <f t="shared" si="242"/>
        <v/>
      </c>
      <c r="JE30" s="819" t="str">
        <f t="shared" si="243"/>
        <v/>
      </c>
      <c r="JF30" s="819" t="str">
        <f t="shared" si="244"/>
        <v/>
      </c>
      <c r="JG30" s="819" t="str">
        <f t="shared" si="245"/>
        <v/>
      </c>
      <c r="JH30" s="819" t="str">
        <f t="shared" si="246"/>
        <v/>
      </c>
      <c r="JI30" s="819" t="str">
        <f t="shared" si="247"/>
        <v/>
      </c>
      <c r="JJ30" s="819" t="str">
        <f t="shared" si="248"/>
        <v/>
      </c>
      <c r="JK30" s="819" t="str">
        <f t="shared" si="249"/>
        <v/>
      </c>
      <c r="JL30" s="819" t="str">
        <f t="shared" si="250"/>
        <v/>
      </c>
      <c r="JM30" s="819" t="str">
        <f t="shared" si="251"/>
        <v/>
      </c>
      <c r="JN30" s="819" t="str">
        <f t="shared" si="252"/>
        <v/>
      </c>
      <c r="JO30" s="819" t="str">
        <f t="shared" si="253"/>
        <v/>
      </c>
      <c r="JP30" s="819" t="str">
        <f t="shared" si="254"/>
        <v/>
      </c>
      <c r="JQ30" s="819" t="str">
        <f t="shared" si="255"/>
        <v/>
      </c>
      <c r="JR30" s="819" t="str">
        <f t="shared" si="256"/>
        <v/>
      </c>
      <c r="JS30" s="819" t="str">
        <f t="shared" si="257"/>
        <v/>
      </c>
      <c r="JT30" s="819" t="str">
        <f t="shared" si="258"/>
        <v/>
      </c>
      <c r="JU30" s="819" t="str">
        <f t="shared" si="259"/>
        <v/>
      </c>
      <c r="JV30" s="819" t="str">
        <f t="shared" si="260"/>
        <v/>
      </c>
      <c r="JW30" s="819" t="str">
        <f t="shared" si="261"/>
        <v/>
      </c>
      <c r="JX30" s="819" t="str">
        <f t="shared" si="262"/>
        <v/>
      </c>
      <c r="JY30" s="819" t="str">
        <f t="shared" si="263"/>
        <v/>
      </c>
      <c r="JZ30" s="819" t="str">
        <f t="shared" si="264"/>
        <v/>
      </c>
      <c r="KA30" s="819" t="str">
        <f t="shared" si="265"/>
        <v/>
      </c>
      <c r="KB30" s="819" t="str">
        <f t="shared" si="266"/>
        <v/>
      </c>
      <c r="KC30" s="819" t="str">
        <f t="shared" si="267"/>
        <v/>
      </c>
      <c r="KD30" s="819" t="str">
        <f t="shared" si="268"/>
        <v/>
      </c>
      <c r="KE30" s="819" t="str">
        <f t="shared" si="269"/>
        <v/>
      </c>
      <c r="KF30" s="819" t="str">
        <f t="shared" si="270"/>
        <v/>
      </c>
      <c r="KG30" s="819" t="str">
        <f t="shared" si="271"/>
        <v/>
      </c>
      <c r="KH30" s="819" t="str">
        <f t="shared" si="272"/>
        <v/>
      </c>
      <c r="KI30" s="819" t="str">
        <f t="shared" si="273"/>
        <v/>
      </c>
      <c r="KJ30" s="819" t="str">
        <f t="shared" si="274"/>
        <v/>
      </c>
      <c r="KK30" s="819" t="str">
        <f t="shared" si="275"/>
        <v/>
      </c>
      <c r="KL30" s="819" t="str">
        <f t="shared" si="276"/>
        <v/>
      </c>
      <c r="KM30" s="819" t="str">
        <f t="shared" si="277"/>
        <v/>
      </c>
      <c r="KN30" s="819" t="str">
        <f t="shared" si="278"/>
        <v/>
      </c>
      <c r="KO30" s="819" t="str">
        <f t="shared" si="279"/>
        <v/>
      </c>
      <c r="KP30" s="819" t="str">
        <f t="shared" si="280"/>
        <v/>
      </c>
      <c r="KQ30" s="819" t="str">
        <f t="shared" si="281"/>
        <v/>
      </c>
      <c r="KR30" s="819" t="str">
        <f t="shared" si="282"/>
        <v/>
      </c>
      <c r="KS30" s="819" t="str">
        <f t="shared" si="283"/>
        <v/>
      </c>
      <c r="KT30" s="819" t="str">
        <f t="shared" si="284"/>
        <v/>
      </c>
      <c r="KU30" s="819" t="str">
        <f t="shared" si="285"/>
        <v/>
      </c>
      <c r="KV30" s="819" t="str">
        <f t="shared" si="286"/>
        <v/>
      </c>
      <c r="KW30" s="819" t="str">
        <f t="shared" si="287"/>
        <v/>
      </c>
      <c r="KX30" s="819" t="str">
        <f t="shared" si="288"/>
        <v/>
      </c>
      <c r="KY30" s="819" t="str">
        <f t="shared" si="289"/>
        <v/>
      </c>
      <c r="KZ30" s="819" t="str">
        <f t="shared" si="290"/>
        <v/>
      </c>
      <c r="LA30" s="819" t="str">
        <f t="shared" si="291"/>
        <v/>
      </c>
      <c r="LB30" s="819" t="str">
        <f t="shared" si="292"/>
        <v/>
      </c>
      <c r="LC30" s="819" t="str">
        <f t="shared" si="293"/>
        <v/>
      </c>
      <c r="LD30" s="819" t="str">
        <f t="shared" si="294"/>
        <v/>
      </c>
      <c r="LE30" s="819" t="str">
        <f t="shared" si="295"/>
        <v/>
      </c>
      <c r="LF30" s="819" t="str">
        <f t="shared" si="296"/>
        <v/>
      </c>
      <c r="LG30" s="819" t="str">
        <f t="shared" si="297"/>
        <v/>
      </c>
      <c r="LH30" s="819" t="str">
        <f t="shared" si="298"/>
        <v/>
      </c>
      <c r="LI30" s="819" t="str">
        <f t="shared" si="299"/>
        <v/>
      </c>
      <c r="LJ30" s="819" t="str">
        <f t="shared" si="300"/>
        <v/>
      </c>
      <c r="LK30" s="819" t="str">
        <f t="shared" si="301"/>
        <v/>
      </c>
      <c r="LL30" s="819" t="str">
        <f t="shared" si="302"/>
        <v/>
      </c>
      <c r="LM30" s="819" t="str">
        <f t="shared" si="303"/>
        <v/>
      </c>
      <c r="LN30" s="819" t="str">
        <f t="shared" si="304"/>
        <v/>
      </c>
      <c r="LO30" s="819" t="str">
        <f t="shared" si="305"/>
        <v/>
      </c>
      <c r="LP30" s="819" t="str">
        <f t="shared" si="306"/>
        <v/>
      </c>
      <c r="LQ30" s="820" t="str">
        <f t="shared" si="307"/>
        <v/>
      </c>
      <c r="LR30" s="820" t="str">
        <f t="shared" si="308"/>
        <v/>
      </c>
      <c r="LS30" s="820" t="str">
        <f t="shared" si="309"/>
        <v/>
      </c>
      <c r="LT30" s="820" t="str">
        <f t="shared" si="310"/>
        <v/>
      </c>
      <c r="LU30" s="820" t="str">
        <f t="shared" si="311"/>
        <v/>
      </c>
      <c r="LV30" s="783" t="str">
        <f t="shared" si="312"/>
        <v/>
      </c>
      <c r="LW30" s="783" t="str">
        <f t="shared" si="313"/>
        <v/>
      </c>
      <c r="LX30" s="783" t="str">
        <f t="shared" si="314"/>
        <v/>
      </c>
      <c r="LY30" s="783" t="str">
        <f t="shared" si="315"/>
        <v/>
      </c>
      <c r="LZ30" s="783" t="str">
        <f t="shared" si="316"/>
        <v/>
      </c>
      <c r="MA30" s="783" t="str">
        <f t="shared" si="317"/>
        <v/>
      </c>
      <c r="MB30" s="783" t="str">
        <f t="shared" si="318"/>
        <v/>
      </c>
      <c r="MC30" s="783" t="str">
        <f t="shared" si="319"/>
        <v/>
      </c>
      <c r="MD30" s="783" t="str">
        <f t="shared" si="320"/>
        <v/>
      </c>
      <c r="ME30" s="783" t="str">
        <f t="shared" si="321"/>
        <v/>
      </c>
      <c r="MF30" s="783" t="str">
        <f t="shared" si="322"/>
        <v/>
      </c>
      <c r="MG30" s="783" t="str">
        <f t="shared" si="323"/>
        <v/>
      </c>
      <c r="MH30" s="783" t="str">
        <f t="shared" si="324"/>
        <v/>
      </c>
      <c r="MI30" s="783" t="str">
        <f t="shared" si="325"/>
        <v/>
      </c>
      <c r="MJ30" s="783" t="str">
        <f t="shared" si="326"/>
        <v/>
      </c>
      <c r="MK30" s="783" t="str">
        <f t="shared" si="327"/>
        <v/>
      </c>
      <c r="ML30" s="783" t="str">
        <f t="shared" si="328"/>
        <v/>
      </c>
      <c r="MM30" s="783" t="str">
        <f t="shared" si="329"/>
        <v/>
      </c>
      <c r="MN30" s="783" t="str">
        <f t="shared" si="330"/>
        <v/>
      </c>
      <c r="MO30" s="783" t="str">
        <f t="shared" si="331"/>
        <v/>
      </c>
      <c r="MP30" s="805">
        <f t="shared" si="338"/>
        <v>0</v>
      </c>
      <c r="MQ30" s="805">
        <f t="shared" si="339"/>
        <v>0</v>
      </c>
      <c r="MR30" s="805">
        <f t="shared" si="340"/>
        <v>0</v>
      </c>
      <c r="MS30" s="805">
        <f t="shared" si="341"/>
        <v>0</v>
      </c>
      <c r="MT30" s="805">
        <f t="shared" si="342"/>
        <v>0</v>
      </c>
      <c r="MU30" s="805">
        <f t="shared" si="343"/>
        <v>0</v>
      </c>
      <c r="MV30" s="805">
        <f t="shared" si="344"/>
        <v>0</v>
      </c>
      <c r="MW30" s="805">
        <f t="shared" si="345"/>
        <v>0</v>
      </c>
      <c r="MX30" s="805">
        <f t="shared" si="346"/>
        <v>0</v>
      </c>
      <c r="MY30" s="805">
        <f t="shared" si="347"/>
        <v>0</v>
      </c>
      <c r="MZ30" s="805">
        <f t="shared" si="332"/>
        <v>0</v>
      </c>
      <c r="NA30" s="805">
        <f t="shared" si="333"/>
        <v>0</v>
      </c>
      <c r="NB30" s="805">
        <f t="shared" si="334"/>
        <v>0</v>
      </c>
      <c r="NC30" s="805">
        <f t="shared" si="335"/>
        <v>0</v>
      </c>
      <c r="ND30" s="805">
        <f t="shared" si="336"/>
        <v>0</v>
      </c>
    </row>
    <row r="31" spans="1:368" ht="13.9" customHeight="1" x14ac:dyDescent="0.2">
      <c r="A31" s="814" t="str">
        <f t="shared" si="337"/>
        <v/>
      </c>
      <c r="B31" s="165"/>
      <c r="C31" s="140"/>
      <c r="D31" s="141"/>
      <c r="E31" s="142"/>
      <c r="F31" s="142"/>
      <c r="G31" s="142"/>
      <c r="H31" s="142"/>
      <c r="I31" s="142"/>
      <c r="J31" s="534"/>
      <c r="K31" s="143"/>
      <c r="L31" s="144">
        <f t="shared" si="0"/>
        <v>0</v>
      </c>
      <c r="M31" s="144">
        <f t="shared" si="1"/>
        <v>0</v>
      </c>
      <c r="N31" s="821"/>
      <c r="O31" s="821"/>
      <c r="P31" s="821"/>
      <c r="Q31" s="822"/>
      <c r="R31" s="823"/>
      <c r="S31" s="824"/>
      <c r="T31" s="1303"/>
      <c r="U31" s="1304"/>
      <c r="V31" s="1304"/>
      <c r="W31" s="1305"/>
      <c r="X31" s="783" t="str">
        <f t="shared" si="2"/>
        <v/>
      </c>
      <c r="Y31" s="783" t="str">
        <f t="shared" si="3"/>
        <v/>
      </c>
      <c r="Z31" s="783" t="str">
        <f t="shared" si="4"/>
        <v/>
      </c>
      <c r="AA31" s="783" t="str">
        <f t="shared" si="5"/>
        <v/>
      </c>
      <c r="AB31" s="783" t="str">
        <f t="shared" si="6"/>
        <v/>
      </c>
      <c r="AC31" s="783" t="str">
        <f t="shared" si="7"/>
        <v/>
      </c>
      <c r="AD31" s="783" t="str">
        <f t="shared" si="8"/>
        <v/>
      </c>
      <c r="AE31" s="783" t="str">
        <f t="shared" si="9"/>
        <v/>
      </c>
      <c r="AF31" s="783" t="str">
        <f t="shared" si="10"/>
        <v/>
      </c>
      <c r="AG31" s="783" t="str">
        <f t="shared" si="11"/>
        <v/>
      </c>
      <c r="AH31" s="783" t="str">
        <f t="shared" si="12"/>
        <v/>
      </c>
      <c r="AI31" s="783" t="str">
        <f t="shared" si="13"/>
        <v/>
      </c>
      <c r="AJ31" s="783" t="str">
        <f t="shared" si="14"/>
        <v/>
      </c>
      <c r="AK31" s="783" t="str">
        <f t="shared" si="15"/>
        <v/>
      </c>
      <c r="AL31" s="783" t="str">
        <f t="shared" si="16"/>
        <v/>
      </c>
      <c r="AM31" s="783" t="str">
        <f t="shared" si="17"/>
        <v/>
      </c>
      <c r="AN31" s="783" t="str">
        <f t="shared" si="18"/>
        <v/>
      </c>
      <c r="AO31" s="783" t="str">
        <f t="shared" si="19"/>
        <v/>
      </c>
      <c r="AP31" s="783" t="str">
        <f t="shared" si="20"/>
        <v/>
      </c>
      <c r="AQ31" s="783" t="str">
        <f t="shared" si="21"/>
        <v/>
      </c>
      <c r="AR31" s="783" t="str">
        <f t="shared" si="22"/>
        <v/>
      </c>
      <c r="AS31" s="783" t="str">
        <f t="shared" si="23"/>
        <v/>
      </c>
      <c r="AT31" s="783" t="str">
        <f t="shared" si="24"/>
        <v/>
      </c>
      <c r="AU31" s="783" t="str">
        <f t="shared" si="25"/>
        <v/>
      </c>
      <c r="AV31" s="783" t="str">
        <f t="shared" si="26"/>
        <v/>
      </c>
      <c r="AW31" s="783" t="str">
        <f t="shared" si="27"/>
        <v/>
      </c>
      <c r="AX31" s="783" t="str">
        <f t="shared" si="28"/>
        <v/>
      </c>
      <c r="AY31" s="783" t="str">
        <f t="shared" si="29"/>
        <v/>
      </c>
      <c r="AZ31" s="783" t="str">
        <f t="shared" si="30"/>
        <v/>
      </c>
      <c r="BA31" s="783" t="str">
        <f t="shared" si="31"/>
        <v/>
      </c>
      <c r="BB31" s="783" t="str">
        <f t="shared" si="32"/>
        <v/>
      </c>
      <c r="BC31" s="783" t="str">
        <f t="shared" si="33"/>
        <v/>
      </c>
      <c r="BD31" s="783" t="str">
        <f t="shared" si="34"/>
        <v/>
      </c>
      <c r="BE31" s="783" t="str">
        <f t="shared" si="35"/>
        <v/>
      </c>
      <c r="BF31" s="783" t="str">
        <f t="shared" si="36"/>
        <v/>
      </c>
      <c r="BG31" s="783" t="str">
        <f t="shared" si="37"/>
        <v/>
      </c>
      <c r="BH31" s="783" t="str">
        <f t="shared" si="38"/>
        <v/>
      </c>
      <c r="BI31" s="783" t="str">
        <f t="shared" si="39"/>
        <v/>
      </c>
      <c r="BJ31" s="783" t="str">
        <f t="shared" si="40"/>
        <v/>
      </c>
      <c r="BK31" s="783" t="str">
        <f t="shared" si="41"/>
        <v/>
      </c>
      <c r="BL31" s="783" t="str">
        <f t="shared" si="42"/>
        <v/>
      </c>
      <c r="BM31" s="783" t="str">
        <f t="shared" si="43"/>
        <v/>
      </c>
      <c r="BN31" s="783" t="str">
        <f t="shared" si="44"/>
        <v/>
      </c>
      <c r="BO31" s="783" t="str">
        <f t="shared" si="45"/>
        <v/>
      </c>
      <c r="BP31" s="783" t="str">
        <f t="shared" si="46"/>
        <v/>
      </c>
      <c r="BQ31" s="783" t="str">
        <f t="shared" si="47"/>
        <v/>
      </c>
      <c r="BR31" s="783" t="str">
        <f t="shared" si="48"/>
        <v/>
      </c>
      <c r="BS31" s="783" t="str">
        <f t="shared" si="49"/>
        <v/>
      </c>
      <c r="BT31" s="783" t="str">
        <f t="shared" si="50"/>
        <v/>
      </c>
      <c r="BU31" s="783" t="str">
        <f t="shared" si="51"/>
        <v/>
      </c>
      <c r="BV31" s="783" t="str">
        <f t="shared" si="52"/>
        <v/>
      </c>
      <c r="BW31" s="783" t="str">
        <f t="shared" si="53"/>
        <v/>
      </c>
      <c r="BX31" s="783" t="str">
        <f t="shared" si="54"/>
        <v/>
      </c>
      <c r="BY31" s="783" t="str">
        <f t="shared" si="55"/>
        <v/>
      </c>
      <c r="BZ31" s="783" t="str">
        <f t="shared" si="56"/>
        <v/>
      </c>
      <c r="CA31" s="783" t="str">
        <f t="shared" si="57"/>
        <v/>
      </c>
      <c r="CB31" s="783" t="str">
        <f t="shared" si="58"/>
        <v/>
      </c>
      <c r="CC31" s="783" t="str">
        <f t="shared" si="59"/>
        <v/>
      </c>
      <c r="CD31" s="783" t="str">
        <f t="shared" si="60"/>
        <v/>
      </c>
      <c r="CE31" s="783" t="str">
        <f t="shared" si="61"/>
        <v/>
      </c>
      <c r="CF31" s="783" t="str">
        <f t="shared" si="62"/>
        <v/>
      </c>
      <c r="CG31" s="783" t="str">
        <f t="shared" si="63"/>
        <v/>
      </c>
      <c r="CH31" s="783" t="str">
        <f t="shared" si="64"/>
        <v/>
      </c>
      <c r="CI31" s="783" t="str">
        <f t="shared" si="65"/>
        <v/>
      </c>
      <c r="CJ31" s="783" t="str">
        <f t="shared" si="66"/>
        <v/>
      </c>
      <c r="CK31" s="783" t="str">
        <f t="shared" si="67"/>
        <v/>
      </c>
      <c r="CL31" s="783" t="str">
        <f t="shared" si="68"/>
        <v/>
      </c>
      <c r="CM31" s="783" t="str">
        <f t="shared" si="69"/>
        <v/>
      </c>
      <c r="CN31" s="783" t="str">
        <f t="shared" si="70"/>
        <v/>
      </c>
      <c r="CO31" s="783" t="str">
        <f t="shared" si="71"/>
        <v/>
      </c>
      <c r="CP31" s="783" t="str">
        <f t="shared" si="72"/>
        <v/>
      </c>
      <c r="CQ31" s="783" t="str">
        <f t="shared" si="73"/>
        <v/>
      </c>
      <c r="CR31" s="783" t="str">
        <f t="shared" si="74"/>
        <v/>
      </c>
      <c r="CS31" s="783" t="str">
        <f t="shared" si="75"/>
        <v/>
      </c>
      <c r="CT31" s="783" t="str">
        <f t="shared" si="76"/>
        <v/>
      </c>
      <c r="CU31" s="783" t="str">
        <f t="shared" si="77"/>
        <v/>
      </c>
      <c r="CV31" s="783" t="str">
        <f t="shared" si="78"/>
        <v/>
      </c>
      <c r="CW31" s="783" t="str">
        <f t="shared" si="79"/>
        <v/>
      </c>
      <c r="CX31" s="783" t="str">
        <f t="shared" si="80"/>
        <v/>
      </c>
      <c r="CY31" s="783" t="str">
        <f t="shared" si="81"/>
        <v/>
      </c>
      <c r="CZ31" s="783" t="str">
        <f t="shared" si="82"/>
        <v/>
      </c>
      <c r="DA31" s="783" t="str">
        <f t="shared" si="83"/>
        <v/>
      </c>
      <c r="DB31" s="783" t="str">
        <f t="shared" si="84"/>
        <v/>
      </c>
      <c r="DC31" s="783" t="str">
        <f t="shared" si="85"/>
        <v/>
      </c>
      <c r="DD31" s="783" t="str">
        <f t="shared" si="86"/>
        <v/>
      </c>
      <c r="DE31" s="783" t="str">
        <f t="shared" si="87"/>
        <v/>
      </c>
      <c r="DF31" s="783" t="str">
        <f t="shared" si="88"/>
        <v/>
      </c>
      <c r="DG31" s="783" t="str">
        <f t="shared" si="89"/>
        <v/>
      </c>
      <c r="DH31" s="783" t="str">
        <f t="shared" si="90"/>
        <v/>
      </c>
      <c r="DI31" s="783" t="str">
        <f t="shared" si="91"/>
        <v/>
      </c>
      <c r="DJ31" s="783" t="str">
        <f t="shared" si="92"/>
        <v/>
      </c>
      <c r="DK31" s="783" t="str">
        <f t="shared" si="93"/>
        <v/>
      </c>
      <c r="DL31" s="783" t="str">
        <f t="shared" si="94"/>
        <v/>
      </c>
      <c r="DM31" s="783" t="str">
        <f t="shared" si="95"/>
        <v/>
      </c>
      <c r="DN31" s="783" t="str">
        <f t="shared" si="96"/>
        <v/>
      </c>
      <c r="DO31" s="783" t="str">
        <f t="shared" si="97"/>
        <v/>
      </c>
      <c r="DP31" s="783" t="str">
        <f t="shared" si="98"/>
        <v/>
      </c>
      <c r="DQ31" s="783" t="str">
        <f t="shared" si="99"/>
        <v/>
      </c>
      <c r="DR31" s="783" t="str">
        <f t="shared" si="100"/>
        <v/>
      </c>
      <c r="DS31" s="783" t="str">
        <f t="shared" si="101"/>
        <v/>
      </c>
      <c r="DT31" s="783" t="str">
        <f t="shared" si="102"/>
        <v/>
      </c>
      <c r="DU31" s="783" t="str">
        <f t="shared" si="103"/>
        <v/>
      </c>
      <c r="DV31" s="783" t="str">
        <f t="shared" si="104"/>
        <v/>
      </c>
      <c r="DW31" s="783" t="str">
        <f t="shared" si="105"/>
        <v/>
      </c>
      <c r="DX31" s="783" t="str">
        <f t="shared" si="106"/>
        <v/>
      </c>
      <c r="DY31" s="783" t="str">
        <f t="shared" si="107"/>
        <v/>
      </c>
      <c r="DZ31" s="783" t="str">
        <f t="shared" si="108"/>
        <v/>
      </c>
      <c r="EA31" s="783" t="str">
        <f t="shared" si="109"/>
        <v/>
      </c>
      <c r="EB31" s="783" t="str">
        <f t="shared" si="110"/>
        <v/>
      </c>
      <c r="EC31" s="783" t="str">
        <f t="shared" si="111"/>
        <v/>
      </c>
      <c r="ED31" s="783" t="str">
        <f t="shared" si="112"/>
        <v/>
      </c>
      <c r="EE31" s="783" t="str">
        <f t="shared" si="113"/>
        <v/>
      </c>
      <c r="EF31" s="783" t="str">
        <f t="shared" si="114"/>
        <v/>
      </c>
      <c r="EG31" s="783" t="str">
        <f t="shared" si="115"/>
        <v/>
      </c>
      <c r="EH31" s="783" t="str">
        <f t="shared" si="116"/>
        <v/>
      </c>
      <c r="EI31" s="783" t="str">
        <f t="shared" si="117"/>
        <v/>
      </c>
      <c r="EJ31" s="783" t="str">
        <f t="shared" si="118"/>
        <v/>
      </c>
      <c r="EK31" s="783" t="str">
        <f t="shared" si="119"/>
        <v/>
      </c>
      <c r="EL31" s="783" t="str">
        <f t="shared" si="120"/>
        <v/>
      </c>
      <c r="EM31" s="783" t="str">
        <f t="shared" si="121"/>
        <v/>
      </c>
      <c r="EN31" s="783" t="str">
        <f t="shared" si="122"/>
        <v/>
      </c>
      <c r="EO31" s="783" t="str">
        <f t="shared" si="123"/>
        <v/>
      </c>
      <c r="EP31" s="783" t="str">
        <f t="shared" si="124"/>
        <v/>
      </c>
      <c r="EQ31" s="783" t="str">
        <f t="shared" si="125"/>
        <v/>
      </c>
      <c r="ER31" s="783" t="str">
        <f t="shared" si="126"/>
        <v/>
      </c>
      <c r="ES31" s="783" t="str">
        <f t="shared" si="127"/>
        <v/>
      </c>
      <c r="ET31" s="783" t="str">
        <f t="shared" si="128"/>
        <v/>
      </c>
      <c r="EU31" s="783" t="str">
        <f t="shared" si="129"/>
        <v/>
      </c>
      <c r="EV31" s="783" t="str">
        <f t="shared" si="130"/>
        <v/>
      </c>
      <c r="EW31" s="783" t="str">
        <f t="shared" si="131"/>
        <v/>
      </c>
      <c r="EX31" s="783" t="str">
        <f t="shared" si="132"/>
        <v/>
      </c>
      <c r="EY31" s="783" t="str">
        <f t="shared" si="133"/>
        <v/>
      </c>
      <c r="EZ31" s="783" t="str">
        <f t="shared" si="134"/>
        <v/>
      </c>
      <c r="FA31" s="783" t="str">
        <f t="shared" si="135"/>
        <v/>
      </c>
      <c r="FB31" s="783" t="str">
        <f t="shared" si="136"/>
        <v/>
      </c>
      <c r="FC31" s="783" t="str">
        <f t="shared" si="137"/>
        <v/>
      </c>
      <c r="FD31" s="783" t="str">
        <f t="shared" si="138"/>
        <v/>
      </c>
      <c r="FE31" s="783" t="str">
        <f t="shared" si="139"/>
        <v/>
      </c>
      <c r="FF31" s="783" t="str">
        <f t="shared" si="140"/>
        <v/>
      </c>
      <c r="FG31" s="783" t="str">
        <f t="shared" si="141"/>
        <v/>
      </c>
      <c r="FH31" s="783" t="str">
        <f t="shared" si="142"/>
        <v/>
      </c>
      <c r="FI31" s="783" t="str">
        <f t="shared" si="143"/>
        <v/>
      </c>
      <c r="FJ31" s="783" t="str">
        <f t="shared" si="144"/>
        <v/>
      </c>
      <c r="FK31" s="783" t="str">
        <f t="shared" si="145"/>
        <v/>
      </c>
      <c r="FL31" s="783" t="str">
        <f t="shared" si="146"/>
        <v/>
      </c>
      <c r="FM31" s="783" t="str">
        <f t="shared" si="147"/>
        <v/>
      </c>
      <c r="FN31" s="783" t="str">
        <f t="shared" si="148"/>
        <v/>
      </c>
      <c r="FO31" s="783" t="str">
        <f t="shared" si="149"/>
        <v/>
      </c>
      <c r="FP31" s="783" t="str">
        <f t="shared" si="150"/>
        <v/>
      </c>
      <c r="FQ31" s="783" t="str">
        <f t="shared" si="151"/>
        <v/>
      </c>
      <c r="FR31" s="783" t="str">
        <f t="shared" si="152"/>
        <v/>
      </c>
      <c r="FS31" s="783" t="str">
        <f t="shared" si="153"/>
        <v/>
      </c>
      <c r="FT31" s="783" t="str">
        <f t="shared" si="154"/>
        <v/>
      </c>
      <c r="FU31" s="783" t="str">
        <f t="shared" si="155"/>
        <v/>
      </c>
      <c r="FV31" s="783" t="str">
        <f t="shared" si="156"/>
        <v/>
      </c>
      <c r="FW31" s="783" t="str">
        <f t="shared" si="157"/>
        <v/>
      </c>
      <c r="FX31" s="783" t="str">
        <f t="shared" si="158"/>
        <v/>
      </c>
      <c r="FY31" s="783" t="str">
        <f t="shared" si="159"/>
        <v/>
      </c>
      <c r="FZ31" s="783" t="str">
        <f t="shared" si="160"/>
        <v/>
      </c>
      <c r="GA31" s="783" t="str">
        <f t="shared" si="161"/>
        <v/>
      </c>
      <c r="GB31" s="783" t="str">
        <f t="shared" si="162"/>
        <v/>
      </c>
      <c r="GC31" s="783" t="str">
        <f t="shared" si="163"/>
        <v/>
      </c>
      <c r="GD31" s="783" t="str">
        <f t="shared" si="164"/>
        <v/>
      </c>
      <c r="GE31" s="783" t="str">
        <f t="shared" si="165"/>
        <v/>
      </c>
      <c r="GF31" s="783" t="str">
        <f t="shared" si="166"/>
        <v/>
      </c>
      <c r="GG31" s="783" t="str">
        <f t="shared" si="167"/>
        <v/>
      </c>
      <c r="GH31" s="783" t="str">
        <f t="shared" si="168"/>
        <v/>
      </c>
      <c r="GI31" s="783" t="str">
        <f t="shared" si="169"/>
        <v/>
      </c>
      <c r="GJ31" s="783" t="str">
        <f t="shared" si="170"/>
        <v/>
      </c>
      <c r="GK31" s="783" t="str">
        <f t="shared" si="171"/>
        <v/>
      </c>
      <c r="GL31" s="783" t="str">
        <f t="shared" si="172"/>
        <v/>
      </c>
      <c r="GM31" s="783" t="str">
        <f t="shared" si="173"/>
        <v/>
      </c>
      <c r="GN31" s="783" t="str">
        <f t="shared" si="174"/>
        <v/>
      </c>
      <c r="GO31" s="783" t="str">
        <f t="shared" si="175"/>
        <v/>
      </c>
      <c r="GP31" s="783" t="str">
        <f t="shared" si="176"/>
        <v/>
      </c>
      <c r="GQ31" s="783" t="str">
        <f t="shared" si="177"/>
        <v/>
      </c>
      <c r="GR31" s="783" t="str">
        <f t="shared" si="178"/>
        <v/>
      </c>
      <c r="GS31" s="783" t="str">
        <f t="shared" si="179"/>
        <v/>
      </c>
      <c r="GT31" s="783" t="str">
        <f t="shared" si="180"/>
        <v/>
      </c>
      <c r="GU31" s="783" t="str">
        <f t="shared" si="181"/>
        <v/>
      </c>
      <c r="GV31" s="783" t="str">
        <f t="shared" si="182"/>
        <v/>
      </c>
      <c r="GW31" s="783" t="str">
        <f t="shared" si="183"/>
        <v/>
      </c>
      <c r="GX31" s="783" t="str">
        <f t="shared" si="184"/>
        <v/>
      </c>
      <c r="GY31" s="783" t="str">
        <f t="shared" si="185"/>
        <v/>
      </c>
      <c r="GZ31" s="783" t="str">
        <f t="shared" si="186"/>
        <v/>
      </c>
      <c r="HA31" s="783" t="str">
        <f t="shared" si="187"/>
        <v/>
      </c>
      <c r="HB31" s="783" t="str">
        <f t="shared" si="188"/>
        <v/>
      </c>
      <c r="HC31" s="783" t="str">
        <f t="shared" si="189"/>
        <v/>
      </c>
      <c r="HD31" s="783" t="str">
        <f t="shared" si="190"/>
        <v/>
      </c>
      <c r="HE31" s="783" t="str">
        <f t="shared" si="191"/>
        <v/>
      </c>
      <c r="HF31" s="783" t="str">
        <f t="shared" si="192"/>
        <v/>
      </c>
      <c r="HG31" s="783" t="str">
        <f t="shared" si="193"/>
        <v/>
      </c>
      <c r="HH31" s="783" t="str">
        <f t="shared" si="194"/>
        <v/>
      </c>
      <c r="HI31" s="783" t="str">
        <f t="shared" si="195"/>
        <v/>
      </c>
      <c r="HJ31" s="783" t="str">
        <f t="shared" si="196"/>
        <v/>
      </c>
      <c r="HK31" s="783" t="str">
        <f t="shared" si="197"/>
        <v/>
      </c>
      <c r="HL31" s="783" t="str">
        <f t="shared" si="198"/>
        <v/>
      </c>
      <c r="HM31" s="783" t="str">
        <f t="shared" si="199"/>
        <v/>
      </c>
      <c r="HN31" s="783" t="str">
        <f t="shared" si="200"/>
        <v/>
      </c>
      <c r="HO31" s="783" t="str">
        <f t="shared" si="201"/>
        <v/>
      </c>
      <c r="HP31" s="783" t="str">
        <f t="shared" si="202"/>
        <v/>
      </c>
      <c r="HQ31" s="783" t="str">
        <f t="shared" si="203"/>
        <v/>
      </c>
      <c r="HR31" s="783" t="str">
        <f t="shared" si="204"/>
        <v/>
      </c>
      <c r="HS31" s="783" t="str">
        <f t="shared" si="205"/>
        <v/>
      </c>
      <c r="HT31" s="783" t="str">
        <f t="shared" si="206"/>
        <v/>
      </c>
      <c r="HU31" s="783" t="str">
        <f t="shared" si="207"/>
        <v/>
      </c>
      <c r="HV31" s="783" t="str">
        <f t="shared" si="208"/>
        <v/>
      </c>
      <c r="HW31" s="783" t="str">
        <f t="shared" si="209"/>
        <v/>
      </c>
      <c r="HX31" s="783" t="str">
        <f t="shared" si="210"/>
        <v/>
      </c>
      <c r="HY31" s="783" t="str">
        <f t="shared" si="211"/>
        <v/>
      </c>
      <c r="HZ31" s="819" t="str">
        <f t="shared" si="212"/>
        <v/>
      </c>
      <c r="IA31" s="819" t="str">
        <f t="shared" si="213"/>
        <v/>
      </c>
      <c r="IB31" s="819" t="str">
        <f t="shared" si="214"/>
        <v/>
      </c>
      <c r="IC31" s="819" t="str">
        <f t="shared" si="215"/>
        <v/>
      </c>
      <c r="ID31" s="819" t="str">
        <f t="shared" si="216"/>
        <v/>
      </c>
      <c r="IE31" s="819" t="str">
        <f t="shared" si="217"/>
        <v/>
      </c>
      <c r="IF31" s="819" t="str">
        <f t="shared" si="218"/>
        <v/>
      </c>
      <c r="IG31" s="819" t="str">
        <f t="shared" si="219"/>
        <v/>
      </c>
      <c r="IH31" s="819" t="str">
        <f t="shared" si="220"/>
        <v/>
      </c>
      <c r="II31" s="819" t="str">
        <f t="shared" si="221"/>
        <v/>
      </c>
      <c r="IJ31" s="819" t="str">
        <f t="shared" si="222"/>
        <v/>
      </c>
      <c r="IK31" s="819" t="str">
        <f t="shared" si="223"/>
        <v/>
      </c>
      <c r="IL31" s="819" t="str">
        <f t="shared" si="224"/>
        <v/>
      </c>
      <c r="IM31" s="819" t="str">
        <f t="shared" si="225"/>
        <v/>
      </c>
      <c r="IN31" s="819" t="str">
        <f t="shared" si="226"/>
        <v/>
      </c>
      <c r="IO31" s="819" t="str">
        <f t="shared" si="227"/>
        <v/>
      </c>
      <c r="IP31" s="819" t="str">
        <f t="shared" si="228"/>
        <v/>
      </c>
      <c r="IQ31" s="819" t="str">
        <f t="shared" si="229"/>
        <v/>
      </c>
      <c r="IR31" s="819" t="str">
        <f t="shared" si="230"/>
        <v/>
      </c>
      <c r="IS31" s="819" t="str">
        <f t="shared" si="231"/>
        <v/>
      </c>
      <c r="IT31" s="819" t="str">
        <f t="shared" si="232"/>
        <v/>
      </c>
      <c r="IU31" s="819" t="str">
        <f t="shared" si="233"/>
        <v/>
      </c>
      <c r="IV31" s="819" t="str">
        <f t="shared" si="234"/>
        <v/>
      </c>
      <c r="IW31" s="819" t="str">
        <f t="shared" si="235"/>
        <v/>
      </c>
      <c r="IX31" s="819" t="str">
        <f t="shared" si="236"/>
        <v/>
      </c>
      <c r="IY31" s="819" t="str">
        <f t="shared" si="237"/>
        <v/>
      </c>
      <c r="IZ31" s="819" t="str">
        <f t="shared" si="238"/>
        <v/>
      </c>
      <c r="JA31" s="819" t="str">
        <f t="shared" si="239"/>
        <v/>
      </c>
      <c r="JB31" s="819" t="str">
        <f t="shared" si="240"/>
        <v/>
      </c>
      <c r="JC31" s="819" t="str">
        <f t="shared" si="241"/>
        <v/>
      </c>
      <c r="JD31" s="819" t="str">
        <f t="shared" si="242"/>
        <v/>
      </c>
      <c r="JE31" s="819" t="str">
        <f t="shared" si="243"/>
        <v/>
      </c>
      <c r="JF31" s="819" t="str">
        <f t="shared" si="244"/>
        <v/>
      </c>
      <c r="JG31" s="819" t="str">
        <f t="shared" si="245"/>
        <v/>
      </c>
      <c r="JH31" s="819" t="str">
        <f t="shared" si="246"/>
        <v/>
      </c>
      <c r="JI31" s="819" t="str">
        <f t="shared" si="247"/>
        <v/>
      </c>
      <c r="JJ31" s="819" t="str">
        <f t="shared" si="248"/>
        <v/>
      </c>
      <c r="JK31" s="819" t="str">
        <f t="shared" si="249"/>
        <v/>
      </c>
      <c r="JL31" s="819" t="str">
        <f t="shared" si="250"/>
        <v/>
      </c>
      <c r="JM31" s="819" t="str">
        <f t="shared" si="251"/>
        <v/>
      </c>
      <c r="JN31" s="819" t="str">
        <f t="shared" si="252"/>
        <v/>
      </c>
      <c r="JO31" s="819" t="str">
        <f t="shared" si="253"/>
        <v/>
      </c>
      <c r="JP31" s="819" t="str">
        <f t="shared" si="254"/>
        <v/>
      </c>
      <c r="JQ31" s="819" t="str">
        <f t="shared" si="255"/>
        <v/>
      </c>
      <c r="JR31" s="819" t="str">
        <f t="shared" si="256"/>
        <v/>
      </c>
      <c r="JS31" s="819" t="str">
        <f t="shared" si="257"/>
        <v/>
      </c>
      <c r="JT31" s="819" t="str">
        <f t="shared" si="258"/>
        <v/>
      </c>
      <c r="JU31" s="819" t="str">
        <f t="shared" si="259"/>
        <v/>
      </c>
      <c r="JV31" s="819" t="str">
        <f t="shared" si="260"/>
        <v/>
      </c>
      <c r="JW31" s="819" t="str">
        <f t="shared" si="261"/>
        <v/>
      </c>
      <c r="JX31" s="819" t="str">
        <f t="shared" si="262"/>
        <v/>
      </c>
      <c r="JY31" s="819" t="str">
        <f t="shared" si="263"/>
        <v/>
      </c>
      <c r="JZ31" s="819" t="str">
        <f t="shared" si="264"/>
        <v/>
      </c>
      <c r="KA31" s="819" t="str">
        <f t="shared" si="265"/>
        <v/>
      </c>
      <c r="KB31" s="819" t="str">
        <f t="shared" si="266"/>
        <v/>
      </c>
      <c r="KC31" s="819" t="str">
        <f t="shared" si="267"/>
        <v/>
      </c>
      <c r="KD31" s="819" t="str">
        <f t="shared" si="268"/>
        <v/>
      </c>
      <c r="KE31" s="819" t="str">
        <f t="shared" si="269"/>
        <v/>
      </c>
      <c r="KF31" s="819" t="str">
        <f t="shared" si="270"/>
        <v/>
      </c>
      <c r="KG31" s="819" t="str">
        <f t="shared" si="271"/>
        <v/>
      </c>
      <c r="KH31" s="819" t="str">
        <f t="shared" si="272"/>
        <v/>
      </c>
      <c r="KI31" s="819" t="str">
        <f t="shared" si="273"/>
        <v/>
      </c>
      <c r="KJ31" s="819" t="str">
        <f t="shared" si="274"/>
        <v/>
      </c>
      <c r="KK31" s="819" t="str">
        <f t="shared" si="275"/>
        <v/>
      </c>
      <c r="KL31" s="819" t="str">
        <f t="shared" si="276"/>
        <v/>
      </c>
      <c r="KM31" s="819" t="str">
        <f t="shared" si="277"/>
        <v/>
      </c>
      <c r="KN31" s="819" t="str">
        <f t="shared" si="278"/>
        <v/>
      </c>
      <c r="KO31" s="819" t="str">
        <f t="shared" si="279"/>
        <v/>
      </c>
      <c r="KP31" s="819" t="str">
        <f t="shared" si="280"/>
        <v/>
      </c>
      <c r="KQ31" s="819" t="str">
        <f t="shared" si="281"/>
        <v/>
      </c>
      <c r="KR31" s="819" t="str">
        <f t="shared" si="282"/>
        <v/>
      </c>
      <c r="KS31" s="819" t="str">
        <f t="shared" si="283"/>
        <v/>
      </c>
      <c r="KT31" s="819" t="str">
        <f t="shared" si="284"/>
        <v/>
      </c>
      <c r="KU31" s="819" t="str">
        <f t="shared" si="285"/>
        <v/>
      </c>
      <c r="KV31" s="819" t="str">
        <f t="shared" si="286"/>
        <v/>
      </c>
      <c r="KW31" s="819" t="str">
        <f t="shared" si="287"/>
        <v/>
      </c>
      <c r="KX31" s="819" t="str">
        <f t="shared" si="288"/>
        <v/>
      </c>
      <c r="KY31" s="819" t="str">
        <f t="shared" si="289"/>
        <v/>
      </c>
      <c r="KZ31" s="819" t="str">
        <f t="shared" si="290"/>
        <v/>
      </c>
      <c r="LA31" s="819" t="str">
        <f t="shared" si="291"/>
        <v/>
      </c>
      <c r="LB31" s="819" t="str">
        <f t="shared" si="292"/>
        <v/>
      </c>
      <c r="LC31" s="819" t="str">
        <f t="shared" si="293"/>
        <v/>
      </c>
      <c r="LD31" s="819" t="str">
        <f t="shared" si="294"/>
        <v/>
      </c>
      <c r="LE31" s="819" t="str">
        <f t="shared" si="295"/>
        <v/>
      </c>
      <c r="LF31" s="819" t="str">
        <f t="shared" si="296"/>
        <v/>
      </c>
      <c r="LG31" s="819" t="str">
        <f t="shared" si="297"/>
        <v/>
      </c>
      <c r="LH31" s="819" t="str">
        <f t="shared" si="298"/>
        <v/>
      </c>
      <c r="LI31" s="819" t="str">
        <f t="shared" si="299"/>
        <v/>
      </c>
      <c r="LJ31" s="819" t="str">
        <f t="shared" si="300"/>
        <v/>
      </c>
      <c r="LK31" s="819" t="str">
        <f t="shared" si="301"/>
        <v/>
      </c>
      <c r="LL31" s="819" t="str">
        <f t="shared" si="302"/>
        <v/>
      </c>
      <c r="LM31" s="819" t="str">
        <f t="shared" si="303"/>
        <v/>
      </c>
      <c r="LN31" s="819" t="str">
        <f t="shared" si="304"/>
        <v/>
      </c>
      <c r="LO31" s="819" t="str">
        <f t="shared" si="305"/>
        <v/>
      </c>
      <c r="LP31" s="819" t="str">
        <f t="shared" si="306"/>
        <v/>
      </c>
      <c r="LQ31" s="820" t="str">
        <f t="shared" si="307"/>
        <v/>
      </c>
      <c r="LR31" s="820" t="str">
        <f t="shared" si="308"/>
        <v/>
      </c>
      <c r="LS31" s="820" t="str">
        <f t="shared" si="309"/>
        <v/>
      </c>
      <c r="LT31" s="820" t="str">
        <f t="shared" si="310"/>
        <v/>
      </c>
      <c r="LU31" s="820" t="str">
        <f t="shared" si="311"/>
        <v/>
      </c>
      <c r="LV31" s="783" t="str">
        <f t="shared" si="312"/>
        <v/>
      </c>
      <c r="LW31" s="783" t="str">
        <f t="shared" si="313"/>
        <v/>
      </c>
      <c r="LX31" s="783" t="str">
        <f t="shared" si="314"/>
        <v/>
      </c>
      <c r="LY31" s="783" t="str">
        <f t="shared" si="315"/>
        <v/>
      </c>
      <c r="LZ31" s="783" t="str">
        <f t="shared" si="316"/>
        <v/>
      </c>
      <c r="MA31" s="783" t="str">
        <f t="shared" si="317"/>
        <v/>
      </c>
      <c r="MB31" s="783" t="str">
        <f t="shared" si="318"/>
        <v/>
      </c>
      <c r="MC31" s="783" t="str">
        <f t="shared" si="319"/>
        <v/>
      </c>
      <c r="MD31" s="783" t="str">
        <f t="shared" si="320"/>
        <v/>
      </c>
      <c r="ME31" s="783" t="str">
        <f t="shared" si="321"/>
        <v/>
      </c>
      <c r="MF31" s="783" t="str">
        <f t="shared" si="322"/>
        <v/>
      </c>
      <c r="MG31" s="783" t="str">
        <f t="shared" si="323"/>
        <v/>
      </c>
      <c r="MH31" s="783" t="str">
        <f t="shared" si="324"/>
        <v/>
      </c>
      <c r="MI31" s="783" t="str">
        <f t="shared" si="325"/>
        <v/>
      </c>
      <c r="MJ31" s="783" t="str">
        <f t="shared" si="326"/>
        <v/>
      </c>
      <c r="MK31" s="783" t="str">
        <f t="shared" si="327"/>
        <v/>
      </c>
      <c r="ML31" s="783" t="str">
        <f t="shared" si="328"/>
        <v/>
      </c>
      <c r="MM31" s="783" t="str">
        <f t="shared" si="329"/>
        <v/>
      </c>
      <c r="MN31" s="783" t="str">
        <f t="shared" si="330"/>
        <v/>
      </c>
      <c r="MO31" s="783" t="str">
        <f t="shared" si="331"/>
        <v/>
      </c>
      <c r="MP31" s="805">
        <f t="shared" si="338"/>
        <v>0</v>
      </c>
      <c r="MQ31" s="805">
        <f t="shared" si="339"/>
        <v>0</v>
      </c>
      <c r="MR31" s="805">
        <f t="shared" si="340"/>
        <v>0</v>
      </c>
      <c r="MS31" s="805">
        <f t="shared" si="341"/>
        <v>0</v>
      </c>
      <c r="MT31" s="805">
        <f t="shared" si="342"/>
        <v>0</v>
      </c>
      <c r="MU31" s="805">
        <f t="shared" si="343"/>
        <v>0</v>
      </c>
      <c r="MV31" s="805">
        <f t="shared" si="344"/>
        <v>0</v>
      </c>
      <c r="MW31" s="805">
        <f t="shared" si="345"/>
        <v>0</v>
      </c>
      <c r="MX31" s="805">
        <f t="shared" si="346"/>
        <v>0</v>
      </c>
      <c r="MY31" s="805">
        <f t="shared" si="347"/>
        <v>0</v>
      </c>
      <c r="MZ31" s="805">
        <f t="shared" si="332"/>
        <v>0</v>
      </c>
      <c r="NA31" s="805">
        <f t="shared" si="333"/>
        <v>0</v>
      </c>
      <c r="NB31" s="805">
        <f t="shared" si="334"/>
        <v>0</v>
      </c>
      <c r="NC31" s="805">
        <f t="shared" si="335"/>
        <v>0</v>
      </c>
      <c r="ND31" s="805">
        <f t="shared" si="336"/>
        <v>0</v>
      </c>
    </row>
    <row r="32" spans="1:368" ht="13.9" customHeight="1" x14ac:dyDescent="0.2">
      <c r="A32" s="814" t="str">
        <f t="shared" si="337"/>
        <v/>
      </c>
      <c r="B32" s="165"/>
      <c r="C32" s="140"/>
      <c r="D32" s="141"/>
      <c r="E32" s="142"/>
      <c r="F32" s="142"/>
      <c r="G32" s="142"/>
      <c r="H32" s="142"/>
      <c r="I32" s="142"/>
      <c r="J32" s="534"/>
      <c r="K32" s="143"/>
      <c r="L32" s="144">
        <f t="shared" si="0"/>
        <v>0</v>
      </c>
      <c r="M32" s="144">
        <f t="shared" si="1"/>
        <v>0</v>
      </c>
      <c r="N32" s="821"/>
      <c r="O32" s="821"/>
      <c r="P32" s="821"/>
      <c r="Q32" s="822"/>
      <c r="R32" s="823"/>
      <c r="S32" s="824"/>
      <c r="T32" s="1303"/>
      <c r="U32" s="1304"/>
      <c r="V32" s="1304"/>
      <c r="W32" s="1305"/>
      <c r="X32" s="783" t="str">
        <f t="shared" si="2"/>
        <v/>
      </c>
      <c r="Y32" s="783" t="str">
        <f t="shared" si="3"/>
        <v/>
      </c>
      <c r="Z32" s="783" t="str">
        <f t="shared" si="4"/>
        <v/>
      </c>
      <c r="AA32" s="783" t="str">
        <f t="shared" si="5"/>
        <v/>
      </c>
      <c r="AB32" s="783" t="str">
        <f t="shared" si="6"/>
        <v/>
      </c>
      <c r="AC32" s="783" t="str">
        <f t="shared" si="7"/>
        <v/>
      </c>
      <c r="AD32" s="783" t="str">
        <f t="shared" si="8"/>
        <v/>
      </c>
      <c r="AE32" s="783" t="str">
        <f t="shared" si="9"/>
        <v/>
      </c>
      <c r="AF32" s="783" t="str">
        <f t="shared" si="10"/>
        <v/>
      </c>
      <c r="AG32" s="783" t="str">
        <f t="shared" si="11"/>
        <v/>
      </c>
      <c r="AH32" s="783" t="str">
        <f t="shared" si="12"/>
        <v/>
      </c>
      <c r="AI32" s="783" t="str">
        <f t="shared" si="13"/>
        <v/>
      </c>
      <c r="AJ32" s="783" t="str">
        <f t="shared" si="14"/>
        <v/>
      </c>
      <c r="AK32" s="783" t="str">
        <f t="shared" si="15"/>
        <v/>
      </c>
      <c r="AL32" s="783" t="str">
        <f t="shared" si="16"/>
        <v/>
      </c>
      <c r="AM32" s="783" t="str">
        <f t="shared" si="17"/>
        <v/>
      </c>
      <c r="AN32" s="783" t="str">
        <f t="shared" si="18"/>
        <v/>
      </c>
      <c r="AO32" s="783" t="str">
        <f t="shared" si="19"/>
        <v/>
      </c>
      <c r="AP32" s="783" t="str">
        <f t="shared" si="20"/>
        <v/>
      </c>
      <c r="AQ32" s="783" t="str">
        <f t="shared" si="21"/>
        <v/>
      </c>
      <c r="AR32" s="783" t="str">
        <f t="shared" si="22"/>
        <v/>
      </c>
      <c r="AS32" s="783" t="str">
        <f t="shared" si="23"/>
        <v/>
      </c>
      <c r="AT32" s="783" t="str">
        <f t="shared" si="24"/>
        <v/>
      </c>
      <c r="AU32" s="783" t="str">
        <f t="shared" si="25"/>
        <v/>
      </c>
      <c r="AV32" s="783" t="str">
        <f t="shared" si="26"/>
        <v/>
      </c>
      <c r="AW32" s="783" t="str">
        <f t="shared" si="27"/>
        <v/>
      </c>
      <c r="AX32" s="783" t="str">
        <f t="shared" si="28"/>
        <v/>
      </c>
      <c r="AY32" s="783" t="str">
        <f t="shared" si="29"/>
        <v/>
      </c>
      <c r="AZ32" s="783" t="str">
        <f t="shared" si="30"/>
        <v/>
      </c>
      <c r="BA32" s="783" t="str">
        <f t="shared" si="31"/>
        <v/>
      </c>
      <c r="BB32" s="783" t="str">
        <f t="shared" si="32"/>
        <v/>
      </c>
      <c r="BC32" s="783" t="str">
        <f t="shared" si="33"/>
        <v/>
      </c>
      <c r="BD32" s="783" t="str">
        <f t="shared" si="34"/>
        <v/>
      </c>
      <c r="BE32" s="783" t="str">
        <f t="shared" si="35"/>
        <v/>
      </c>
      <c r="BF32" s="783" t="str">
        <f t="shared" si="36"/>
        <v/>
      </c>
      <c r="BG32" s="783" t="str">
        <f t="shared" si="37"/>
        <v/>
      </c>
      <c r="BH32" s="783" t="str">
        <f t="shared" si="38"/>
        <v/>
      </c>
      <c r="BI32" s="783" t="str">
        <f t="shared" si="39"/>
        <v/>
      </c>
      <c r="BJ32" s="783" t="str">
        <f t="shared" si="40"/>
        <v/>
      </c>
      <c r="BK32" s="783" t="str">
        <f t="shared" si="41"/>
        <v/>
      </c>
      <c r="BL32" s="783" t="str">
        <f t="shared" si="42"/>
        <v/>
      </c>
      <c r="BM32" s="783" t="str">
        <f t="shared" si="43"/>
        <v/>
      </c>
      <c r="BN32" s="783" t="str">
        <f t="shared" si="44"/>
        <v/>
      </c>
      <c r="BO32" s="783" t="str">
        <f t="shared" si="45"/>
        <v/>
      </c>
      <c r="BP32" s="783" t="str">
        <f t="shared" si="46"/>
        <v/>
      </c>
      <c r="BQ32" s="783" t="str">
        <f t="shared" si="47"/>
        <v/>
      </c>
      <c r="BR32" s="783" t="str">
        <f t="shared" si="48"/>
        <v/>
      </c>
      <c r="BS32" s="783" t="str">
        <f t="shared" si="49"/>
        <v/>
      </c>
      <c r="BT32" s="783" t="str">
        <f t="shared" si="50"/>
        <v/>
      </c>
      <c r="BU32" s="783" t="str">
        <f t="shared" si="51"/>
        <v/>
      </c>
      <c r="BV32" s="783" t="str">
        <f t="shared" si="52"/>
        <v/>
      </c>
      <c r="BW32" s="783" t="str">
        <f t="shared" si="53"/>
        <v/>
      </c>
      <c r="BX32" s="783" t="str">
        <f t="shared" si="54"/>
        <v/>
      </c>
      <c r="BY32" s="783" t="str">
        <f t="shared" si="55"/>
        <v/>
      </c>
      <c r="BZ32" s="783" t="str">
        <f t="shared" si="56"/>
        <v/>
      </c>
      <c r="CA32" s="783" t="str">
        <f t="shared" si="57"/>
        <v/>
      </c>
      <c r="CB32" s="783" t="str">
        <f t="shared" si="58"/>
        <v/>
      </c>
      <c r="CC32" s="783" t="str">
        <f t="shared" si="59"/>
        <v/>
      </c>
      <c r="CD32" s="783" t="str">
        <f t="shared" si="60"/>
        <v/>
      </c>
      <c r="CE32" s="783" t="str">
        <f t="shared" si="61"/>
        <v/>
      </c>
      <c r="CF32" s="783" t="str">
        <f t="shared" si="62"/>
        <v/>
      </c>
      <c r="CG32" s="783" t="str">
        <f t="shared" si="63"/>
        <v/>
      </c>
      <c r="CH32" s="783" t="str">
        <f t="shared" si="64"/>
        <v/>
      </c>
      <c r="CI32" s="783" t="str">
        <f t="shared" si="65"/>
        <v/>
      </c>
      <c r="CJ32" s="783" t="str">
        <f t="shared" si="66"/>
        <v/>
      </c>
      <c r="CK32" s="783" t="str">
        <f t="shared" si="67"/>
        <v/>
      </c>
      <c r="CL32" s="783" t="str">
        <f t="shared" si="68"/>
        <v/>
      </c>
      <c r="CM32" s="783" t="str">
        <f t="shared" si="69"/>
        <v/>
      </c>
      <c r="CN32" s="783" t="str">
        <f t="shared" si="70"/>
        <v/>
      </c>
      <c r="CO32" s="783" t="str">
        <f t="shared" si="71"/>
        <v/>
      </c>
      <c r="CP32" s="783" t="str">
        <f t="shared" si="72"/>
        <v/>
      </c>
      <c r="CQ32" s="783" t="str">
        <f t="shared" si="73"/>
        <v/>
      </c>
      <c r="CR32" s="783" t="str">
        <f t="shared" si="74"/>
        <v/>
      </c>
      <c r="CS32" s="783" t="str">
        <f t="shared" si="75"/>
        <v/>
      </c>
      <c r="CT32" s="783" t="str">
        <f t="shared" si="76"/>
        <v/>
      </c>
      <c r="CU32" s="783" t="str">
        <f t="shared" si="77"/>
        <v/>
      </c>
      <c r="CV32" s="783" t="str">
        <f t="shared" si="78"/>
        <v/>
      </c>
      <c r="CW32" s="783" t="str">
        <f t="shared" si="79"/>
        <v/>
      </c>
      <c r="CX32" s="783" t="str">
        <f t="shared" si="80"/>
        <v/>
      </c>
      <c r="CY32" s="783" t="str">
        <f t="shared" si="81"/>
        <v/>
      </c>
      <c r="CZ32" s="783" t="str">
        <f t="shared" si="82"/>
        <v/>
      </c>
      <c r="DA32" s="783" t="str">
        <f t="shared" si="83"/>
        <v/>
      </c>
      <c r="DB32" s="783" t="str">
        <f t="shared" si="84"/>
        <v/>
      </c>
      <c r="DC32" s="783" t="str">
        <f t="shared" si="85"/>
        <v/>
      </c>
      <c r="DD32" s="783" t="str">
        <f t="shared" si="86"/>
        <v/>
      </c>
      <c r="DE32" s="783" t="str">
        <f t="shared" si="87"/>
        <v/>
      </c>
      <c r="DF32" s="783" t="str">
        <f t="shared" si="88"/>
        <v/>
      </c>
      <c r="DG32" s="783" t="str">
        <f t="shared" si="89"/>
        <v/>
      </c>
      <c r="DH32" s="783" t="str">
        <f t="shared" si="90"/>
        <v/>
      </c>
      <c r="DI32" s="783" t="str">
        <f t="shared" si="91"/>
        <v/>
      </c>
      <c r="DJ32" s="783" t="str">
        <f t="shared" si="92"/>
        <v/>
      </c>
      <c r="DK32" s="783" t="str">
        <f t="shared" si="93"/>
        <v/>
      </c>
      <c r="DL32" s="783" t="str">
        <f t="shared" si="94"/>
        <v/>
      </c>
      <c r="DM32" s="783" t="str">
        <f t="shared" si="95"/>
        <v/>
      </c>
      <c r="DN32" s="783" t="str">
        <f t="shared" si="96"/>
        <v/>
      </c>
      <c r="DO32" s="783" t="str">
        <f t="shared" si="97"/>
        <v/>
      </c>
      <c r="DP32" s="783" t="str">
        <f t="shared" si="98"/>
        <v/>
      </c>
      <c r="DQ32" s="783" t="str">
        <f t="shared" si="99"/>
        <v/>
      </c>
      <c r="DR32" s="783" t="str">
        <f t="shared" si="100"/>
        <v/>
      </c>
      <c r="DS32" s="783" t="str">
        <f t="shared" si="101"/>
        <v/>
      </c>
      <c r="DT32" s="783" t="str">
        <f t="shared" si="102"/>
        <v/>
      </c>
      <c r="DU32" s="783" t="str">
        <f t="shared" si="103"/>
        <v/>
      </c>
      <c r="DV32" s="783" t="str">
        <f t="shared" si="104"/>
        <v/>
      </c>
      <c r="DW32" s="783" t="str">
        <f t="shared" si="105"/>
        <v/>
      </c>
      <c r="DX32" s="783" t="str">
        <f t="shared" si="106"/>
        <v/>
      </c>
      <c r="DY32" s="783" t="str">
        <f t="shared" si="107"/>
        <v/>
      </c>
      <c r="DZ32" s="783" t="str">
        <f t="shared" si="108"/>
        <v/>
      </c>
      <c r="EA32" s="783" t="str">
        <f t="shared" si="109"/>
        <v/>
      </c>
      <c r="EB32" s="783" t="str">
        <f t="shared" si="110"/>
        <v/>
      </c>
      <c r="EC32" s="783" t="str">
        <f t="shared" si="111"/>
        <v/>
      </c>
      <c r="ED32" s="783" t="str">
        <f t="shared" si="112"/>
        <v/>
      </c>
      <c r="EE32" s="783" t="str">
        <f t="shared" si="113"/>
        <v/>
      </c>
      <c r="EF32" s="783" t="str">
        <f t="shared" si="114"/>
        <v/>
      </c>
      <c r="EG32" s="783" t="str">
        <f t="shared" si="115"/>
        <v/>
      </c>
      <c r="EH32" s="783" t="str">
        <f t="shared" si="116"/>
        <v/>
      </c>
      <c r="EI32" s="783" t="str">
        <f t="shared" si="117"/>
        <v/>
      </c>
      <c r="EJ32" s="783" t="str">
        <f t="shared" si="118"/>
        <v/>
      </c>
      <c r="EK32" s="783" t="str">
        <f t="shared" si="119"/>
        <v/>
      </c>
      <c r="EL32" s="783" t="str">
        <f t="shared" si="120"/>
        <v/>
      </c>
      <c r="EM32" s="783" t="str">
        <f t="shared" si="121"/>
        <v/>
      </c>
      <c r="EN32" s="783" t="str">
        <f t="shared" si="122"/>
        <v/>
      </c>
      <c r="EO32" s="783" t="str">
        <f t="shared" si="123"/>
        <v/>
      </c>
      <c r="EP32" s="783" t="str">
        <f t="shared" si="124"/>
        <v/>
      </c>
      <c r="EQ32" s="783" t="str">
        <f t="shared" si="125"/>
        <v/>
      </c>
      <c r="ER32" s="783" t="str">
        <f t="shared" si="126"/>
        <v/>
      </c>
      <c r="ES32" s="783" t="str">
        <f t="shared" si="127"/>
        <v/>
      </c>
      <c r="ET32" s="783" t="str">
        <f t="shared" si="128"/>
        <v/>
      </c>
      <c r="EU32" s="783" t="str">
        <f t="shared" si="129"/>
        <v/>
      </c>
      <c r="EV32" s="783" t="str">
        <f t="shared" si="130"/>
        <v/>
      </c>
      <c r="EW32" s="783" t="str">
        <f t="shared" si="131"/>
        <v/>
      </c>
      <c r="EX32" s="783" t="str">
        <f t="shared" si="132"/>
        <v/>
      </c>
      <c r="EY32" s="783" t="str">
        <f t="shared" si="133"/>
        <v/>
      </c>
      <c r="EZ32" s="783" t="str">
        <f t="shared" si="134"/>
        <v/>
      </c>
      <c r="FA32" s="783" t="str">
        <f t="shared" si="135"/>
        <v/>
      </c>
      <c r="FB32" s="783" t="str">
        <f t="shared" si="136"/>
        <v/>
      </c>
      <c r="FC32" s="783" t="str">
        <f t="shared" si="137"/>
        <v/>
      </c>
      <c r="FD32" s="783" t="str">
        <f t="shared" si="138"/>
        <v/>
      </c>
      <c r="FE32" s="783" t="str">
        <f t="shared" si="139"/>
        <v/>
      </c>
      <c r="FF32" s="783" t="str">
        <f t="shared" si="140"/>
        <v/>
      </c>
      <c r="FG32" s="783" t="str">
        <f t="shared" si="141"/>
        <v/>
      </c>
      <c r="FH32" s="783" t="str">
        <f t="shared" si="142"/>
        <v/>
      </c>
      <c r="FI32" s="783" t="str">
        <f t="shared" si="143"/>
        <v/>
      </c>
      <c r="FJ32" s="783" t="str">
        <f t="shared" si="144"/>
        <v/>
      </c>
      <c r="FK32" s="783" t="str">
        <f t="shared" si="145"/>
        <v/>
      </c>
      <c r="FL32" s="783" t="str">
        <f t="shared" si="146"/>
        <v/>
      </c>
      <c r="FM32" s="783" t="str">
        <f t="shared" si="147"/>
        <v/>
      </c>
      <c r="FN32" s="783" t="str">
        <f t="shared" si="148"/>
        <v/>
      </c>
      <c r="FO32" s="783" t="str">
        <f t="shared" si="149"/>
        <v/>
      </c>
      <c r="FP32" s="783" t="str">
        <f t="shared" si="150"/>
        <v/>
      </c>
      <c r="FQ32" s="783" t="str">
        <f t="shared" si="151"/>
        <v/>
      </c>
      <c r="FR32" s="783" t="str">
        <f t="shared" si="152"/>
        <v/>
      </c>
      <c r="FS32" s="783" t="str">
        <f t="shared" si="153"/>
        <v/>
      </c>
      <c r="FT32" s="783" t="str">
        <f t="shared" si="154"/>
        <v/>
      </c>
      <c r="FU32" s="783" t="str">
        <f t="shared" si="155"/>
        <v/>
      </c>
      <c r="FV32" s="783" t="str">
        <f t="shared" si="156"/>
        <v/>
      </c>
      <c r="FW32" s="783" t="str">
        <f t="shared" si="157"/>
        <v/>
      </c>
      <c r="FX32" s="783" t="str">
        <f t="shared" si="158"/>
        <v/>
      </c>
      <c r="FY32" s="783" t="str">
        <f t="shared" si="159"/>
        <v/>
      </c>
      <c r="FZ32" s="783" t="str">
        <f t="shared" si="160"/>
        <v/>
      </c>
      <c r="GA32" s="783" t="str">
        <f t="shared" si="161"/>
        <v/>
      </c>
      <c r="GB32" s="783" t="str">
        <f t="shared" si="162"/>
        <v/>
      </c>
      <c r="GC32" s="783" t="str">
        <f t="shared" si="163"/>
        <v/>
      </c>
      <c r="GD32" s="783" t="str">
        <f t="shared" si="164"/>
        <v/>
      </c>
      <c r="GE32" s="783" t="str">
        <f t="shared" si="165"/>
        <v/>
      </c>
      <c r="GF32" s="783" t="str">
        <f t="shared" si="166"/>
        <v/>
      </c>
      <c r="GG32" s="783" t="str">
        <f t="shared" si="167"/>
        <v/>
      </c>
      <c r="GH32" s="783" t="str">
        <f t="shared" si="168"/>
        <v/>
      </c>
      <c r="GI32" s="783" t="str">
        <f t="shared" si="169"/>
        <v/>
      </c>
      <c r="GJ32" s="783" t="str">
        <f t="shared" si="170"/>
        <v/>
      </c>
      <c r="GK32" s="783" t="str">
        <f t="shared" si="171"/>
        <v/>
      </c>
      <c r="GL32" s="783" t="str">
        <f t="shared" si="172"/>
        <v/>
      </c>
      <c r="GM32" s="783" t="str">
        <f t="shared" si="173"/>
        <v/>
      </c>
      <c r="GN32" s="783" t="str">
        <f t="shared" si="174"/>
        <v/>
      </c>
      <c r="GO32" s="783" t="str">
        <f t="shared" si="175"/>
        <v/>
      </c>
      <c r="GP32" s="783" t="str">
        <f t="shared" si="176"/>
        <v/>
      </c>
      <c r="GQ32" s="783" t="str">
        <f t="shared" si="177"/>
        <v/>
      </c>
      <c r="GR32" s="783" t="str">
        <f t="shared" si="178"/>
        <v/>
      </c>
      <c r="GS32" s="783" t="str">
        <f t="shared" si="179"/>
        <v/>
      </c>
      <c r="GT32" s="783" t="str">
        <f t="shared" si="180"/>
        <v/>
      </c>
      <c r="GU32" s="783" t="str">
        <f t="shared" si="181"/>
        <v/>
      </c>
      <c r="GV32" s="783" t="str">
        <f t="shared" si="182"/>
        <v/>
      </c>
      <c r="GW32" s="783" t="str">
        <f t="shared" si="183"/>
        <v/>
      </c>
      <c r="GX32" s="783" t="str">
        <f t="shared" si="184"/>
        <v/>
      </c>
      <c r="GY32" s="783" t="str">
        <f t="shared" si="185"/>
        <v/>
      </c>
      <c r="GZ32" s="783" t="str">
        <f t="shared" si="186"/>
        <v/>
      </c>
      <c r="HA32" s="783" t="str">
        <f t="shared" si="187"/>
        <v/>
      </c>
      <c r="HB32" s="783" t="str">
        <f t="shared" si="188"/>
        <v/>
      </c>
      <c r="HC32" s="783" t="str">
        <f t="shared" si="189"/>
        <v/>
      </c>
      <c r="HD32" s="783" t="str">
        <f t="shared" si="190"/>
        <v/>
      </c>
      <c r="HE32" s="783" t="str">
        <f t="shared" si="191"/>
        <v/>
      </c>
      <c r="HF32" s="783" t="str">
        <f t="shared" si="192"/>
        <v/>
      </c>
      <c r="HG32" s="783" t="str">
        <f t="shared" si="193"/>
        <v/>
      </c>
      <c r="HH32" s="783" t="str">
        <f t="shared" si="194"/>
        <v/>
      </c>
      <c r="HI32" s="783" t="str">
        <f t="shared" si="195"/>
        <v/>
      </c>
      <c r="HJ32" s="783" t="str">
        <f t="shared" si="196"/>
        <v/>
      </c>
      <c r="HK32" s="783" t="str">
        <f t="shared" si="197"/>
        <v/>
      </c>
      <c r="HL32" s="783" t="str">
        <f t="shared" si="198"/>
        <v/>
      </c>
      <c r="HM32" s="783" t="str">
        <f t="shared" si="199"/>
        <v/>
      </c>
      <c r="HN32" s="783" t="str">
        <f t="shared" si="200"/>
        <v/>
      </c>
      <c r="HO32" s="783" t="str">
        <f t="shared" si="201"/>
        <v/>
      </c>
      <c r="HP32" s="783" t="str">
        <f t="shared" si="202"/>
        <v/>
      </c>
      <c r="HQ32" s="783" t="str">
        <f t="shared" si="203"/>
        <v/>
      </c>
      <c r="HR32" s="783" t="str">
        <f t="shared" si="204"/>
        <v/>
      </c>
      <c r="HS32" s="783" t="str">
        <f t="shared" si="205"/>
        <v/>
      </c>
      <c r="HT32" s="783" t="str">
        <f t="shared" si="206"/>
        <v/>
      </c>
      <c r="HU32" s="783" t="str">
        <f t="shared" si="207"/>
        <v/>
      </c>
      <c r="HV32" s="783" t="str">
        <f t="shared" si="208"/>
        <v/>
      </c>
      <c r="HW32" s="783" t="str">
        <f t="shared" si="209"/>
        <v/>
      </c>
      <c r="HX32" s="783" t="str">
        <f t="shared" si="210"/>
        <v/>
      </c>
      <c r="HY32" s="783" t="str">
        <f t="shared" si="211"/>
        <v/>
      </c>
      <c r="HZ32" s="819" t="str">
        <f t="shared" si="212"/>
        <v/>
      </c>
      <c r="IA32" s="819" t="str">
        <f t="shared" si="213"/>
        <v/>
      </c>
      <c r="IB32" s="819" t="str">
        <f t="shared" si="214"/>
        <v/>
      </c>
      <c r="IC32" s="819" t="str">
        <f t="shared" si="215"/>
        <v/>
      </c>
      <c r="ID32" s="819" t="str">
        <f t="shared" si="216"/>
        <v/>
      </c>
      <c r="IE32" s="819" t="str">
        <f t="shared" si="217"/>
        <v/>
      </c>
      <c r="IF32" s="819" t="str">
        <f t="shared" si="218"/>
        <v/>
      </c>
      <c r="IG32" s="819" t="str">
        <f t="shared" si="219"/>
        <v/>
      </c>
      <c r="IH32" s="819" t="str">
        <f t="shared" si="220"/>
        <v/>
      </c>
      <c r="II32" s="819" t="str">
        <f t="shared" si="221"/>
        <v/>
      </c>
      <c r="IJ32" s="819" t="str">
        <f t="shared" si="222"/>
        <v/>
      </c>
      <c r="IK32" s="819" t="str">
        <f t="shared" si="223"/>
        <v/>
      </c>
      <c r="IL32" s="819" t="str">
        <f t="shared" si="224"/>
        <v/>
      </c>
      <c r="IM32" s="819" t="str">
        <f t="shared" si="225"/>
        <v/>
      </c>
      <c r="IN32" s="819" t="str">
        <f t="shared" si="226"/>
        <v/>
      </c>
      <c r="IO32" s="819" t="str">
        <f t="shared" si="227"/>
        <v/>
      </c>
      <c r="IP32" s="819" t="str">
        <f t="shared" si="228"/>
        <v/>
      </c>
      <c r="IQ32" s="819" t="str">
        <f t="shared" si="229"/>
        <v/>
      </c>
      <c r="IR32" s="819" t="str">
        <f t="shared" si="230"/>
        <v/>
      </c>
      <c r="IS32" s="819" t="str">
        <f t="shared" si="231"/>
        <v/>
      </c>
      <c r="IT32" s="819" t="str">
        <f t="shared" si="232"/>
        <v/>
      </c>
      <c r="IU32" s="819" t="str">
        <f t="shared" si="233"/>
        <v/>
      </c>
      <c r="IV32" s="819" t="str">
        <f t="shared" si="234"/>
        <v/>
      </c>
      <c r="IW32" s="819" t="str">
        <f t="shared" si="235"/>
        <v/>
      </c>
      <c r="IX32" s="819" t="str">
        <f t="shared" si="236"/>
        <v/>
      </c>
      <c r="IY32" s="819" t="str">
        <f t="shared" si="237"/>
        <v/>
      </c>
      <c r="IZ32" s="819" t="str">
        <f t="shared" si="238"/>
        <v/>
      </c>
      <c r="JA32" s="819" t="str">
        <f t="shared" si="239"/>
        <v/>
      </c>
      <c r="JB32" s="819" t="str">
        <f t="shared" si="240"/>
        <v/>
      </c>
      <c r="JC32" s="819" t="str">
        <f t="shared" si="241"/>
        <v/>
      </c>
      <c r="JD32" s="819" t="str">
        <f t="shared" si="242"/>
        <v/>
      </c>
      <c r="JE32" s="819" t="str">
        <f t="shared" si="243"/>
        <v/>
      </c>
      <c r="JF32" s="819" t="str">
        <f t="shared" si="244"/>
        <v/>
      </c>
      <c r="JG32" s="819" t="str">
        <f t="shared" si="245"/>
        <v/>
      </c>
      <c r="JH32" s="819" t="str">
        <f t="shared" si="246"/>
        <v/>
      </c>
      <c r="JI32" s="819" t="str">
        <f t="shared" si="247"/>
        <v/>
      </c>
      <c r="JJ32" s="819" t="str">
        <f t="shared" si="248"/>
        <v/>
      </c>
      <c r="JK32" s="819" t="str">
        <f t="shared" si="249"/>
        <v/>
      </c>
      <c r="JL32" s="819" t="str">
        <f t="shared" si="250"/>
        <v/>
      </c>
      <c r="JM32" s="819" t="str">
        <f t="shared" si="251"/>
        <v/>
      </c>
      <c r="JN32" s="819" t="str">
        <f t="shared" si="252"/>
        <v/>
      </c>
      <c r="JO32" s="819" t="str">
        <f t="shared" si="253"/>
        <v/>
      </c>
      <c r="JP32" s="819" t="str">
        <f t="shared" si="254"/>
        <v/>
      </c>
      <c r="JQ32" s="819" t="str">
        <f t="shared" si="255"/>
        <v/>
      </c>
      <c r="JR32" s="819" t="str">
        <f t="shared" si="256"/>
        <v/>
      </c>
      <c r="JS32" s="819" t="str">
        <f t="shared" si="257"/>
        <v/>
      </c>
      <c r="JT32" s="819" t="str">
        <f t="shared" si="258"/>
        <v/>
      </c>
      <c r="JU32" s="819" t="str">
        <f t="shared" si="259"/>
        <v/>
      </c>
      <c r="JV32" s="819" t="str">
        <f t="shared" si="260"/>
        <v/>
      </c>
      <c r="JW32" s="819" t="str">
        <f t="shared" si="261"/>
        <v/>
      </c>
      <c r="JX32" s="819" t="str">
        <f t="shared" si="262"/>
        <v/>
      </c>
      <c r="JY32" s="819" t="str">
        <f t="shared" si="263"/>
        <v/>
      </c>
      <c r="JZ32" s="819" t="str">
        <f t="shared" si="264"/>
        <v/>
      </c>
      <c r="KA32" s="819" t="str">
        <f t="shared" si="265"/>
        <v/>
      </c>
      <c r="KB32" s="819" t="str">
        <f t="shared" si="266"/>
        <v/>
      </c>
      <c r="KC32" s="819" t="str">
        <f t="shared" si="267"/>
        <v/>
      </c>
      <c r="KD32" s="819" t="str">
        <f t="shared" si="268"/>
        <v/>
      </c>
      <c r="KE32" s="819" t="str">
        <f t="shared" si="269"/>
        <v/>
      </c>
      <c r="KF32" s="819" t="str">
        <f t="shared" si="270"/>
        <v/>
      </c>
      <c r="KG32" s="819" t="str">
        <f t="shared" si="271"/>
        <v/>
      </c>
      <c r="KH32" s="819" t="str">
        <f t="shared" si="272"/>
        <v/>
      </c>
      <c r="KI32" s="819" t="str">
        <f t="shared" si="273"/>
        <v/>
      </c>
      <c r="KJ32" s="819" t="str">
        <f t="shared" si="274"/>
        <v/>
      </c>
      <c r="KK32" s="819" t="str">
        <f t="shared" si="275"/>
        <v/>
      </c>
      <c r="KL32" s="819" t="str">
        <f t="shared" si="276"/>
        <v/>
      </c>
      <c r="KM32" s="819" t="str">
        <f t="shared" si="277"/>
        <v/>
      </c>
      <c r="KN32" s="819" t="str">
        <f t="shared" si="278"/>
        <v/>
      </c>
      <c r="KO32" s="819" t="str">
        <f t="shared" si="279"/>
        <v/>
      </c>
      <c r="KP32" s="819" t="str">
        <f t="shared" si="280"/>
        <v/>
      </c>
      <c r="KQ32" s="819" t="str">
        <f t="shared" si="281"/>
        <v/>
      </c>
      <c r="KR32" s="819" t="str">
        <f t="shared" si="282"/>
        <v/>
      </c>
      <c r="KS32" s="819" t="str">
        <f t="shared" si="283"/>
        <v/>
      </c>
      <c r="KT32" s="819" t="str">
        <f t="shared" si="284"/>
        <v/>
      </c>
      <c r="KU32" s="819" t="str">
        <f t="shared" si="285"/>
        <v/>
      </c>
      <c r="KV32" s="819" t="str">
        <f t="shared" si="286"/>
        <v/>
      </c>
      <c r="KW32" s="819" t="str">
        <f t="shared" si="287"/>
        <v/>
      </c>
      <c r="KX32" s="819" t="str">
        <f t="shared" si="288"/>
        <v/>
      </c>
      <c r="KY32" s="819" t="str">
        <f t="shared" si="289"/>
        <v/>
      </c>
      <c r="KZ32" s="819" t="str">
        <f t="shared" si="290"/>
        <v/>
      </c>
      <c r="LA32" s="819" t="str">
        <f t="shared" si="291"/>
        <v/>
      </c>
      <c r="LB32" s="819" t="str">
        <f t="shared" si="292"/>
        <v/>
      </c>
      <c r="LC32" s="819" t="str">
        <f t="shared" si="293"/>
        <v/>
      </c>
      <c r="LD32" s="819" t="str">
        <f t="shared" si="294"/>
        <v/>
      </c>
      <c r="LE32" s="819" t="str">
        <f t="shared" si="295"/>
        <v/>
      </c>
      <c r="LF32" s="819" t="str">
        <f t="shared" si="296"/>
        <v/>
      </c>
      <c r="LG32" s="819" t="str">
        <f t="shared" si="297"/>
        <v/>
      </c>
      <c r="LH32" s="819" t="str">
        <f t="shared" si="298"/>
        <v/>
      </c>
      <c r="LI32" s="819" t="str">
        <f t="shared" si="299"/>
        <v/>
      </c>
      <c r="LJ32" s="819" t="str">
        <f t="shared" si="300"/>
        <v/>
      </c>
      <c r="LK32" s="819" t="str">
        <f t="shared" si="301"/>
        <v/>
      </c>
      <c r="LL32" s="819" t="str">
        <f t="shared" si="302"/>
        <v/>
      </c>
      <c r="LM32" s="819" t="str">
        <f t="shared" si="303"/>
        <v/>
      </c>
      <c r="LN32" s="819" t="str">
        <f t="shared" si="304"/>
        <v/>
      </c>
      <c r="LO32" s="819" t="str">
        <f t="shared" si="305"/>
        <v/>
      </c>
      <c r="LP32" s="819" t="str">
        <f t="shared" si="306"/>
        <v/>
      </c>
      <c r="LQ32" s="820" t="str">
        <f t="shared" si="307"/>
        <v/>
      </c>
      <c r="LR32" s="820" t="str">
        <f t="shared" si="308"/>
        <v/>
      </c>
      <c r="LS32" s="820" t="str">
        <f t="shared" si="309"/>
        <v/>
      </c>
      <c r="LT32" s="820" t="str">
        <f t="shared" si="310"/>
        <v/>
      </c>
      <c r="LU32" s="820" t="str">
        <f t="shared" si="311"/>
        <v/>
      </c>
      <c r="LV32" s="783" t="str">
        <f t="shared" si="312"/>
        <v/>
      </c>
      <c r="LW32" s="783" t="str">
        <f t="shared" si="313"/>
        <v/>
      </c>
      <c r="LX32" s="783" t="str">
        <f t="shared" si="314"/>
        <v/>
      </c>
      <c r="LY32" s="783" t="str">
        <f t="shared" si="315"/>
        <v/>
      </c>
      <c r="LZ32" s="783" t="str">
        <f t="shared" si="316"/>
        <v/>
      </c>
      <c r="MA32" s="783" t="str">
        <f t="shared" si="317"/>
        <v/>
      </c>
      <c r="MB32" s="783" t="str">
        <f t="shared" si="318"/>
        <v/>
      </c>
      <c r="MC32" s="783" t="str">
        <f t="shared" si="319"/>
        <v/>
      </c>
      <c r="MD32" s="783" t="str">
        <f t="shared" si="320"/>
        <v/>
      </c>
      <c r="ME32" s="783" t="str">
        <f t="shared" si="321"/>
        <v/>
      </c>
      <c r="MF32" s="783" t="str">
        <f t="shared" si="322"/>
        <v/>
      </c>
      <c r="MG32" s="783" t="str">
        <f t="shared" si="323"/>
        <v/>
      </c>
      <c r="MH32" s="783" t="str">
        <f t="shared" si="324"/>
        <v/>
      </c>
      <c r="MI32" s="783" t="str">
        <f t="shared" si="325"/>
        <v/>
      </c>
      <c r="MJ32" s="783" t="str">
        <f t="shared" si="326"/>
        <v/>
      </c>
      <c r="MK32" s="783" t="str">
        <f t="shared" si="327"/>
        <v/>
      </c>
      <c r="ML32" s="783" t="str">
        <f t="shared" si="328"/>
        <v/>
      </c>
      <c r="MM32" s="783" t="str">
        <f t="shared" si="329"/>
        <v/>
      </c>
      <c r="MN32" s="783" t="str">
        <f t="shared" si="330"/>
        <v/>
      </c>
      <c r="MO32" s="783" t="str">
        <f t="shared" si="331"/>
        <v/>
      </c>
      <c r="MP32" s="805">
        <f t="shared" si="338"/>
        <v>0</v>
      </c>
      <c r="MQ32" s="805">
        <f t="shared" si="339"/>
        <v>0</v>
      </c>
      <c r="MR32" s="805">
        <f t="shared" si="340"/>
        <v>0</v>
      </c>
      <c r="MS32" s="805">
        <f t="shared" si="341"/>
        <v>0</v>
      </c>
      <c r="MT32" s="805">
        <f t="shared" si="342"/>
        <v>0</v>
      </c>
      <c r="MU32" s="805">
        <f t="shared" si="343"/>
        <v>0</v>
      </c>
      <c r="MV32" s="805">
        <f t="shared" si="344"/>
        <v>0</v>
      </c>
      <c r="MW32" s="805">
        <f t="shared" si="345"/>
        <v>0</v>
      </c>
      <c r="MX32" s="805">
        <f t="shared" si="346"/>
        <v>0</v>
      </c>
      <c r="MY32" s="805">
        <f t="shared" si="347"/>
        <v>0</v>
      </c>
      <c r="MZ32" s="805">
        <f t="shared" si="332"/>
        <v>0</v>
      </c>
      <c r="NA32" s="805">
        <f t="shared" si="333"/>
        <v>0</v>
      </c>
      <c r="NB32" s="805">
        <f t="shared" si="334"/>
        <v>0</v>
      </c>
      <c r="NC32" s="805">
        <f t="shared" si="335"/>
        <v>0</v>
      </c>
      <c r="ND32" s="805">
        <f t="shared" si="336"/>
        <v>0</v>
      </c>
    </row>
    <row r="33" spans="1:369" ht="13.9" customHeight="1" x14ac:dyDescent="0.2">
      <c r="A33" s="814" t="str">
        <f t="shared" si="337"/>
        <v/>
      </c>
      <c r="B33" s="165"/>
      <c r="C33" s="140"/>
      <c r="D33" s="141"/>
      <c r="E33" s="142"/>
      <c r="F33" s="142"/>
      <c r="G33" s="142"/>
      <c r="H33" s="142"/>
      <c r="I33" s="142"/>
      <c r="J33" s="534"/>
      <c r="K33" s="143"/>
      <c r="L33" s="144">
        <f t="shared" si="0"/>
        <v>0</v>
      </c>
      <c r="M33" s="144">
        <f t="shared" si="1"/>
        <v>0</v>
      </c>
      <c r="N33" s="821"/>
      <c r="O33" s="821"/>
      <c r="P33" s="821"/>
      <c r="Q33" s="822"/>
      <c r="R33" s="823"/>
      <c r="S33" s="824"/>
      <c r="T33" s="1303"/>
      <c r="U33" s="1304"/>
      <c r="V33" s="1304"/>
      <c r="W33" s="1305"/>
      <c r="X33" s="783" t="str">
        <f t="shared" si="2"/>
        <v/>
      </c>
      <c r="Y33" s="783" t="str">
        <f t="shared" si="3"/>
        <v/>
      </c>
      <c r="Z33" s="783" t="str">
        <f t="shared" si="4"/>
        <v/>
      </c>
      <c r="AA33" s="783" t="str">
        <f t="shared" si="5"/>
        <v/>
      </c>
      <c r="AB33" s="783" t="str">
        <f t="shared" si="6"/>
        <v/>
      </c>
      <c r="AC33" s="783" t="str">
        <f t="shared" si="7"/>
        <v/>
      </c>
      <c r="AD33" s="783" t="str">
        <f t="shared" si="8"/>
        <v/>
      </c>
      <c r="AE33" s="783" t="str">
        <f t="shared" si="9"/>
        <v/>
      </c>
      <c r="AF33" s="783" t="str">
        <f t="shared" si="10"/>
        <v/>
      </c>
      <c r="AG33" s="783" t="str">
        <f t="shared" si="11"/>
        <v/>
      </c>
      <c r="AH33" s="783" t="str">
        <f t="shared" si="12"/>
        <v/>
      </c>
      <c r="AI33" s="783" t="str">
        <f t="shared" si="13"/>
        <v/>
      </c>
      <c r="AJ33" s="783" t="str">
        <f t="shared" si="14"/>
        <v/>
      </c>
      <c r="AK33" s="783" t="str">
        <f t="shared" si="15"/>
        <v/>
      </c>
      <c r="AL33" s="783" t="str">
        <f t="shared" si="16"/>
        <v/>
      </c>
      <c r="AM33" s="783" t="str">
        <f t="shared" si="17"/>
        <v/>
      </c>
      <c r="AN33" s="783" t="str">
        <f t="shared" si="18"/>
        <v/>
      </c>
      <c r="AO33" s="783" t="str">
        <f t="shared" si="19"/>
        <v/>
      </c>
      <c r="AP33" s="783" t="str">
        <f t="shared" si="20"/>
        <v/>
      </c>
      <c r="AQ33" s="783" t="str">
        <f t="shared" si="21"/>
        <v/>
      </c>
      <c r="AR33" s="783" t="str">
        <f t="shared" si="22"/>
        <v/>
      </c>
      <c r="AS33" s="783" t="str">
        <f t="shared" si="23"/>
        <v/>
      </c>
      <c r="AT33" s="783" t="str">
        <f t="shared" si="24"/>
        <v/>
      </c>
      <c r="AU33" s="783" t="str">
        <f t="shared" si="25"/>
        <v/>
      </c>
      <c r="AV33" s="783" t="str">
        <f t="shared" si="26"/>
        <v/>
      </c>
      <c r="AW33" s="783" t="str">
        <f t="shared" si="27"/>
        <v/>
      </c>
      <c r="AX33" s="783" t="str">
        <f t="shared" si="28"/>
        <v/>
      </c>
      <c r="AY33" s="783" t="str">
        <f t="shared" si="29"/>
        <v/>
      </c>
      <c r="AZ33" s="783" t="str">
        <f t="shared" si="30"/>
        <v/>
      </c>
      <c r="BA33" s="783" t="str">
        <f t="shared" si="31"/>
        <v/>
      </c>
      <c r="BB33" s="783" t="str">
        <f t="shared" si="32"/>
        <v/>
      </c>
      <c r="BC33" s="783" t="str">
        <f t="shared" si="33"/>
        <v/>
      </c>
      <c r="BD33" s="783" t="str">
        <f t="shared" si="34"/>
        <v/>
      </c>
      <c r="BE33" s="783" t="str">
        <f t="shared" si="35"/>
        <v/>
      </c>
      <c r="BF33" s="783" t="str">
        <f t="shared" si="36"/>
        <v/>
      </c>
      <c r="BG33" s="783" t="str">
        <f t="shared" si="37"/>
        <v/>
      </c>
      <c r="BH33" s="783" t="str">
        <f t="shared" si="38"/>
        <v/>
      </c>
      <c r="BI33" s="783" t="str">
        <f t="shared" si="39"/>
        <v/>
      </c>
      <c r="BJ33" s="783" t="str">
        <f t="shared" si="40"/>
        <v/>
      </c>
      <c r="BK33" s="783" t="str">
        <f t="shared" si="41"/>
        <v/>
      </c>
      <c r="BL33" s="783" t="str">
        <f t="shared" si="42"/>
        <v/>
      </c>
      <c r="BM33" s="783" t="str">
        <f t="shared" si="43"/>
        <v/>
      </c>
      <c r="BN33" s="783" t="str">
        <f t="shared" si="44"/>
        <v/>
      </c>
      <c r="BO33" s="783" t="str">
        <f t="shared" si="45"/>
        <v/>
      </c>
      <c r="BP33" s="783" t="str">
        <f t="shared" si="46"/>
        <v/>
      </c>
      <c r="BQ33" s="783" t="str">
        <f t="shared" si="47"/>
        <v/>
      </c>
      <c r="BR33" s="783" t="str">
        <f t="shared" si="48"/>
        <v/>
      </c>
      <c r="BS33" s="783" t="str">
        <f t="shared" si="49"/>
        <v/>
      </c>
      <c r="BT33" s="783" t="str">
        <f t="shared" si="50"/>
        <v/>
      </c>
      <c r="BU33" s="783" t="str">
        <f t="shared" si="51"/>
        <v/>
      </c>
      <c r="BV33" s="783" t="str">
        <f t="shared" si="52"/>
        <v/>
      </c>
      <c r="BW33" s="783" t="str">
        <f t="shared" si="53"/>
        <v/>
      </c>
      <c r="BX33" s="783" t="str">
        <f t="shared" si="54"/>
        <v/>
      </c>
      <c r="BY33" s="783" t="str">
        <f t="shared" si="55"/>
        <v/>
      </c>
      <c r="BZ33" s="783" t="str">
        <f t="shared" si="56"/>
        <v/>
      </c>
      <c r="CA33" s="783" t="str">
        <f t="shared" si="57"/>
        <v/>
      </c>
      <c r="CB33" s="783" t="str">
        <f t="shared" si="58"/>
        <v/>
      </c>
      <c r="CC33" s="783" t="str">
        <f t="shared" si="59"/>
        <v/>
      </c>
      <c r="CD33" s="783" t="str">
        <f t="shared" si="60"/>
        <v/>
      </c>
      <c r="CE33" s="783" t="str">
        <f t="shared" si="61"/>
        <v/>
      </c>
      <c r="CF33" s="783" t="str">
        <f t="shared" si="62"/>
        <v/>
      </c>
      <c r="CG33" s="783" t="str">
        <f t="shared" si="63"/>
        <v/>
      </c>
      <c r="CH33" s="783" t="str">
        <f t="shared" si="64"/>
        <v/>
      </c>
      <c r="CI33" s="783" t="str">
        <f t="shared" si="65"/>
        <v/>
      </c>
      <c r="CJ33" s="783" t="str">
        <f t="shared" si="66"/>
        <v/>
      </c>
      <c r="CK33" s="783" t="str">
        <f t="shared" si="67"/>
        <v/>
      </c>
      <c r="CL33" s="783" t="str">
        <f t="shared" si="68"/>
        <v/>
      </c>
      <c r="CM33" s="783" t="str">
        <f t="shared" si="69"/>
        <v/>
      </c>
      <c r="CN33" s="783" t="str">
        <f t="shared" si="70"/>
        <v/>
      </c>
      <c r="CO33" s="783" t="str">
        <f t="shared" si="71"/>
        <v/>
      </c>
      <c r="CP33" s="783" t="str">
        <f t="shared" si="72"/>
        <v/>
      </c>
      <c r="CQ33" s="783" t="str">
        <f t="shared" si="73"/>
        <v/>
      </c>
      <c r="CR33" s="783" t="str">
        <f t="shared" si="74"/>
        <v/>
      </c>
      <c r="CS33" s="783" t="str">
        <f t="shared" si="75"/>
        <v/>
      </c>
      <c r="CT33" s="783" t="str">
        <f t="shared" si="76"/>
        <v/>
      </c>
      <c r="CU33" s="783" t="str">
        <f t="shared" si="77"/>
        <v/>
      </c>
      <c r="CV33" s="783" t="str">
        <f t="shared" si="78"/>
        <v/>
      </c>
      <c r="CW33" s="783" t="str">
        <f t="shared" si="79"/>
        <v/>
      </c>
      <c r="CX33" s="783" t="str">
        <f t="shared" si="80"/>
        <v/>
      </c>
      <c r="CY33" s="783" t="str">
        <f t="shared" si="81"/>
        <v/>
      </c>
      <c r="CZ33" s="783" t="str">
        <f t="shared" si="82"/>
        <v/>
      </c>
      <c r="DA33" s="783" t="str">
        <f t="shared" si="83"/>
        <v/>
      </c>
      <c r="DB33" s="783" t="str">
        <f t="shared" si="84"/>
        <v/>
      </c>
      <c r="DC33" s="783" t="str">
        <f t="shared" si="85"/>
        <v/>
      </c>
      <c r="DD33" s="783" t="str">
        <f t="shared" si="86"/>
        <v/>
      </c>
      <c r="DE33" s="783" t="str">
        <f t="shared" si="87"/>
        <v/>
      </c>
      <c r="DF33" s="783" t="str">
        <f t="shared" si="88"/>
        <v/>
      </c>
      <c r="DG33" s="783" t="str">
        <f t="shared" si="89"/>
        <v/>
      </c>
      <c r="DH33" s="783" t="str">
        <f t="shared" si="90"/>
        <v/>
      </c>
      <c r="DI33" s="783" t="str">
        <f t="shared" si="91"/>
        <v/>
      </c>
      <c r="DJ33" s="783" t="str">
        <f t="shared" si="92"/>
        <v/>
      </c>
      <c r="DK33" s="783" t="str">
        <f t="shared" si="93"/>
        <v/>
      </c>
      <c r="DL33" s="783" t="str">
        <f t="shared" si="94"/>
        <v/>
      </c>
      <c r="DM33" s="783" t="str">
        <f t="shared" si="95"/>
        <v/>
      </c>
      <c r="DN33" s="783" t="str">
        <f t="shared" si="96"/>
        <v/>
      </c>
      <c r="DO33" s="783" t="str">
        <f t="shared" si="97"/>
        <v/>
      </c>
      <c r="DP33" s="783" t="str">
        <f t="shared" si="98"/>
        <v/>
      </c>
      <c r="DQ33" s="783" t="str">
        <f t="shared" si="99"/>
        <v/>
      </c>
      <c r="DR33" s="783" t="str">
        <f t="shared" si="100"/>
        <v/>
      </c>
      <c r="DS33" s="783" t="str">
        <f t="shared" si="101"/>
        <v/>
      </c>
      <c r="DT33" s="783" t="str">
        <f t="shared" si="102"/>
        <v/>
      </c>
      <c r="DU33" s="783" t="str">
        <f t="shared" si="103"/>
        <v/>
      </c>
      <c r="DV33" s="783" t="str">
        <f t="shared" si="104"/>
        <v/>
      </c>
      <c r="DW33" s="783" t="str">
        <f t="shared" si="105"/>
        <v/>
      </c>
      <c r="DX33" s="783" t="str">
        <f t="shared" si="106"/>
        <v/>
      </c>
      <c r="DY33" s="783" t="str">
        <f t="shared" si="107"/>
        <v/>
      </c>
      <c r="DZ33" s="783" t="str">
        <f t="shared" si="108"/>
        <v/>
      </c>
      <c r="EA33" s="783" t="str">
        <f t="shared" si="109"/>
        <v/>
      </c>
      <c r="EB33" s="783" t="str">
        <f t="shared" si="110"/>
        <v/>
      </c>
      <c r="EC33" s="783" t="str">
        <f t="shared" si="111"/>
        <v/>
      </c>
      <c r="ED33" s="783" t="str">
        <f t="shared" si="112"/>
        <v/>
      </c>
      <c r="EE33" s="783" t="str">
        <f t="shared" si="113"/>
        <v/>
      </c>
      <c r="EF33" s="783" t="str">
        <f t="shared" si="114"/>
        <v/>
      </c>
      <c r="EG33" s="783" t="str">
        <f t="shared" si="115"/>
        <v/>
      </c>
      <c r="EH33" s="783" t="str">
        <f t="shared" si="116"/>
        <v/>
      </c>
      <c r="EI33" s="783" t="str">
        <f t="shared" si="117"/>
        <v/>
      </c>
      <c r="EJ33" s="783" t="str">
        <f t="shared" si="118"/>
        <v/>
      </c>
      <c r="EK33" s="783" t="str">
        <f t="shared" si="119"/>
        <v/>
      </c>
      <c r="EL33" s="783" t="str">
        <f t="shared" si="120"/>
        <v/>
      </c>
      <c r="EM33" s="783" t="str">
        <f t="shared" si="121"/>
        <v/>
      </c>
      <c r="EN33" s="783" t="str">
        <f t="shared" si="122"/>
        <v/>
      </c>
      <c r="EO33" s="783" t="str">
        <f t="shared" si="123"/>
        <v/>
      </c>
      <c r="EP33" s="783" t="str">
        <f t="shared" si="124"/>
        <v/>
      </c>
      <c r="EQ33" s="783" t="str">
        <f t="shared" si="125"/>
        <v/>
      </c>
      <c r="ER33" s="783" t="str">
        <f t="shared" si="126"/>
        <v/>
      </c>
      <c r="ES33" s="783" t="str">
        <f t="shared" si="127"/>
        <v/>
      </c>
      <c r="ET33" s="783" t="str">
        <f t="shared" si="128"/>
        <v/>
      </c>
      <c r="EU33" s="783" t="str">
        <f t="shared" si="129"/>
        <v/>
      </c>
      <c r="EV33" s="783" t="str">
        <f t="shared" si="130"/>
        <v/>
      </c>
      <c r="EW33" s="783" t="str">
        <f t="shared" si="131"/>
        <v/>
      </c>
      <c r="EX33" s="783" t="str">
        <f t="shared" si="132"/>
        <v/>
      </c>
      <c r="EY33" s="783" t="str">
        <f t="shared" si="133"/>
        <v/>
      </c>
      <c r="EZ33" s="783" t="str">
        <f t="shared" si="134"/>
        <v/>
      </c>
      <c r="FA33" s="783" t="str">
        <f t="shared" si="135"/>
        <v/>
      </c>
      <c r="FB33" s="783" t="str">
        <f t="shared" si="136"/>
        <v/>
      </c>
      <c r="FC33" s="783" t="str">
        <f t="shared" si="137"/>
        <v/>
      </c>
      <c r="FD33" s="783" t="str">
        <f t="shared" si="138"/>
        <v/>
      </c>
      <c r="FE33" s="783" t="str">
        <f t="shared" si="139"/>
        <v/>
      </c>
      <c r="FF33" s="783" t="str">
        <f t="shared" si="140"/>
        <v/>
      </c>
      <c r="FG33" s="783" t="str">
        <f t="shared" si="141"/>
        <v/>
      </c>
      <c r="FH33" s="783" t="str">
        <f t="shared" si="142"/>
        <v/>
      </c>
      <c r="FI33" s="783" t="str">
        <f t="shared" si="143"/>
        <v/>
      </c>
      <c r="FJ33" s="783" t="str">
        <f t="shared" si="144"/>
        <v/>
      </c>
      <c r="FK33" s="783" t="str">
        <f t="shared" si="145"/>
        <v/>
      </c>
      <c r="FL33" s="783" t="str">
        <f t="shared" si="146"/>
        <v/>
      </c>
      <c r="FM33" s="783" t="str">
        <f t="shared" si="147"/>
        <v/>
      </c>
      <c r="FN33" s="783" t="str">
        <f t="shared" si="148"/>
        <v/>
      </c>
      <c r="FO33" s="783" t="str">
        <f t="shared" si="149"/>
        <v/>
      </c>
      <c r="FP33" s="783" t="str">
        <f t="shared" si="150"/>
        <v/>
      </c>
      <c r="FQ33" s="783" t="str">
        <f t="shared" si="151"/>
        <v/>
      </c>
      <c r="FR33" s="783" t="str">
        <f t="shared" si="152"/>
        <v/>
      </c>
      <c r="FS33" s="783" t="str">
        <f t="shared" si="153"/>
        <v/>
      </c>
      <c r="FT33" s="783" t="str">
        <f t="shared" si="154"/>
        <v/>
      </c>
      <c r="FU33" s="783" t="str">
        <f t="shared" si="155"/>
        <v/>
      </c>
      <c r="FV33" s="783" t="str">
        <f t="shared" si="156"/>
        <v/>
      </c>
      <c r="FW33" s="783" t="str">
        <f t="shared" si="157"/>
        <v/>
      </c>
      <c r="FX33" s="783" t="str">
        <f t="shared" si="158"/>
        <v/>
      </c>
      <c r="FY33" s="783" t="str">
        <f t="shared" si="159"/>
        <v/>
      </c>
      <c r="FZ33" s="783" t="str">
        <f t="shared" si="160"/>
        <v/>
      </c>
      <c r="GA33" s="783" t="str">
        <f t="shared" si="161"/>
        <v/>
      </c>
      <c r="GB33" s="783" t="str">
        <f t="shared" si="162"/>
        <v/>
      </c>
      <c r="GC33" s="783" t="str">
        <f t="shared" si="163"/>
        <v/>
      </c>
      <c r="GD33" s="783" t="str">
        <f t="shared" si="164"/>
        <v/>
      </c>
      <c r="GE33" s="783" t="str">
        <f t="shared" si="165"/>
        <v/>
      </c>
      <c r="GF33" s="783" t="str">
        <f t="shared" si="166"/>
        <v/>
      </c>
      <c r="GG33" s="783" t="str">
        <f t="shared" si="167"/>
        <v/>
      </c>
      <c r="GH33" s="783" t="str">
        <f t="shared" si="168"/>
        <v/>
      </c>
      <c r="GI33" s="783" t="str">
        <f t="shared" si="169"/>
        <v/>
      </c>
      <c r="GJ33" s="783" t="str">
        <f t="shared" si="170"/>
        <v/>
      </c>
      <c r="GK33" s="783" t="str">
        <f t="shared" si="171"/>
        <v/>
      </c>
      <c r="GL33" s="783" t="str">
        <f t="shared" si="172"/>
        <v/>
      </c>
      <c r="GM33" s="783" t="str">
        <f t="shared" si="173"/>
        <v/>
      </c>
      <c r="GN33" s="783" t="str">
        <f t="shared" si="174"/>
        <v/>
      </c>
      <c r="GO33" s="783" t="str">
        <f t="shared" si="175"/>
        <v/>
      </c>
      <c r="GP33" s="783" t="str">
        <f t="shared" si="176"/>
        <v/>
      </c>
      <c r="GQ33" s="783" t="str">
        <f t="shared" si="177"/>
        <v/>
      </c>
      <c r="GR33" s="783" t="str">
        <f t="shared" si="178"/>
        <v/>
      </c>
      <c r="GS33" s="783" t="str">
        <f t="shared" si="179"/>
        <v/>
      </c>
      <c r="GT33" s="783" t="str">
        <f t="shared" si="180"/>
        <v/>
      </c>
      <c r="GU33" s="783" t="str">
        <f t="shared" si="181"/>
        <v/>
      </c>
      <c r="GV33" s="783" t="str">
        <f t="shared" si="182"/>
        <v/>
      </c>
      <c r="GW33" s="783" t="str">
        <f t="shared" si="183"/>
        <v/>
      </c>
      <c r="GX33" s="783" t="str">
        <f t="shared" si="184"/>
        <v/>
      </c>
      <c r="GY33" s="783" t="str">
        <f t="shared" si="185"/>
        <v/>
      </c>
      <c r="GZ33" s="783" t="str">
        <f t="shared" si="186"/>
        <v/>
      </c>
      <c r="HA33" s="783" t="str">
        <f t="shared" si="187"/>
        <v/>
      </c>
      <c r="HB33" s="783" t="str">
        <f t="shared" si="188"/>
        <v/>
      </c>
      <c r="HC33" s="783" t="str">
        <f t="shared" si="189"/>
        <v/>
      </c>
      <c r="HD33" s="783" t="str">
        <f t="shared" si="190"/>
        <v/>
      </c>
      <c r="HE33" s="783" t="str">
        <f t="shared" si="191"/>
        <v/>
      </c>
      <c r="HF33" s="783" t="str">
        <f t="shared" si="192"/>
        <v/>
      </c>
      <c r="HG33" s="783" t="str">
        <f t="shared" si="193"/>
        <v/>
      </c>
      <c r="HH33" s="783" t="str">
        <f t="shared" si="194"/>
        <v/>
      </c>
      <c r="HI33" s="783" t="str">
        <f t="shared" si="195"/>
        <v/>
      </c>
      <c r="HJ33" s="783" t="str">
        <f t="shared" si="196"/>
        <v/>
      </c>
      <c r="HK33" s="783" t="str">
        <f t="shared" si="197"/>
        <v/>
      </c>
      <c r="HL33" s="783" t="str">
        <f t="shared" si="198"/>
        <v/>
      </c>
      <c r="HM33" s="783" t="str">
        <f t="shared" si="199"/>
        <v/>
      </c>
      <c r="HN33" s="783" t="str">
        <f t="shared" si="200"/>
        <v/>
      </c>
      <c r="HO33" s="783" t="str">
        <f t="shared" si="201"/>
        <v/>
      </c>
      <c r="HP33" s="783" t="str">
        <f t="shared" si="202"/>
        <v/>
      </c>
      <c r="HQ33" s="783" t="str">
        <f t="shared" si="203"/>
        <v/>
      </c>
      <c r="HR33" s="783" t="str">
        <f t="shared" si="204"/>
        <v/>
      </c>
      <c r="HS33" s="783" t="str">
        <f t="shared" si="205"/>
        <v/>
      </c>
      <c r="HT33" s="783" t="str">
        <f t="shared" si="206"/>
        <v/>
      </c>
      <c r="HU33" s="783" t="str">
        <f t="shared" si="207"/>
        <v/>
      </c>
      <c r="HV33" s="783" t="str">
        <f t="shared" si="208"/>
        <v/>
      </c>
      <c r="HW33" s="783" t="str">
        <f t="shared" si="209"/>
        <v/>
      </c>
      <c r="HX33" s="783" t="str">
        <f t="shared" si="210"/>
        <v/>
      </c>
      <c r="HY33" s="783" t="str">
        <f t="shared" si="211"/>
        <v/>
      </c>
      <c r="HZ33" s="819" t="str">
        <f t="shared" si="212"/>
        <v/>
      </c>
      <c r="IA33" s="819" t="str">
        <f t="shared" si="213"/>
        <v/>
      </c>
      <c r="IB33" s="819" t="str">
        <f t="shared" si="214"/>
        <v/>
      </c>
      <c r="IC33" s="819" t="str">
        <f t="shared" si="215"/>
        <v/>
      </c>
      <c r="ID33" s="819" t="str">
        <f t="shared" si="216"/>
        <v/>
      </c>
      <c r="IE33" s="819" t="str">
        <f t="shared" si="217"/>
        <v/>
      </c>
      <c r="IF33" s="819" t="str">
        <f t="shared" si="218"/>
        <v/>
      </c>
      <c r="IG33" s="819" t="str">
        <f t="shared" si="219"/>
        <v/>
      </c>
      <c r="IH33" s="819" t="str">
        <f t="shared" si="220"/>
        <v/>
      </c>
      <c r="II33" s="819" t="str">
        <f t="shared" si="221"/>
        <v/>
      </c>
      <c r="IJ33" s="819" t="str">
        <f t="shared" si="222"/>
        <v/>
      </c>
      <c r="IK33" s="819" t="str">
        <f t="shared" si="223"/>
        <v/>
      </c>
      <c r="IL33" s="819" t="str">
        <f t="shared" si="224"/>
        <v/>
      </c>
      <c r="IM33" s="819" t="str">
        <f t="shared" si="225"/>
        <v/>
      </c>
      <c r="IN33" s="819" t="str">
        <f t="shared" si="226"/>
        <v/>
      </c>
      <c r="IO33" s="819" t="str">
        <f t="shared" si="227"/>
        <v/>
      </c>
      <c r="IP33" s="819" t="str">
        <f t="shared" si="228"/>
        <v/>
      </c>
      <c r="IQ33" s="819" t="str">
        <f t="shared" si="229"/>
        <v/>
      </c>
      <c r="IR33" s="819" t="str">
        <f t="shared" si="230"/>
        <v/>
      </c>
      <c r="IS33" s="819" t="str">
        <f t="shared" si="231"/>
        <v/>
      </c>
      <c r="IT33" s="819" t="str">
        <f t="shared" si="232"/>
        <v/>
      </c>
      <c r="IU33" s="819" t="str">
        <f t="shared" si="233"/>
        <v/>
      </c>
      <c r="IV33" s="819" t="str">
        <f t="shared" si="234"/>
        <v/>
      </c>
      <c r="IW33" s="819" t="str">
        <f t="shared" si="235"/>
        <v/>
      </c>
      <c r="IX33" s="819" t="str">
        <f t="shared" si="236"/>
        <v/>
      </c>
      <c r="IY33" s="819" t="str">
        <f t="shared" si="237"/>
        <v/>
      </c>
      <c r="IZ33" s="819" t="str">
        <f t="shared" si="238"/>
        <v/>
      </c>
      <c r="JA33" s="819" t="str">
        <f t="shared" si="239"/>
        <v/>
      </c>
      <c r="JB33" s="819" t="str">
        <f t="shared" si="240"/>
        <v/>
      </c>
      <c r="JC33" s="819" t="str">
        <f t="shared" si="241"/>
        <v/>
      </c>
      <c r="JD33" s="819" t="str">
        <f t="shared" si="242"/>
        <v/>
      </c>
      <c r="JE33" s="819" t="str">
        <f t="shared" si="243"/>
        <v/>
      </c>
      <c r="JF33" s="819" t="str">
        <f t="shared" si="244"/>
        <v/>
      </c>
      <c r="JG33" s="819" t="str">
        <f t="shared" si="245"/>
        <v/>
      </c>
      <c r="JH33" s="819" t="str">
        <f t="shared" si="246"/>
        <v/>
      </c>
      <c r="JI33" s="819" t="str">
        <f t="shared" si="247"/>
        <v/>
      </c>
      <c r="JJ33" s="819" t="str">
        <f t="shared" si="248"/>
        <v/>
      </c>
      <c r="JK33" s="819" t="str">
        <f t="shared" si="249"/>
        <v/>
      </c>
      <c r="JL33" s="819" t="str">
        <f t="shared" si="250"/>
        <v/>
      </c>
      <c r="JM33" s="819" t="str">
        <f t="shared" si="251"/>
        <v/>
      </c>
      <c r="JN33" s="819" t="str">
        <f t="shared" si="252"/>
        <v/>
      </c>
      <c r="JO33" s="819" t="str">
        <f t="shared" si="253"/>
        <v/>
      </c>
      <c r="JP33" s="819" t="str">
        <f t="shared" si="254"/>
        <v/>
      </c>
      <c r="JQ33" s="819" t="str">
        <f t="shared" si="255"/>
        <v/>
      </c>
      <c r="JR33" s="819" t="str">
        <f t="shared" si="256"/>
        <v/>
      </c>
      <c r="JS33" s="819" t="str">
        <f t="shared" si="257"/>
        <v/>
      </c>
      <c r="JT33" s="819" t="str">
        <f t="shared" si="258"/>
        <v/>
      </c>
      <c r="JU33" s="819" t="str">
        <f t="shared" si="259"/>
        <v/>
      </c>
      <c r="JV33" s="819" t="str">
        <f t="shared" si="260"/>
        <v/>
      </c>
      <c r="JW33" s="819" t="str">
        <f t="shared" si="261"/>
        <v/>
      </c>
      <c r="JX33" s="819" t="str">
        <f t="shared" si="262"/>
        <v/>
      </c>
      <c r="JY33" s="819" t="str">
        <f t="shared" si="263"/>
        <v/>
      </c>
      <c r="JZ33" s="819" t="str">
        <f t="shared" si="264"/>
        <v/>
      </c>
      <c r="KA33" s="819" t="str">
        <f t="shared" si="265"/>
        <v/>
      </c>
      <c r="KB33" s="819" t="str">
        <f t="shared" si="266"/>
        <v/>
      </c>
      <c r="KC33" s="819" t="str">
        <f t="shared" si="267"/>
        <v/>
      </c>
      <c r="KD33" s="819" t="str">
        <f t="shared" si="268"/>
        <v/>
      </c>
      <c r="KE33" s="819" t="str">
        <f t="shared" si="269"/>
        <v/>
      </c>
      <c r="KF33" s="819" t="str">
        <f t="shared" si="270"/>
        <v/>
      </c>
      <c r="KG33" s="819" t="str">
        <f t="shared" si="271"/>
        <v/>
      </c>
      <c r="KH33" s="819" t="str">
        <f t="shared" si="272"/>
        <v/>
      </c>
      <c r="KI33" s="819" t="str">
        <f t="shared" si="273"/>
        <v/>
      </c>
      <c r="KJ33" s="819" t="str">
        <f t="shared" si="274"/>
        <v/>
      </c>
      <c r="KK33" s="819" t="str">
        <f t="shared" si="275"/>
        <v/>
      </c>
      <c r="KL33" s="819" t="str">
        <f t="shared" si="276"/>
        <v/>
      </c>
      <c r="KM33" s="819" t="str">
        <f t="shared" si="277"/>
        <v/>
      </c>
      <c r="KN33" s="819" t="str">
        <f t="shared" si="278"/>
        <v/>
      </c>
      <c r="KO33" s="819" t="str">
        <f t="shared" si="279"/>
        <v/>
      </c>
      <c r="KP33" s="819" t="str">
        <f t="shared" si="280"/>
        <v/>
      </c>
      <c r="KQ33" s="819" t="str">
        <f t="shared" si="281"/>
        <v/>
      </c>
      <c r="KR33" s="819" t="str">
        <f t="shared" si="282"/>
        <v/>
      </c>
      <c r="KS33" s="819" t="str">
        <f t="shared" si="283"/>
        <v/>
      </c>
      <c r="KT33" s="819" t="str">
        <f t="shared" si="284"/>
        <v/>
      </c>
      <c r="KU33" s="819" t="str">
        <f t="shared" si="285"/>
        <v/>
      </c>
      <c r="KV33" s="819" t="str">
        <f t="shared" si="286"/>
        <v/>
      </c>
      <c r="KW33" s="819" t="str">
        <f t="shared" si="287"/>
        <v/>
      </c>
      <c r="KX33" s="819" t="str">
        <f t="shared" si="288"/>
        <v/>
      </c>
      <c r="KY33" s="819" t="str">
        <f t="shared" si="289"/>
        <v/>
      </c>
      <c r="KZ33" s="819" t="str">
        <f t="shared" si="290"/>
        <v/>
      </c>
      <c r="LA33" s="819" t="str">
        <f t="shared" si="291"/>
        <v/>
      </c>
      <c r="LB33" s="819" t="str">
        <f t="shared" si="292"/>
        <v/>
      </c>
      <c r="LC33" s="819" t="str">
        <f t="shared" si="293"/>
        <v/>
      </c>
      <c r="LD33" s="819" t="str">
        <f t="shared" si="294"/>
        <v/>
      </c>
      <c r="LE33" s="819" t="str">
        <f t="shared" si="295"/>
        <v/>
      </c>
      <c r="LF33" s="819" t="str">
        <f t="shared" si="296"/>
        <v/>
      </c>
      <c r="LG33" s="819" t="str">
        <f t="shared" si="297"/>
        <v/>
      </c>
      <c r="LH33" s="819" t="str">
        <f t="shared" si="298"/>
        <v/>
      </c>
      <c r="LI33" s="819" t="str">
        <f t="shared" si="299"/>
        <v/>
      </c>
      <c r="LJ33" s="819" t="str">
        <f t="shared" si="300"/>
        <v/>
      </c>
      <c r="LK33" s="819" t="str">
        <f t="shared" si="301"/>
        <v/>
      </c>
      <c r="LL33" s="819" t="str">
        <f t="shared" si="302"/>
        <v/>
      </c>
      <c r="LM33" s="819" t="str">
        <f t="shared" si="303"/>
        <v/>
      </c>
      <c r="LN33" s="819" t="str">
        <f t="shared" si="304"/>
        <v/>
      </c>
      <c r="LO33" s="819" t="str">
        <f t="shared" si="305"/>
        <v/>
      </c>
      <c r="LP33" s="819" t="str">
        <f t="shared" si="306"/>
        <v/>
      </c>
      <c r="LQ33" s="820" t="str">
        <f t="shared" si="307"/>
        <v/>
      </c>
      <c r="LR33" s="820" t="str">
        <f t="shared" si="308"/>
        <v/>
      </c>
      <c r="LS33" s="820" t="str">
        <f t="shared" si="309"/>
        <v/>
      </c>
      <c r="LT33" s="820" t="str">
        <f t="shared" si="310"/>
        <v/>
      </c>
      <c r="LU33" s="820" t="str">
        <f t="shared" si="311"/>
        <v/>
      </c>
      <c r="LV33" s="783" t="str">
        <f t="shared" si="312"/>
        <v/>
      </c>
      <c r="LW33" s="783" t="str">
        <f t="shared" si="313"/>
        <v/>
      </c>
      <c r="LX33" s="783" t="str">
        <f t="shared" si="314"/>
        <v/>
      </c>
      <c r="LY33" s="783" t="str">
        <f t="shared" si="315"/>
        <v/>
      </c>
      <c r="LZ33" s="783" t="str">
        <f t="shared" si="316"/>
        <v/>
      </c>
      <c r="MA33" s="783" t="str">
        <f t="shared" si="317"/>
        <v/>
      </c>
      <c r="MB33" s="783" t="str">
        <f t="shared" si="318"/>
        <v/>
      </c>
      <c r="MC33" s="783" t="str">
        <f t="shared" si="319"/>
        <v/>
      </c>
      <c r="MD33" s="783" t="str">
        <f t="shared" si="320"/>
        <v/>
      </c>
      <c r="ME33" s="783" t="str">
        <f t="shared" si="321"/>
        <v/>
      </c>
      <c r="MF33" s="783" t="str">
        <f t="shared" si="322"/>
        <v/>
      </c>
      <c r="MG33" s="783" t="str">
        <f t="shared" si="323"/>
        <v/>
      </c>
      <c r="MH33" s="783" t="str">
        <f t="shared" si="324"/>
        <v/>
      </c>
      <c r="MI33" s="783" t="str">
        <f t="shared" si="325"/>
        <v/>
      </c>
      <c r="MJ33" s="783" t="str">
        <f t="shared" si="326"/>
        <v/>
      </c>
      <c r="MK33" s="783" t="str">
        <f t="shared" si="327"/>
        <v/>
      </c>
      <c r="ML33" s="783" t="str">
        <f t="shared" si="328"/>
        <v/>
      </c>
      <c r="MM33" s="783" t="str">
        <f t="shared" si="329"/>
        <v/>
      </c>
      <c r="MN33" s="783" t="str">
        <f t="shared" si="330"/>
        <v/>
      </c>
      <c r="MO33" s="783" t="str">
        <f t="shared" si="331"/>
        <v/>
      </c>
      <c r="MP33" s="805">
        <f t="shared" si="338"/>
        <v>0</v>
      </c>
      <c r="MQ33" s="805">
        <f t="shared" si="339"/>
        <v>0</v>
      </c>
      <c r="MR33" s="805">
        <f t="shared" si="340"/>
        <v>0</v>
      </c>
      <c r="MS33" s="805">
        <f t="shared" si="341"/>
        <v>0</v>
      </c>
      <c r="MT33" s="805">
        <f t="shared" si="342"/>
        <v>0</v>
      </c>
      <c r="MU33" s="805">
        <f t="shared" si="343"/>
        <v>0</v>
      </c>
      <c r="MV33" s="805">
        <f t="shared" si="344"/>
        <v>0</v>
      </c>
      <c r="MW33" s="805">
        <f t="shared" si="345"/>
        <v>0</v>
      </c>
      <c r="MX33" s="805">
        <f t="shared" si="346"/>
        <v>0</v>
      </c>
      <c r="MY33" s="805">
        <f t="shared" si="347"/>
        <v>0</v>
      </c>
      <c r="MZ33" s="805">
        <f t="shared" si="332"/>
        <v>0</v>
      </c>
      <c r="NA33" s="805">
        <f t="shared" si="333"/>
        <v>0</v>
      </c>
      <c r="NB33" s="805">
        <f t="shared" si="334"/>
        <v>0</v>
      </c>
      <c r="NC33" s="805">
        <f t="shared" si="335"/>
        <v>0</v>
      </c>
      <c r="ND33" s="805">
        <f t="shared" si="336"/>
        <v>0</v>
      </c>
    </row>
    <row r="34" spans="1:369" ht="13.9" customHeight="1" x14ac:dyDescent="0.2">
      <c r="A34" s="814" t="str">
        <f t="shared" si="337"/>
        <v/>
      </c>
      <c r="B34" s="165"/>
      <c r="C34" s="140"/>
      <c r="D34" s="141"/>
      <c r="E34" s="142"/>
      <c r="F34" s="142"/>
      <c r="G34" s="142"/>
      <c r="H34" s="142"/>
      <c r="I34" s="142"/>
      <c r="J34" s="534"/>
      <c r="K34" s="143"/>
      <c r="L34" s="144">
        <f t="shared" si="0"/>
        <v>0</v>
      </c>
      <c r="M34" s="144">
        <f t="shared" si="1"/>
        <v>0</v>
      </c>
      <c r="N34" s="821"/>
      <c r="O34" s="821"/>
      <c r="P34" s="821"/>
      <c r="Q34" s="822"/>
      <c r="R34" s="823"/>
      <c r="S34" s="824"/>
      <c r="T34" s="1303"/>
      <c r="U34" s="1304"/>
      <c r="V34" s="1304"/>
      <c r="W34" s="1305"/>
      <c r="X34" s="783" t="str">
        <f t="shared" si="2"/>
        <v/>
      </c>
      <c r="Y34" s="783" t="str">
        <f t="shared" si="3"/>
        <v/>
      </c>
      <c r="Z34" s="783" t="str">
        <f t="shared" si="4"/>
        <v/>
      </c>
      <c r="AA34" s="783" t="str">
        <f t="shared" si="5"/>
        <v/>
      </c>
      <c r="AB34" s="783" t="str">
        <f t="shared" si="6"/>
        <v/>
      </c>
      <c r="AC34" s="783" t="str">
        <f t="shared" si="7"/>
        <v/>
      </c>
      <c r="AD34" s="783" t="str">
        <f t="shared" si="8"/>
        <v/>
      </c>
      <c r="AE34" s="783" t="str">
        <f t="shared" si="9"/>
        <v/>
      </c>
      <c r="AF34" s="783" t="str">
        <f t="shared" si="10"/>
        <v/>
      </c>
      <c r="AG34" s="783" t="str">
        <f t="shared" si="11"/>
        <v/>
      </c>
      <c r="AH34" s="783" t="str">
        <f t="shared" si="12"/>
        <v/>
      </c>
      <c r="AI34" s="783" t="str">
        <f t="shared" si="13"/>
        <v/>
      </c>
      <c r="AJ34" s="783" t="str">
        <f t="shared" si="14"/>
        <v/>
      </c>
      <c r="AK34" s="783" t="str">
        <f t="shared" si="15"/>
        <v/>
      </c>
      <c r="AL34" s="783" t="str">
        <f t="shared" si="16"/>
        <v/>
      </c>
      <c r="AM34" s="783" t="str">
        <f t="shared" si="17"/>
        <v/>
      </c>
      <c r="AN34" s="783" t="str">
        <f t="shared" si="18"/>
        <v/>
      </c>
      <c r="AO34" s="783" t="str">
        <f t="shared" si="19"/>
        <v/>
      </c>
      <c r="AP34" s="783" t="str">
        <f t="shared" si="20"/>
        <v/>
      </c>
      <c r="AQ34" s="783" t="str">
        <f t="shared" si="21"/>
        <v/>
      </c>
      <c r="AR34" s="783" t="str">
        <f t="shared" si="22"/>
        <v/>
      </c>
      <c r="AS34" s="783" t="str">
        <f t="shared" si="23"/>
        <v/>
      </c>
      <c r="AT34" s="783" t="str">
        <f t="shared" si="24"/>
        <v/>
      </c>
      <c r="AU34" s="783" t="str">
        <f t="shared" si="25"/>
        <v/>
      </c>
      <c r="AV34" s="783" t="str">
        <f t="shared" si="26"/>
        <v/>
      </c>
      <c r="AW34" s="783" t="str">
        <f t="shared" si="27"/>
        <v/>
      </c>
      <c r="AX34" s="783" t="str">
        <f t="shared" si="28"/>
        <v/>
      </c>
      <c r="AY34" s="783" t="str">
        <f t="shared" si="29"/>
        <v/>
      </c>
      <c r="AZ34" s="783" t="str">
        <f t="shared" si="30"/>
        <v/>
      </c>
      <c r="BA34" s="783" t="str">
        <f t="shared" si="31"/>
        <v/>
      </c>
      <c r="BB34" s="783" t="str">
        <f t="shared" si="32"/>
        <v/>
      </c>
      <c r="BC34" s="783" t="str">
        <f t="shared" si="33"/>
        <v/>
      </c>
      <c r="BD34" s="783" t="str">
        <f t="shared" si="34"/>
        <v/>
      </c>
      <c r="BE34" s="783" t="str">
        <f t="shared" si="35"/>
        <v/>
      </c>
      <c r="BF34" s="783" t="str">
        <f t="shared" si="36"/>
        <v/>
      </c>
      <c r="BG34" s="783" t="str">
        <f t="shared" si="37"/>
        <v/>
      </c>
      <c r="BH34" s="783" t="str">
        <f t="shared" si="38"/>
        <v/>
      </c>
      <c r="BI34" s="783" t="str">
        <f t="shared" si="39"/>
        <v/>
      </c>
      <c r="BJ34" s="783" t="str">
        <f t="shared" si="40"/>
        <v/>
      </c>
      <c r="BK34" s="783" t="str">
        <f t="shared" si="41"/>
        <v/>
      </c>
      <c r="BL34" s="783" t="str">
        <f t="shared" si="42"/>
        <v/>
      </c>
      <c r="BM34" s="783" t="str">
        <f t="shared" si="43"/>
        <v/>
      </c>
      <c r="BN34" s="783" t="str">
        <f t="shared" si="44"/>
        <v/>
      </c>
      <c r="BO34" s="783" t="str">
        <f t="shared" si="45"/>
        <v/>
      </c>
      <c r="BP34" s="783" t="str">
        <f t="shared" si="46"/>
        <v/>
      </c>
      <c r="BQ34" s="783" t="str">
        <f t="shared" si="47"/>
        <v/>
      </c>
      <c r="BR34" s="783" t="str">
        <f t="shared" si="48"/>
        <v/>
      </c>
      <c r="BS34" s="783" t="str">
        <f t="shared" si="49"/>
        <v/>
      </c>
      <c r="BT34" s="783" t="str">
        <f t="shared" si="50"/>
        <v/>
      </c>
      <c r="BU34" s="783" t="str">
        <f t="shared" si="51"/>
        <v/>
      </c>
      <c r="BV34" s="783" t="str">
        <f t="shared" si="52"/>
        <v/>
      </c>
      <c r="BW34" s="783" t="str">
        <f t="shared" si="53"/>
        <v/>
      </c>
      <c r="BX34" s="783" t="str">
        <f t="shared" si="54"/>
        <v/>
      </c>
      <c r="BY34" s="783" t="str">
        <f t="shared" si="55"/>
        <v/>
      </c>
      <c r="BZ34" s="783" t="str">
        <f t="shared" si="56"/>
        <v/>
      </c>
      <c r="CA34" s="783" t="str">
        <f t="shared" si="57"/>
        <v/>
      </c>
      <c r="CB34" s="783" t="str">
        <f t="shared" si="58"/>
        <v/>
      </c>
      <c r="CC34" s="783" t="str">
        <f t="shared" si="59"/>
        <v/>
      </c>
      <c r="CD34" s="783" t="str">
        <f t="shared" si="60"/>
        <v/>
      </c>
      <c r="CE34" s="783" t="str">
        <f t="shared" si="61"/>
        <v/>
      </c>
      <c r="CF34" s="783" t="str">
        <f t="shared" si="62"/>
        <v/>
      </c>
      <c r="CG34" s="783" t="str">
        <f t="shared" si="63"/>
        <v/>
      </c>
      <c r="CH34" s="783" t="str">
        <f t="shared" si="64"/>
        <v/>
      </c>
      <c r="CI34" s="783" t="str">
        <f t="shared" si="65"/>
        <v/>
      </c>
      <c r="CJ34" s="783" t="str">
        <f t="shared" si="66"/>
        <v/>
      </c>
      <c r="CK34" s="783" t="str">
        <f t="shared" si="67"/>
        <v/>
      </c>
      <c r="CL34" s="783" t="str">
        <f t="shared" si="68"/>
        <v/>
      </c>
      <c r="CM34" s="783" t="str">
        <f t="shared" si="69"/>
        <v/>
      </c>
      <c r="CN34" s="783" t="str">
        <f t="shared" si="70"/>
        <v/>
      </c>
      <c r="CO34" s="783" t="str">
        <f t="shared" si="71"/>
        <v/>
      </c>
      <c r="CP34" s="783" t="str">
        <f t="shared" si="72"/>
        <v/>
      </c>
      <c r="CQ34" s="783" t="str">
        <f t="shared" si="73"/>
        <v/>
      </c>
      <c r="CR34" s="783" t="str">
        <f t="shared" si="74"/>
        <v/>
      </c>
      <c r="CS34" s="783" t="str">
        <f t="shared" si="75"/>
        <v/>
      </c>
      <c r="CT34" s="783" t="str">
        <f t="shared" si="76"/>
        <v/>
      </c>
      <c r="CU34" s="783" t="str">
        <f t="shared" si="77"/>
        <v/>
      </c>
      <c r="CV34" s="783" t="str">
        <f t="shared" si="78"/>
        <v/>
      </c>
      <c r="CW34" s="783" t="str">
        <f t="shared" si="79"/>
        <v/>
      </c>
      <c r="CX34" s="783" t="str">
        <f t="shared" si="80"/>
        <v/>
      </c>
      <c r="CY34" s="783" t="str">
        <f t="shared" si="81"/>
        <v/>
      </c>
      <c r="CZ34" s="783" t="str">
        <f t="shared" si="82"/>
        <v/>
      </c>
      <c r="DA34" s="783" t="str">
        <f t="shared" si="83"/>
        <v/>
      </c>
      <c r="DB34" s="783" t="str">
        <f t="shared" si="84"/>
        <v/>
      </c>
      <c r="DC34" s="783" t="str">
        <f t="shared" si="85"/>
        <v/>
      </c>
      <c r="DD34" s="783" t="str">
        <f t="shared" si="86"/>
        <v/>
      </c>
      <c r="DE34" s="783" t="str">
        <f t="shared" si="87"/>
        <v/>
      </c>
      <c r="DF34" s="783" t="str">
        <f t="shared" si="88"/>
        <v/>
      </c>
      <c r="DG34" s="783" t="str">
        <f t="shared" si="89"/>
        <v/>
      </c>
      <c r="DH34" s="783" t="str">
        <f t="shared" si="90"/>
        <v/>
      </c>
      <c r="DI34" s="783" t="str">
        <f t="shared" si="91"/>
        <v/>
      </c>
      <c r="DJ34" s="783" t="str">
        <f t="shared" si="92"/>
        <v/>
      </c>
      <c r="DK34" s="783" t="str">
        <f t="shared" si="93"/>
        <v/>
      </c>
      <c r="DL34" s="783" t="str">
        <f t="shared" si="94"/>
        <v/>
      </c>
      <c r="DM34" s="783" t="str">
        <f t="shared" si="95"/>
        <v/>
      </c>
      <c r="DN34" s="783" t="str">
        <f t="shared" si="96"/>
        <v/>
      </c>
      <c r="DO34" s="783" t="str">
        <f t="shared" si="97"/>
        <v/>
      </c>
      <c r="DP34" s="783" t="str">
        <f t="shared" si="98"/>
        <v/>
      </c>
      <c r="DQ34" s="783" t="str">
        <f t="shared" si="99"/>
        <v/>
      </c>
      <c r="DR34" s="783" t="str">
        <f t="shared" si="100"/>
        <v/>
      </c>
      <c r="DS34" s="783" t="str">
        <f t="shared" si="101"/>
        <v/>
      </c>
      <c r="DT34" s="783" t="str">
        <f t="shared" si="102"/>
        <v/>
      </c>
      <c r="DU34" s="783" t="str">
        <f t="shared" si="103"/>
        <v/>
      </c>
      <c r="DV34" s="783" t="str">
        <f t="shared" si="104"/>
        <v/>
      </c>
      <c r="DW34" s="783" t="str">
        <f t="shared" si="105"/>
        <v/>
      </c>
      <c r="DX34" s="783" t="str">
        <f t="shared" si="106"/>
        <v/>
      </c>
      <c r="DY34" s="783" t="str">
        <f t="shared" si="107"/>
        <v/>
      </c>
      <c r="DZ34" s="783" t="str">
        <f t="shared" si="108"/>
        <v/>
      </c>
      <c r="EA34" s="783" t="str">
        <f t="shared" si="109"/>
        <v/>
      </c>
      <c r="EB34" s="783" t="str">
        <f t="shared" si="110"/>
        <v/>
      </c>
      <c r="EC34" s="783" t="str">
        <f t="shared" si="111"/>
        <v/>
      </c>
      <c r="ED34" s="783" t="str">
        <f t="shared" si="112"/>
        <v/>
      </c>
      <c r="EE34" s="783" t="str">
        <f t="shared" si="113"/>
        <v/>
      </c>
      <c r="EF34" s="783" t="str">
        <f t="shared" si="114"/>
        <v/>
      </c>
      <c r="EG34" s="783" t="str">
        <f t="shared" si="115"/>
        <v/>
      </c>
      <c r="EH34" s="783" t="str">
        <f t="shared" si="116"/>
        <v/>
      </c>
      <c r="EI34" s="783" t="str">
        <f t="shared" si="117"/>
        <v/>
      </c>
      <c r="EJ34" s="783" t="str">
        <f t="shared" si="118"/>
        <v/>
      </c>
      <c r="EK34" s="783" t="str">
        <f t="shared" si="119"/>
        <v/>
      </c>
      <c r="EL34" s="783" t="str">
        <f t="shared" si="120"/>
        <v/>
      </c>
      <c r="EM34" s="783" t="str">
        <f t="shared" si="121"/>
        <v/>
      </c>
      <c r="EN34" s="783" t="str">
        <f t="shared" si="122"/>
        <v/>
      </c>
      <c r="EO34" s="783" t="str">
        <f t="shared" si="123"/>
        <v/>
      </c>
      <c r="EP34" s="783" t="str">
        <f t="shared" si="124"/>
        <v/>
      </c>
      <c r="EQ34" s="783" t="str">
        <f t="shared" si="125"/>
        <v/>
      </c>
      <c r="ER34" s="783" t="str">
        <f t="shared" si="126"/>
        <v/>
      </c>
      <c r="ES34" s="783" t="str">
        <f t="shared" si="127"/>
        <v/>
      </c>
      <c r="ET34" s="783" t="str">
        <f t="shared" si="128"/>
        <v/>
      </c>
      <c r="EU34" s="783" t="str">
        <f t="shared" si="129"/>
        <v/>
      </c>
      <c r="EV34" s="783" t="str">
        <f t="shared" si="130"/>
        <v/>
      </c>
      <c r="EW34" s="783" t="str">
        <f t="shared" si="131"/>
        <v/>
      </c>
      <c r="EX34" s="783" t="str">
        <f t="shared" si="132"/>
        <v/>
      </c>
      <c r="EY34" s="783" t="str">
        <f t="shared" si="133"/>
        <v/>
      </c>
      <c r="EZ34" s="783" t="str">
        <f t="shared" si="134"/>
        <v/>
      </c>
      <c r="FA34" s="783" t="str">
        <f t="shared" si="135"/>
        <v/>
      </c>
      <c r="FB34" s="783" t="str">
        <f t="shared" si="136"/>
        <v/>
      </c>
      <c r="FC34" s="783" t="str">
        <f t="shared" si="137"/>
        <v/>
      </c>
      <c r="FD34" s="783" t="str">
        <f t="shared" si="138"/>
        <v/>
      </c>
      <c r="FE34" s="783" t="str">
        <f t="shared" si="139"/>
        <v/>
      </c>
      <c r="FF34" s="783" t="str">
        <f t="shared" si="140"/>
        <v/>
      </c>
      <c r="FG34" s="783" t="str">
        <f t="shared" si="141"/>
        <v/>
      </c>
      <c r="FH34" s="783" t="str">
        <f t="shared" si="142"/>
        <v/>
      </c>
      <c r="FI34" s="783" t="str">
        <f t="shared" si="143"/>
        <v/>
      </c>
      <c r="FJ34" s="783" t="str">
        <f t="shared" si="144"/>
        <v/>
      </c>
      <c r="FK34" s="783" t="str">
        <f t="shared" si="145"/>
        <v/>
      </c>
      <c r="FL34" s="783" t="str">
        <f t="shared" si="146"/>
        <v/>
      </c>
      <c r="FM34" s="783" t="str">
        <f t="shared" si="147"/>
        <v/>
      </c>
      <c r="FN34" s="783" t="str">
        <f t="shared" si="148"/>
        <v/>
      </c>
      <c r="FO34" s="783" t="str">
        <f t="shared" si="149"/>
        <v/>
      </c>
      <c r="FP34" s="783" t="str">
        <f t="shared" si="150"/>
        <v/>
      </c>
      <c r="FQ34" s="783" t="str">
        <f t="shared" si="151"/>
        <v/>
      </c>
      <c r="FR34" s="783" t="str">
        <f t="shared" si="152"/>
        <v/>
      </c>
      <c r="FS34" s="783" t="str">
        <f t="shared" si="153"/>
        <v/>
      </c>
      <c r="FT34" s="783" t="str">
        <f t="shared" si="154"/>
        <v/>
      </c>
      <c r="FU34" s="783" t="str">
        <f t="shared" si="155"/>
        <v/>
      </c>
      <c r="FV34" s="783" t="str">
        <f t="shared" si="156"/>
        <v/>
      </c>
      <c r="FW34" s="783" t="str">
        <f t="shared" si="157"/>
        <v/>
      </c>
      <c r="FX34" s="783" t="str">
        <f t="shared" si="158"/>
        <v/>
      </c>
      <c r="FY34" s="783" t="str">
        <f t="shared" si="159"/>
        <v/>
      </c>
      <c r="FZ34" s="783" t="str">
        <f t="shared" si="160"/>
        <v/>
      </c>
      <c r="GA34" s="783" t="str">
        <f t="shared" si="161"/>
        <v/>
      </c>
      <c r="GB34" s="783" t="str">
        <f t="shared" si="162"/>
        <v/>
      </c>
      <c r="GC34" s="783" t="str">
        <f t="shared" si="163"/>
        <v/>
      </c>
      <c r="GD34" s="783" t="str">
        <f t="shared" si="164"/>
        <v/>
      </c>
      <c r="GE34" s="783" t="str">
        <f t="shared" si="165"/>
        <v/>
      </c>
      <c r="GF34" s="783" t="str">
        <f t="shared" si="166"/>
        <v/>
      </c>
      <c r="GG34" s="783" t="str">
        <f t="shared" si="167"/>
        <v/>
      </c>
      <c r="GH34" s="783" t="str">
        <f t="shared" si="168"/>
        <v/>
      </c>
      <c r="GI34" s="783" t="str">
        <f t="shared" si="169"/>
        <v/>
      </c>
      <c r="GJ34" s="783" t="str">
        <f t="shared" si="170"/>
        <v/>
      </c>
      <c r="GK34" s="783" t="str">
        <f t="shared" si="171"/>
        <v/>
      </c>
      <c r="GL34" s="783" t="str">
        <f t="shared" si="172"/>
        <v/>
      </c>
      <c r="GM34" s="783" t="str">
        <f t="shared" si="173"/>
        <v/>
      </c>
      <c r="GN34" s="783" t="str">
        <f t="shared" si="174"/>
        <v/>
      </c>
      <c r="GO34" s="783" t="str">
        <f t="shared" si="175"/>
        <v/>
      </c>
      <c r="GP34" s="783" t="str">
        <f t="shared" si="176"/>
        <v/>
      </c>
      <c r="GQ34" s="783" t="str">
        <f t="shared" si="177"/>
        <v/>
      </c>
      <c r="GR34" s="783" t="str">
        <f t="shared" si="178"/>
        <v/>
      </c>
      <c r="GS34" s="783" t="str">
        <f t="shared" si="179"/>
        <v/>
      </c>
      <c r="GT34" s="783" t="str">
        <f t="shared" si="180"/>
        <v/>
      </c>
      <c r="GU34" s="783" t="str">
        <f t="shared" si="181"/>
        <v/>
      </c>
      <c r="GV34" s="783" t="str">
        <f t="shared" si="182"/>
        <v/>
      </c>
      <c r="GW34" s="783" t="str">
        <f t="shared" si="183"/>
        <v/>
      </c>
      <c r="GX34" s="783" t="str">
        <f t="shared" si="184"/>
        <v/>
      </c>
      <c r="GY34" s="783" t="str">
        <f t="shared" si="185"/>
        <v/>
      </c>
      <c r="GZ34" s="783" t="str">
        <f t="shared" si="186"/>
        <v/>
      </c>
      <c r="HA34" s="783" t="str">
        <f t="shared" si="187"/>
        <v/>
      </c>
      <c r="HB34" s="783" t="str">
        <f t="shared" si="188"/>
        <v/>
      </c>
      <c r="HC34" s="783" t="str">
        <f t="shared" si="189"/>
        <v/>
      </c>
      <c r="HD34" s="783" t="str">
        <f t="shared" si="190"/>
        <v/>
      </c>
      <c r="HE34" s="783" t="str">
        <f t="shared" si="191"/>
        <v/>
      </c>
      <c r="HF34" s="783" t="str">
        <f t="shared" si="192"/>
        <v/>
      </c>
      <c r="HG34" s="783" t="str">
        <f t="shared" si="193"/>
        <v/>
      </c>
      <c r="HH34" s="783" t="str">
        <f t="shared" si="194"/>
        <v/>
      </c>
      <c r="HI34" s="783" t="str">
        <f t="shared" si="195"/>
        <v/>
      </c>
      <c r="HJ34" s="783" t="str">
        <f t="shared" si="196"/>
        <v/>
      </c>
      <c r="HK34" s="783" t="str">
        <f t="shared" si="197"/>
        <v/>
      </c>
      <c r="HL34" s="783" t="str">
        <f t="shared" si="198"/>
        <v/>
      </c>
      <c r="HM34" s="783" t="str">
        <f t="shared" si="199"/>
        <v/>
      </c>
      <c r="HN34" s="783" t="str">
        <f t="shared" si="200"/>
        <v/>
      </c>
      <c r="HO34" s="783" t="str">
        <f t="shared" si="201"/>
        <v/>
      </c>
      <c r="HP34" s="783" t="str">
        <f t="shared" si="202"/>
        <v/>
      </c>
      <c r="HQ34" s="783" t="str">
        <f t="shared" si="203"/>
        <v/>
      </c>
      <c r="HR34" s="783" t="str">
        <f t="shared" si="204"/>
        <v/>
      </c>
      <c r="HS34" s="783" t="str">
        <f t="shared" si="205"/>
        <v/>
      </c>
      <c r="HT34" s="783" t="str">
        <f t="shared" si="206"/>
        <v/>
      </c>
      <c r="HU34" s="783" t="str">
        <f t="shared" si="207"/>
        <v/>
      </c>
      <c r="HV34" s="783" t="str">
        <f t="shared" si="208"/>
        <v/>
      </c>
      <c r="HW34" s="783" t="str">
        <f t="shared" si="209"/>
        <v/>
      </c>
      <c r="HX34" s="783" t="str">
        <f t="shared" si="210"/>
        <v/>
      </c>
      <c r="HY34" s="783" t="str">
        <f t="shared" si="211"/>
        <v/>
      </c>
      <c r="HZ34" s="819" t="str">
        <f t="shared" si="212"/>
        <v/>
      </c>
      <c r="IA34" s="819" t="str">
        <f t="shared" si="213"/>
        <v/>
      </c>
      <c r="IB34" s="819" t="str">
        <f t="shared" si="214"/>
        <v/>
      </c>
      <c r="IC34" s="819" t="str">
        <f t="shared" si="215"/>
        <v/>
      </c>
      <c r="ID34" s="819" t="str">
        <f t="shared" si="216"/>
        <v/>
      </c>
      <c r="IE34" s="819" t="str">
        <f t="shared" si="217"/>
        <v/>
      </c>
      <c r="IF34" s="819" t="str">
        <f t="shared" si="218"/>
        <v/>
      </c>
      <c r="IG34" s="819" t="str">
        <f t="shared" si="219"/>
        <v/>
      </c>
      <c r="IH34" s="819" t="str">
        <f t="shared" si="220"/>
        <v/>
      </c>
      <c r="II34" s="819" t="str">
        <f t="shared" si="221"/>
        <v/>
      </c>
      <c r="IJ34" s="819" t="str">
        <f t="shared" si="222"/>
        <v/>
      </c>
      <c r="IK34" s="819" t="str">
        <f t="shared" si="223"/>
        <v/>
      </c>
      <c r="IL34" s="819" t="str">
        <f t="shared" si="224"/>
        <v/>
      </c>
      <c r="IM34" s="819" t="str">
        <f t="shared" si="225"/>
        <v/>
      </c>
      <c r="IN34" s="819" t="str">
        <f t="shared" si="226"/>
        <v/>
      </c>
      <c r="IO34" s="819" t="str">
        <f t="shared" si="227"/>
        <v/>
      </c>
      <c r="IP34" s="819" t="str">
        <f t="shared" si="228"/>
        <v/>
      </c>
      <c r="IQ34" s="819" t="str">
        <f t="shared" si="229"/>
        <v/>
      </c>
      <c r="IR34" s="819" t="str">
        <f t="shared" si="230"/>
        <v/>
      </c>
      <c r="IS34" s="819" t="str">
        <f t="shared" si="231"/>
        <v/>
      </c>
      <c r="IT34" s="819" t="str">
        <f t="shared" si="232"/>
        <v/>
      </c>
      <c r="IU34" s="819" t="str">
        <f t="shared" si="233"/>
        <v/>
      </c>
      <c r="IV34" s="819" t="str">
        <f t="shared" si="234"/>
        <v/>
      </c>
      <c r="IW34" s="819" t="str">
        <f t="shared" si="235"/>
        <v/>
      </c>
      <c r="IX34" s="819" t="str">
        <f t="shared" si="236"/>
        <v/>
      </c>
      <c r="IY34" s="819" t="str">
        <f t="shared" si="237"/>
        <v/>
      </c>
      <c r="IZ34" s="819" t="str">
        <f t="shared" si="238"/>
        <v/>
      </c>
      <c r="JA34" s="819" t="str">
        <f t="shared" si="239"/>
        <v/>
      </c>
      <c r="JB34" s="819" t="str">
        <f t="shared" si="240"/>
        <v/>
      </c>
      <c r="JC34" s="819" t="str">
        <f t="shared" si="241"/>
        <v/>
      </c>
      <c r="JD34" s="819" t="str">
        <f t="shared" si="242"/>
        <v/>
      </c>
      <c r="JE34" s="819" t="str">
        <f t="shared" si="243"/>
        <v/>
      </c>
      <c r="JF34" s="819" t="str">
        <f t="shared" si="244"/>
        <v/>
      </c>
      <c r="JG34" s="819" t="str">
        <f t="shared" si="245"/>
        <v/>
      </c>
      <c r="JH34" s="819" t="str">
        <f t="shared" si="246"/>
        <v/>
      </c>
      <c r="JI34" s="819" t="str">
        <f t="shared" si="247"/>
        <v/>
      </c>
      <c r="JJ34" s="819" t="str">
        <f t="shared" si="248"/>
        <v/>
      </c>
      <c r="JK34" s="819" t="str">
        <f t="shared" si="249"/>
        <v/>
      </c>
      <c r="JL34" s="819" t="str">
        <f t="shared" si="250"/>
        <v/>
      </c>
      <c r="JM34" s="819" t="str">
        <f t="shared" si="251"/>
        <v/>
      </c>
      <c r="JN34" s="819" t="str">
        <f t="shared" si="252"/>
        <v/>
      </c>
      <c r="JO34" s="819" t="str">
        <f t="shared" si="253"/>
        <v/>
      </c>
      <c r="JP34" s="819" t="str">
        <f t="shared" si="254"/>
        <v/>
      </c>
      <c r="JQ34" s="819" t="str">
        <f t="shared" si="255"/>
        <v/>
      </c>
      <c r="JR34" s="819" t="str">
        <f t="shared" si="256"/>
        <v/>
      </c>
      <c r="JS34" s="819" t="str">
        <f t="shared" si="257"/>
        <v/>
      </c>
      <c r="JT34" s="819" t="str">
        <f t="shared" si="258"/>
        <v/>
      </c>
      <c r="JU34" s="819" t="str">
        <f t="shared" si="259"/>
        <v/>
      </c>
      <c r="JV34" s="819" t="str">
        <f t="shared" si="260"/>
        <v/>
      </c>
      <c r="JW34" s="819" t="str">
        <f t="shared" si="261"/>
        <v/>
      </c>
      <c r="JX34" s="819" t="str">
        <f t="shared" si="262"/>
        <v/>
      </c>
      <c r="JY34" s="819" t="str">
        <f t="shared" si="263"/>
        <v/>
      </c>
      <c r="JZ34" s="819" t="str">
        <f t="shared" si="264"/>
        <v/>
      </c>
      <c r="KA34" s="819" t="str">
        <f t="shared" si="265"/>
        <v/>
      </c>
      <c r="KB34" s="819" t="str">
        <f t="shared" si="266"/>
        <v/>
      </c>
      <c r="KC34" s="819" t="str">
        <f t="shared" si="267"/>
        <v/>
      </c>
      <c r="KD34" s="819" t="str">
        <f t="shared" si="268"/>
        <v/>
      </c>
      <c r="KE34" s="819" t="str">
        <f t="shared" si="269"/>
        <v/>
      </c>
      <c r="KF34" s="819" t="str">
        <f t="shared" si="270"/>
        <v/>
      </c>
      <c r="KG34" s="819" t="str">
        <f t="shared" si="271"/>
        <v/>
      </c>
      <c r="KH34" s="819" t="str">
        <f t="shared" si="272"/>
        <v/>
      </c>
      <c r="KI34" s="819" t="str">
        <f t="shared" si="273"/>
        <v/>
      </c>
      <c r="KJ34" s="819" t="str">
        <f t="shared" si="274"/>
        <v/>
      </c>
      <c r="KK34" s="819" t="str">
        <f t="shared" si="275"/>
        <v/>
      </c>
      <c r="KL34" s="819" t="str">
        <f t="shared" si="276"/>
        <v/>
      </c>
      <c r="KM34" s="819" t="str">
        <f t="shared" si="277"/>
        <v/>
      </c>
      <c r="KN34" s="819" t="str">
        <f t="shared" si="278"/>
        <v/>
      </c>
      <c r="KO34" s="819" t="str">
        <f t="shared" si="279"/>
        <v/>
      </c>
      <c r="KP34" s="819" t="str">
        <f t="shared" si="280"/>
        <v/>
      </c>
      <c r="KQ34" s="819" t="str">
        <f t="shared" si="281"/>
        <v/>
      </c>
      <c r="KR34" s="819" t="str">
        <f t="shared" si="282"/>
        <v/>
      </c>
      <c r="KS34" s="819" t="str">
        <f t="shared" si="283"/>
        <v/>
      </c>
      <c r="KT34" s="819" t="str">
        <f t="shared" si="284"/>
        <v/>
      </c>
      <c r="KU34" s="819" t="str">
        <f t="shared" si="285"/>
        <v/>
      </c>
      <c r="KV34" s="819" t="str">
        <f t="shared" si="286"/>
        <v/>
      </c>
      <c r="KW34" s="819" t="str">
        <f t="shared" si="287"/>
        <v/>
      </c>
      <c r="KX34" s="819" t="str">
        <f t="shared" si="288"/>
        <v/>
      </c>
      <c r="KY34" s="819" t="str">
        <f t="shared" si="289"/>
        <v/>
      </c>
      <c r="KZ34" s="819" t="str">
        <f t="shared" si="290"/>
        <v/>
      </c>
      <c r="LA34" s="819" t="str">
        <f t="shared" si="291"/>
        <v/>
      </c>
      <c r="LB34" s="819" t="str">
        <f t="shared" si="292"/>
        <v/>
      </c>
      <c r="LC34" s="819" t="str">
        <f t="shared" si="293"/>
        <v/>
      </c>
      <c r="LD34" s="819" t="str">
        <f t="shared" si="294"/>
        <v/>
      </c>
      <c r="LE34" s="819" t="str">
        <f t="shared" si="295"/>
        <v/>
      </c>
      <c r="LF34" s="819" t="str">
        <f t="shared" si="296"/>
        <v/>
      </c>
      <c r="LG34" s="819" t="str">
        <f t="shared" si="297"/>
        <v/>
      </c>
      <c r="LH34" s="819" t="str">
        <f t="shared" si="298"/>
        <v/>
      </c>
      <c r="LI34" s="819" t="str">
        <f t="shared" si="299"/>
        <v/>
      </c>
      <c r="LJ34" s="819" t="str">
        <f t="shared" si="300"/>
        <v/>
      </c>
      <c r="LK34" s="819" t="str">
        <f t="shared" si="301"/>
        <v/>
      </c>
      <c r="LL34" s="819" t="str">
        <f t="shared" si="302"/>
        <v/>
      </c>
      <c r="LM34" s="819" t="str">
        <f t="shared" si="303"/>
        <v/>
      </c>
      <c r="LN34" s="819" t="str">
        <f t="shared" si="304"/>
        <v/>
      </c>
      <c r="LO34" s="819" t="str">
        <f t="shared" si="305"/>
        <v/>
      </c>
      <c r="LP34" s="819" t="str">
        <f t="shared" si="306"/>
        <v/>
      </c>
      <c r="LQ34" s="820" t="str">
        <f t="shared" si="307"/>
        <v/>
      </c>
      <c r="LR34" s="820" t="str">
        <f t="shared" si="308"/>
        <v/>
      </c>
      <c r="LS34" s="820" t="str">
        <f t="shared" si="309"/>
        <v/>
      </c>
      <c r="LT34" s="820" t="str">
        <f t="shared" si="310"/>
        <v/>
      </c>
      <c r="LU34" s="820" t="str">
        <f t="shared" si="311"/>
        <v/>
      </c>
      <c r="LV34" s="783" t="str">
        <f t="shared" si="312"/>
        <v/>
      </c>
      <c r="LW34" s="783" t="str">
        <f t="shared" si="313"/>
        <v/>
      </c>
      <c r="LX34" s="783" t="str">
        <f t="shared" si="314"/>
        <v/>
      </c>
      <c r="LY34" s="783" t="str">
        <f t="shared" si="315"/>
        <v/>
      </c>
      <c r="LZ34" s="783" t="str">
        <f t="shared" si="316"/>
        <v/>
      </c>
      <c r="MA34" s="783" t="str">
        <f t="shared" si="317"/>
        <v/>
      </c>
      <c r="MB34" s="783" t="str">
        <f t="shared" si="318"/>
        <v/>
      </c>
      <c r="MC34" s="783" t="str">
        <f t="shared" si="319"/>
        <v/>
      </c>
      <c r="MD34" s="783" t="str">
        <f t="shared" si="320"/>
        <v/>
      </c>
      <c r="ME34" s="783" t="str">
        <f t="shared" si="321"/>
        <v/>
      </c>
      <c r="MF34" s="783" t="str">
        <f t="shared" si="322"/>
        <v/>
      </c>
      <c r="MG34" s="783" t="str">
        <f t="shared" si="323"/>
        <v/>
      </c>
      <c r="MH34" s="783" t="str">
        <f t="shared" si="324"/>
        <v/>
      </c>
      <c r="MI34" s="783" t="str">
        <f t="shared" si="325"/>
        <v/>
      </c>
      <c r="MJ34" s="783" t="str">
        <f t="shared" si="326"/>
        <v/>
      </c>
      <c r="MK34" s="783" t="str">
        <f t="shared" si="327"/>
        <v/>
      </c>
      <c r="ML34" s="783" t="str">
        <f t="shared" si="328"/>
        <v/>
      </c>
      <c r="MM34" s="783" t="str">
        <f t="shared" si="329"/>
        <v/>
      </c>
      <c r="MN34" s="783" t="str">
        <f t="shared" si="330"/>
        <v/>
      </c>
      <c r="MO34" s="783" t="str">
        <f t="shared" si="331"/>
        <v/>
      </c>
      <c r="MP34" s="805">
        <f t="shared" si="338"/>
        <v>0</v>
      </c>
      <c r="MQ34" s="805">
        <f t="shared" si="339"/>
        <v>0</v>
      </c>
      <c r="MR34" s="805">
        <f t="shared" si="340"/>
        <v>0</v>
      </c>
      <c r="MS34" s="805">
        <f t="shared" si="341"/>
        <v>0</v>
      </c>
      <c r="MT34" s="805">
        <f t="shared" si="342"/>
        <v>0</v>
      </c>
      <c r="MU34" s="805">
        <f t="shared" si="343"/>
        <v>0</v>
      </c>
      <c r="MV34" s="805">
        <f t="shared" si="344"/>
        <v>0</v>
      </c>
      <c r="MW34" s="805">
        <f t="shared" si="345"/>
        <v>0</v>
      </c>
      <c r="MX34" s="805">
        <f t="shared" si="346"/>
        <v>0</v>
      </c>
      <c r="MY34" s="805">
        <f t="shared" si="347"/>
        <v>0</v>
      </c>
      <c r="MZ34" s="805">
        <f t="shared" si="332"/>
        <v>0</v>
      </c>
      <c r="NA34" s="805">
        <f t="shared" si="333"/>
        <v>0</v>
      </c>
      <c r="NB34" s="805">
        <f t="shared" si="334"/>
        <v>0</v>
      </c>
      <c r="NC34" s="805">
        <f t="shared" si="335"/>
        <v>0</v>
      </c>
      <c r="ND34" s="805">
        <f t="shared" si="336"/>
        <v>0</v>
      </c>
    </row>
    <row r="35" spans="1:369" ht="13.9" customHeight="1" x14ac:dyDescent="0.2">
      <c r="A35" s="814" t="str">
        <f t="shared" si="337"/>
        <v/>
      </c>
      <c r="B35" s="165"/>
      <c r="C35" s="140"/>
      <c r="D35" s="141"/>
      <c r="E35" s="142"/>
      <c r="F35" s="142"/>
      <c r="G35" s="142"/>
      <c r="H35" s="142"/>
      <c r="I35" s="142"/>
      <c r="J35" s="534"/>
      <c r="K35" s="143"/>
      <c r="L35" s="144">
        <f t="shared" si="0"/>
        <v>0</v>
      </c>
      <c r="M35" s="144">
        <f t="shared" si="1"/>
        <v>0</v>
      </c>
      <c r="N35" s="821"/>
      <c r="O35" s="821"/>
      <c r="P35" s="821"/>
      <c r="Q35" s="822"/>
      <c r="R35" s="823"/>
      <c r="S35" s="824"/>
      <c r="T35" s="1303"/>
      <c r="U35" s="1304"/>
      <c r="V35" s="1304"/>
      <c r="W35" s="1305"/>
      <c r="X35" s="783" t="str">
        <f t="shared" si="2"/>
        <v/>
      </c>
      <c r="Y35" s="783" t="str">
        <f t="shared" si="3"/>
        <v/>
      </c>
      <c r="Z35" s="783" t="str">
        <f t="shared" si="4"/>
        <v/>
      </c>
      <c r="AA35" s="783" t="str">
        <f t="shared" si="5"/>
        <v/>
      </c>
      <c r="AB35" s="783" t="str">
        <f t="shared" si="6"/>
        <v/>
      </c>
      <c r="AC35" s="783" t="str">
        <f t="shared" si="7"/>
        <v/>
      </c>
      <c r="AD35" s="783" t="str">
        <f t="shared" si="8"/>
        <v/>
      </c>
      <c r="AE35" s="783" t="str">
        <f t="shared" si="9"/>
        <v/>
      </c>
      <c r="AF35" s="783" t="str">
        <f t="shared" si="10"/>
        <v/>
      </c>
      <c r="AG35" s="783" t="str">
        <f t="shared" si="11"/>
        <v/>
      </c>
      <c r="AH35" s="783" t="str">
        <f t="shared" si="12"/>
        <v/>
      </c>
      <c r="AI35" s="783" t="str">
        <f t="shared" si="13"/>
        <v/>
      </c>
      <c r="AJ35" s="783" t="str">
        <f t="shared" si="14"/>
        <v/>
      </c>
      <c r="AK35" s="783" t="str">
        <f t="shared" si="15"/>
        <v/>
      </c>
      <c r="AL35" s="783" t="str">
        <f t="shared" si="16"/>
        <v/>
      </c>
      <c r="AM35" s="783" t="str">
        <f t="shared" si="17"/>
        <v/>
      </c>
      <c r="AN35" s="783" t="str">
        <f t="shared" si="18"/>
        <v/>
      </c>
      <c r="AO35" s="783" t="str">
        <f t="shared" si="19"/>
        <v/>
      </c>
      <c r="AP35" s="783" t="str">
        <f t="shared" si="20"/>
        <v/>
      </c>
      <c r="AQ35" s="783" t="str">
        <f t="shared" si="21"/>
        <v/>
      </c>
      <c r="AR35" s="783" t="str">
        <f t="shared" si="22"/>
        <v/>
      </c>
      <c r="AS35" s="783" t="str">
        <f t="shared" si="23"/>
        <v/>
      </c>
      <c r="AT35" s="783" t="str">
        <f t="shared" si="24"/>
        <v/>
      </c>
      <c r="AU35" s="783" t="str">
        <f t="shared" si="25"/>
        <v/>
      </c>
      <c r="AV35" s="783" t="str">
        <f t="shared" si="26"/>
        <v/>
      </c>
      <c r="AW35" s="783" t="str">
        <f t="shared" si="27"/>
        <v/>
      </c>
      <c r="AX35" s="783" t="str">
        <f t="shared" si="28"/>
        <v/>
      </c>
      <c r="AY35" s="783" t="str">
        <f t="shared" si="29"/>
        <v/>
      </c>
      <c r="AZ35" s="783" t="str">
        <f t="shared" si="30"/>
        <v/>
      </c>
      <c r="BA35" s="783" t="str">
        <f t="shared" si="31"/>
        <v/>
      </c>
      <c r="BB35" s="783" t="str">
        <f t="shared" si="32"/>
        <v/>
      </c>
      <c r="BC35" s="783" t="str">
        <f t="shared" si="33"/>
        <v/>
      </c>
      <c r="BD35" s="783" t="str">
        <f t="shared" si="34"/>
        <v/>
      </c>
      <c r="BE35" s="783" t="str">
        <f t="shared" si="35"/>
        <v/>
      </c>
      <c r="BF35" s="783" t="str">
        <f t="shared" si="36"/>
        <v/>
      </c>
      <c r="BG35" s="783" t="str">
        <f t="shared" si="37"/>
        <v/>
      </c>
      <c r="BH35" s="783" t="str">
        <f t="shared" si="38"/>
        <v/>
      </c>
      <c r="BI35" s="783" t="str">
        <f t="shared" si="39"/>
        <v/>
      </c>
      <c r="BJ35" s="783" t="str">
        <f t="shared" si="40"/>
        <v/>
      </c>
      <c r="BK35" s="783" t="str">
        <f t="shared" si="41"/>
        <v/>
      </c>
      <c r="BL35" s="783" t="str">
        <f t="shared" si="42"/>
        <v/>
      </c>
      <c r="BM35" s="783" t="str">
        <f t="shared" si="43"/>
        <v/>
      </c>
      <c r="BN35" s="783" t="str">
        <f t="shared" si="44"/>
        <v/>
      </c>
      <c r="BO35" s="783" t="str">
        <f t="shared" si="45"/>
        <v/>
      </c>
      <c r="BP35" s="783" t="str">
        <f t="shared" si="46"/>
        <v/>
      </c>
      <c r="BQ35" s="783" t="str">
        <f t="shared" si="47"/>
        <v/>
      </c>
      <c r="BR35" s="783" t="str">
        <f t="shared" si="48"/>
        <v/>
      </c>
      <c r="BS35" s="783" t="str">
        <f t="shared" si="49"/>
        <v/>
      </c>
      <c r="BT35" s="783" t="str">
        <f t="shared" si="50"/>
        <v/>
      </c>
      <c r="BU35" s="783" t="str">
        <f t="shared" si="51"/>
        <v/>
      </c>
      <c r="BV35" s="783" t="str">
        <f t="shared" si="52"/>
        <v/>
      </c>
      <c r="BW35" s="783" t="str">
        <f t="shared" si="53"/>
        <v/>
      </c>
      <c r="BX35" s="783" t="str">
        <f t="shared" si="54"/>
        <v/>
      </c>
      <c r="BY35" s="783" t="str">
        <f t="shared" si="55"/>
        <v/>
      </c>
      <c r="BZ35" s="783" t="str">
        <f t="shared" si="56"/>
        <v/>
      </c>
      <c r="CA35" s="783" t="str">
        <f t="shared" si="57"/>
        <v/>
      </c>
      <c r="CB35" s="783" t="str">
        <f t="shared" si="58"/>
        <v/>
      </c>
      <c r="CC35" s="783" t="str">
        <f t="shared" si="59"/>
        <v/>
      </c>
      <c r="CD35" s="783" t="str">
        <f t="shared" si="60"/>
        <v/>
      </c>
      <c r="CE35" s="783" t="str">
        <f t="shared" si="61"/>
        <v/>
      </c>
      <c r="CF35" s="783" t="str">
        <f t="shared" si="62"/>
        <v/>
      </c>
      <c r="CG35" s="783" t="str">
        <f t="shared" si="63"/>
        <v/>
      </c>
      <c r="CH35" s="783" t="str">
        <f t="shared" si="64"/>
        <v/>
      </c>
      <c r="CI35" s="783" t="str">
        <f t="shared" si="65"/>
        <v/>
      </c>
      <c r="CJ35" s="783" t="str">
        <f t="shared" si="66"/>
        <v/>
      </c>
      <c r="CK35" s="783" t="str">
        <f t="shared" si="67"/>
        <v/>
      </c>
      <c r="CL35" s="783" t="str">
        <f t="shared" si="68"/>
        <v/>
      </c>
      <c r="CM35" s="783" t="str">
        <f t="shared" si="69"/>
        <v/>
      </c>
      <c r="CN35" s="783" t="str">
        <f t="shared" si="70"/>
        <v/>
      </c>
      <c r="CO35" s="783" t="str">
        <f t="shared" si="71"/>
        <v/>
      </c>
      <c r="CP35" s="783" t="str">
        <f t="shared" si="72"/>
        <v/>
      </c>
      <c r="CQ35" s="783" t="str">
        <f t="shared" si="73"/>
        <v/>
      </c>
      <c r="CR35" s="783" t="str">
        <f t="shared" si="74"/>
        <v/>
      </c>
      <c r="CS35" s="783" t="str">
        <f t="shared" si="75"/>
        <v/>
      </c>
      <c r="CT35" s="783" t="str">
        <f t="shared" si="76"/>
        <v/>
      </c>
      <c r="CU35" s="783" t="str">
        <f t="shared" si="77"/>
        <v/>
      </c>
      <c r="CV35" s="783" t="str">
        <f t="shared" si="78"/>
        <v/>
      </c>
      <c r="CW35" s="783" t="str">
        <f t="shared" si="79"/>
        <v/>
      </c>
      <c r="CX35" s="783" t="str">
        <f t="shared" si="80"/>
        <v/>
      </c>
      <c r="CY35" s="783" t="str">
        <f t="shared" si="81"/>
        <v/>
      </c>
      <c r="CZ35" s="783" t="str">
        <f t="shared" si="82"/>
        <v/>
      </c>
      <c r="DA35" s="783" t="str">
        <f t="shared" si="83"/>
        <v/>
      </c>
      <c r="DB35" s="783" t="str">
        <f t="shared" si="84"/>
        <v/>
      </c>
      <c r="DC35" s="783" t="str">
        <f t="shared" si="85"/>
        <v/>
      </c>
      <c r="DD35" s="783" t="str">
        <f t="shared" si="86"/>
        <v/>
      </c>
      <c r="DE35" s="783" t="str">
        <f t="shared" si="87"/>
        <v/>
      </c>
      <c r="DF35" s="783" t="str">
        <f t="shared" si="88"/>
        <v/>
      </c>
      <c r="DG35" s="783" t="str">
        <f t="shared" si="89"/>
        <v/>
      </c>
      <c r="DH35" s="783" t="str">
        <f t="shared" si="90"/>
        <v/>
      </c>
      <c r="DI35" s="783" t="str">
        <f t="shared" si="91"/>
        <v/>
      </c>
      <c r="DJ35" s="783" t="str">
        <f t="shared" si="92"/>
        <v/>
      </c>
      <c r="DK35" s="783" t="str">
        <f t="shared" si="93"/>
        <v/>
      </c>
      <c r="DL35" s="783" t="str">
        <f t="shared" si="94"/>
        <v/>
      </c>
      <c r="DM35" s="783" t="str">
        <f t="shared" si="95"/>
        <v/>
      </c>
      <c r="DN35" s="783" t="str">
        <f t="shared" si="96"/>
        <v/>
      </c>
      <c r="DO35" s="783" t="str">
        <f t="shared" si="97"/>
        <v/>
      </c>
      <c r="DP35" s="783" t="str">
        <f t="shared" si="98"/>
        <v/>
      </c>
      <c r="DQ35" s="783" t="str">
        <f t="shared" si="99"/>
        <v/>
      </c>
      <c r="DR35" s="783" t="str">
        <f t="shared" si="100"/>
        <v/>
      </c>
      <c r="DS35" s="783" t="str">
        <f t="shared" si="101"/>
        <v/>
      </c>
      <c r="DT35" s="783" t="str">
        <f t="shared" si="102"/>
        <v/>
      </c>
      <c r="DU35" s="783" t="str">
        <f t="shared" si="103"/>
        <v/>
      </c>
      <c r="DV35" s="783" t="str">
        <f t="shared" si="104"/>
        <v/>
      </c>
      <c r="DW35" s="783" t="str">
        <f t="shared" si="105"/>
        <v/>
      </c>
      <c r="DX35" s="783" t="str">
        <f t="shared" si="106"/>
        <v/>
      </c>
      <c r="DY35" s="783" t="str">
        <f t="shared" si="107"/>
        <v/>
      </c>
      <c r="DZ35" s="783" t="str">
        <f t="shared" si="108"/>
        <v/>
      </c>
      <c r="EA35" s="783" t="str">
        <f t="shared" si="109"/>
        <v/>
      </c>
      <c r="EB35" s="783" t="str">
        <f t="shared" si="110"/>
        <v/>
      </c>
      <c r="EC35" s="783" t="str">
        <f t="shared" si="111"/>
        <v/>
      </c>
      <c r="ED35" s="783" t="str">
        <f t="shared" si="112"/>
        <v/>
      </c>
      <c r="EE35" s="783" t="str">
        <f t="shared" si="113"/>
        <v/>
      </c>
      <c r="EF35" s="783" t="str">
        <f t="shared" si="114"/>
        <v/>
      </c>
      <c r="EG35" s="783" t="str">
        <f t="shared" si="115"/>
        <v/>
      </c>
      <c r="EH35" s="783" t="str">
        <f t="shared" si="116"/>
        <v/>
      </c>
      <c r="EI35" s="783" t="str">
        <f t="shared" si="117"/>
        <v/>
      </c>
      <c r="EJ35" s="783" t="str">
        <f t="shared" si="118"/>
        <v/>
      </c>
      <c r="EK35" s="783" t="str">
        <f t="shared" si="119"/>
        <v/>
      </c>
      <c r="EL35" s="783" t="str">
        <f t="shared" si="120"/>
        <v/>
      </c>
      <c r="EM35" s="783" t="str">
        <f t="shared" si="121"/>
        <v/>
      </c>
      <c r="EN35" s="783" t="str">
        <f t="shared" si="122"/>
        <v/>
      </c>
      <c r="EO35" s="783" t="str">
        <f t="shared" si="123"/>
        <v/>
      </c>
      <c r="EP35" s="783" t="str">
        <f t="shared" si="124"/>
        <v/>
      </c>
      <c r="EQ35" s="783" t="str">
        <f t="shared" si="125"/>
        <v/>
      </c>
      <c r="ER35" s="783" t="str">
        <f t="shared" si="126"/>
        <v/>
      </c>
      <c r="ES35" s="783" t="str">
        <f t="shared" si="127"/>
        <v/>
      </c>
      <c r="ET35" s="783" t="str">
        <f t="shared" si="128"/>
        <v/>
      </c>
      <c r="EU35" s="783" t="str">
        <f t="shared" si="129"/>
        <v/>
      </c>
      <c r="EV35" s="783" t="str">
        <f t="shared" si="130"/>
        <v/>
      </c>
      <c r="EW35" s="783" t="str">
        <f t="shared" si="131"/>
        <v/>
      </c>
      <c r="EX35" s="783" t="str">
        <f t="shared" si="132"/>
        <v/>
      </c>
      <c r="EY35" s="783" t="str">
        <f t="shared" si="133"/>
        <v/>
      </c>
      <c r="EZ35" s="783" t="str">
        <f t="shared" si="134"/>
        <v/>
      </c>
      <c r="FA35" s="783" t="str">
        <f t="shared" si="135"/>
        <v/>
      </c>
      <c r="FB35" s="783" t="str">
        <f t="shared" si="136"/>
        <v/>
      </c>
      <c r="FC35" s="783" t="str">
        <f t="shared" si="137"/>
        <v/>
      </c>
      <c r="FD35" s="783" t="str">
        <f t="shared" si="138"/>
        <v/>
      </c>
      <c r="FE35" s="783" t="str">
        <f t="shared" si="139"/>
        <v/>
      </c>
      <c r="FF35" s="783" t="str">
        <f t="shared" si="140"/>
        <v/>
      </c>
      <c r="FG35" s="783" t="str">
        <f t="shared" si="141"/>
        <v/>
      </c>
      <c r="FH35" s="783" t="str">
        <f t="shared" si="142"/>
        <v/>
      </c>
      <c r="FI35" s="783" t="str">
        <f t="shared" si="143"/>
        <v/>
      </c>
      <c r="FJ35" s="783" t="str">
        <f t="shared" si="144"/>
        <v/>
      </c>
      <c r="FK35" s="783" t="str">
        <f t="shared" si="145"/>
        <v/>
      </c>
      <c r="FL35" s="783" t="str">
        <f t="shared" si="146"/>
        <v/>
      </c>
      <c r="FM35" s="783" t="str">
        <f t="shared" si="147"/>
        <v/>
      </c>
      <c r="FN35" s="783" t="str">
        <f t="shared" si="148"/>
        <v/>
      </c>
      <c r="FO35" s="783" t="str">
        <f t="shared" si="149"/>
        <v/>
      </c>
      <c r="FP35" s="783" t="str">
        <f t="shared" si="150"/>
        <v/>
      </c>
      <c r="FQ35" s="783" t="str">
        <f t="shared" si="151"/>
        <v/>
      </c>
      <c r="FR35" s="783" t="str">
        <f t="shared" si="152"/>
        <v/>
      </c>
      <c r="FS35" s="783" t="str">
        <f t="shared" si="153"/>
        <v/>
      </c>
      <c r="FT35" s="783" t="str">
        <f t="shared" si="154"/>
        <v/>
      </c>
      <c r="FU35" s="783" t="str">
        <f t="shared" si="155"/>
        <v/>
      </c>
      <c r="FV35" s="783" t="str">
        <f t="shared" si="156"/>
        <v/>
      </c>
      <c r="FW35" s="783" t="str">
        <f t="shared" si="157"/>
        <v/>
      </c>
      <c r="FX35" s="783" t="str">
        <f t="shared" si="158"/>
        <v/>
      </c>
      <c r="FY35" s="783" t="str">
        <f t="shared" si="159"/>
        <v/>
      </c>
      <c r="FZ35" s="783" t="str">
        <f t="shared" si="160"/>
        <v/>
      </c>
      <c r="GA35" s="783" t="str">
        <f t="shared" si="161"/>
        <v/>
      </c>
      <c r="GB35" s="783" t="str">
        <f t="shared" si="162"/>
        <v/>
      </c>
      <c r="GC35" s="783" t="str">
        <f t="shared" si="163"/>
        <v/>
      </c>
      <c r="GD35" s="783" t="str">
        <f t="shared" si="164"/>
        <v/>
      </c>
      <c r="GE35" s="783" t="str">
        <f t="shared" si="165"/>
        <v/>
      </c>
      <c r="GF35" s="783" t="str">
        <f t="shared" si="166"/>
        <v/>
      </c>
      <c r="GG35" s="783" t="str">
        <f t="shared" si="167"/>
        <v/>
      </c>
      <c r="GH35" s="783" t="str">
        <f t="shared" si="168"/>
        <v/>
      </c>
      <c r="GI35" s="783" t="str">
        <f t="shared" si="169"/>
        <v/>
      </c>
      <c r="GJ35" s="783" t="str">
        <f t="shared" si="170"/>
        <v/>
      </c>
      <c r="GK35" s="783" t="str">
        <f t="shared" si="171"/>
        <v/>
      </c>
      <c r="GL35" s="783" t="str">
        <f t="shared" si="172"/>
        <v/>
      </c>
      <c r="GM35" s="783" t="str">
        <f t="shared" si="173"/>
        <v/>
      </c>
      <c r="GN35" s="783" t="str">
        <f t="shared" si="174"/>
        <v/>
      </c>
      <c r="GO35" s="783" t="str">
        <f t="shared" si="175"/>
        <v/>
      </c>
      <c r="GP35" s="783" t="str">
        <f t="shared" si="176"/>
        <v/>
      </c>
      <c r="GQ35" s="783" t="str">
        <f t="shared" si="177"/>
        <v/>
      </c>
      <c r="GR35" s="783" t="str">
        <f t="shared" si="178"/>
        <v/>
      </c>
      <c r="GS35" s="783" t="str">
        <f t="shared" si="179"/>
        <v/>
      </c>
      <c r="GT35" s="783" t="str">
        <f t="shared" si="180"/>
        <v/>
      </c>
      <c r="GU35" s="783" t="str">
        <f t="shared" si="181"/>
        <v/>
      </c>
      <c r="GV35" s="783" t="str">
        <f t="shared" si="182"/>
        <v/>
      </c>
      <c r="GW35" s="783" t="str">
        <f t="shared" si="183"/>
        <v/>
      </c>
      <c r="GX35" s="783" t="str">
        <f t="shared" si="184"/>
        <v/>
      </c>
      <c r="GY35" s="783" t="str">
        <f t="shared" si="185"/>
        <v/>
      </c>
      <c r="GZ35" s="783" t="str">
        <f t="shared" si="186"/>
        <v/>
      </c>
      <c r="HA35" s="783" t="str">
        <f t="shared" si="187"/>
        <v/>
      </c>
      <c r="HB35" s="783" t="str">
        <f t="shared" si="188"/>
        <v/>
      </c>
      <c r="HC35" s="783" t="str">
        <f t="shared" si="189"/>
        <v/>
      </c>
      <c r="HD35" s="783" t="str">
        <f t="shared" si="190"/>
        <v/>
      </c>
      <c r="HE35" s="783" t="str">
        <f t="shared" si="191"/>
        <v/>
      </c>
      <c r="HF35" s="783" t="str">
        <f t="shared" si="192"/>
        <v/>
      </c>
      <c r="HG35" s="783" t="str">
        <f t="shared" si="193"/>
        <v/>
      </c>
      <c r="HH35" s="783" t="str">
        <f t="shared" si="194"/>
        <v/>
      </c>
      <c r="HI35" s="783" t="str">
        <f t="shared" si="195"/>
        <v/>
      </c>
      <c r="HJ35" s="783" t="str">
        <f t="shared" si="196"/>
        <v/>
      </c>
      <c r="HK35" s="783" t="str">
        <f t="shared" si="197"/>
        <v/>
      </c>
      <c r="HL35" s="783" t="str">
        <f t="shared" si="198"/>
        <v/>
      </c>
      <c r="HM35" s="783" t="str">
        <f t="shared" si="199"/>
        <v/>
      </c>
      <c r="HN35" s="783" t="str">
        <f t="shared" si="200"/>
        <v/>
      </c>
      <c r="HO35" s="783" t="str">
        <f t="shared" si="201"/>
        <v/>
      </c>
      <c r="HP35" s="783" t="str">
        <f t="shared" si="202"/>
        <v/>
      </c>
      <c r="HQ35" s="783" t="str">
        <f t="shared" si="203"/>
        <v/>
      </c>
      <c r="HR35" s="783" t="str">
        <f t="shared" si="204"/>
        <v/>
      </c>
      <c r="HS35" s="783" t="str">
        <f t="shared" si="205"/>
        <v/>
      </c>
      <c r="HT35" s="783" t="str">
        <f t="shared" si="206"/>
        <v/>
      </c>
      <c r="HU35" s="783" t="str">
        <f t="shared" si="207"/>
        <v/>
      </c>
      <c r="HV35" s="783" t="str">
        <f t="shared" si="208"/>
        <v/>
      </c>
      <c r="HW35" s="783" t="str">
        <f t="shared" si="209"/>
        <v/>
      </c>
      <c r="HX35" s="783" t="str">
        <f t="shared" si="210"/>
        <v/>
      </c>
      <c r="HY35" s="783" t="str">
        <f t="shared" si="211"/>
        <v/>
      </c>
      <c r="HZ35" s="819" t="str">
        <f t="shared" si="212"/>
        <v/>
      </c>
      <c r="IA35" s="819" t="str">
        <f t="shared" si="213"/>
        <v/>
      </c>
      <c r="IB35" s="819" t="str">
        <f t="shared" si="214"/>
        <v/>
      </c>
      <c r="IC35" s="819" t="str">
        <f t="shared" si="215"/>
        <v/>
      </c>
      <c r="ID35" s="819" t="str">
        <f t="shared" si="216"/>
        <v/>
      </c>
      <c r="IE35" s="819" t="str">
        <f t="shared" si="217"/>
        <v/>
      </c>
      <c r="IF35" s="819" t="str">
        <f t="shared" si="218"/>
        <v/>
      </c>
      <c r="IG35" s="819" t="str">
        <f t="shared" si="219"/>
        <v/>
      </c>
      <c r="IH35" s="819" t="str">
        <f t="shared" si="220"/>
        <v/>
      </c>
      <c r="II35" s="819" t="str">
        <f t="shared" si="221"/>
        <v/>
      </c>
      <c r="IJ35" s="819" t="str">
        <f t="shared" si="222"/>
        <v/>
      </c>
      <c r="IK35" s="819" t="str">
        <f t="shared" si="223"/>
        <v/>
      </c>
      <c r="IL35" s="819" t="str">
        <f t="shared" si="224"/>
        <v/>
      </c>
      <c r="IM35" s="819" t="str">
        <f t="shared" si="225"/>
        <v/>
      </c>
      <c r="IN35" s="819" t="str">
        <f t="shared" si="226"/>
        <v/>
      </c>
      <c r="IO35" s="819" t="str">
        <f t="shared" si="227"/>
        <v/>
      </c>
      <c r="IP35" s="819" t="str">
        <f t="shared" si="228"/>
        <v/>
      </c>
      <c r="IQ35" s="819" t="str">
        <f t="shared" si="229"/>
        <v/>
      </c>
      <c r="IR35" s="819" t="str">
        <f t="shared" si="230"/>
        <v/>
      </c>
      <c r="IS35" s="819" t="str">
        <f t="shared" si="231"/>
        <v/>
      </c>
      <c r="IT35" s="819" t="str">
        <f t="shared" si="232"/>
        <v/>
      </c>
      <c r="IU35" s="819" t="str">
        <f t="shared" si="233"/>
        <v/>
      </c>
      <c r="IV35" s="819" t="str">
        <f t="shared" si="234"/>
        <v/>
      </c>
      <c r="IW35" s="819" t="str">
        <f t="shared" si="235"/>
        <v/>
      </c>
      <c r="IX35" s="819" t="str">
        <f t="shared" si="236"/>
        <v/>
      </c>
      <c r="IY35" s="819" t="str">
        <f t="shared" si="237"/>
        <v/>
      </c>
      <c r="IZ35" s="819" t="str">
        <f t="shared" si="238"/>
        <v/>
      </c>
      <c r="JA35" s="819" t="str">
        <f t="shared" si="239"/>
        <v/>
      </c>
      <c r="JB35" s="819" t="str">
        <f t="shared" si="240"/>
        <v/>
      </c>
      <c r="JC35" s="819" t="str">
        <f t="shared" si="241"/>
        <v/>
      </c>
      <c r="JD35" s="819" t="str">
        <f t="shared" si="242"/>
        <v/>
      </c>
      <c r="JE35" s="819" t="str">
        <f t="shared" si="243"/>
        <v/>
      </c>
      <c r="JF35" s="819" t="str">
        <f t="shared" si="244"/>
        <v/>
      </c>
      <c r="JG35" s="819" t="str">
        <f t="shared" si="245"/>
        <v/>
      </c>
      <c r="JH35" s="819" t="str">
        <f t="shared" si="246"/>
        <v/>
      </c>
      <c r="JI35" s="819" t="str">
        <f t="shared" si="247"/>
        <v/>
      </c>
      <c r="JJ35" s="819" t="str">
        <f t="shared" si="248"/>
        <v/>
      </c>
      <c r="JK35" s="819" t="str">
        <f t="shared" si="249"/>
        <v/>
      </c>
      <c r="JL35" s="819" t="str">
        <f t="shared" si="250"/>
        <v/>
      </c>
      <c r="JM35" s="819" t="str">
        <f t="shared" si="251"/>
        <v/>
      </c>
      <c r="JN35" s="819" t="str">
        <f t="shared" si="252"/>
        <v/>
      </c>
      <c r="JO35" s="819" t="str">
        <f t="shared" si="253"/>
        <v/>
      </c>
      <c r="JP35" s="819" t="str">
        <f t="shared" si="254"/>
        <v/>
      </c>
      <c r="JQ35" s="819" t="str">
        <f t="shared" si="255"/>
        <v/>
      </c>
      <c r="JR35" s="819" t="str">
        <f t="shared" si="256"/>
        <v/>
      </c>
      <c r="JS35" s="819" t="str">
        <f t="shared" si="257"/>
        <v/>
      </c>
      <c r="JT35" s="819" t="str">
        <f t="shared" si="258"/>
        <v/>
      </c>
      <c r="JU35" s="819" t="str">
        <f t="shared" si="259"/>
        <v/>
      </c>
      <c r="JV35" s="819" t="str">
        <f t="shared" si="260"/>
        <v/>
      </c>
      <c r="JW35" s="819" t="str">
        <f t="shared" si="261"/>
        <v/>
      </c>
      <c r="JX35" s="819" t="str">
        <f t="shared" si="262"/>
        <v/>
      </c>
      <c r="JY35" s="819" t="str">
        <f t="shared" si="263"/>
        <v/>
      </c>
      <c r="JZ35" s="819" t="str">
        <f t="shared" si="264"/>
        <v/>
      </c>
      <c r="KA35" s="819" t="str">
        <f t="shared" si="265"/>
        <v/>
      </c>
      <c r="KB35" s="819" t="str">
        <f t="shared" si="266"/>
        <v/>
      </c>
      <c r="KC35" s="819" t="str">
        <f t="shared" si="267"/>
        <v/>
      </c>
      <c r="KD35" s="819" t="str">
        <f t="shared" si="268"/>
        <v/>
      </c>
      <c r="KE35" s="819" t="str">
        <f t="shared" si="269"/>
        <v/>
      </c>
      <c r="KF35" s="819" t="str">
        <f t="shared" si="270"/>
        <v/>
      </c>
      <c r="KG35" s="819" t="str">
        <f t="shared" si="271"/>
        <v/>
      </c>
      <c r="KH35" s="819" t="str">
        <f t="shared" si="272"/>
        <v/>
      </c>
      <c r="KI35" s="819" t="str">
        <f t="shared" si="273"/>
        <v/>
      </c>
      <c r="KJ35" s="819" t="str">
        <f t="shared" si="274"/>
        <v/>
      </c>
      <c r="KK35" s="819" t="str">
        <f t="shared" si="275"/>
        <v/>
      </c>
      <c r="KL35" s="819" t="str">
        <f t="shared" si="276"/>
        <v/>
      </c>
      <c r="KM35" s="819" t="str">
        <f t="shared" si="277"/>
        <v/>
      </c>
      <c r="KN35" s="819" t="str">
        <f t="shared" si="278"/>
        <v/>
      </c>
      <c r="KO35" s="819" t="str">
        <f t="shared" si="279"/>
        <v/>
      </c>
      <c r="KP35" s="819" t="str">
        <f t="shared" si="280"/>
        <v/>
      </c>
      <c r="KQ35" s="819" t="str">
        <f t="shared" si="281"/>
        <v/>
      </c>
      <c r="KR35" s="819" t="str">
        <f t="shared" si="282"/>
        <v/>
      </c>
      <c r="KS35" s="819" t="str">
        <f t="shared" si="283"/>
        <v/>
      </c>
      <c r="KT35" s="819" t="str">
        <f t="shared" si="284"/>
        <v/>
      </c>
      <c r="KU35" s="819" t="str">
        <f t="shared" si="285"/>
        <v/>
      </c>
      <c r="KV35" s="819" t="str">
        <f t="shared" si="286"/>
        <v/>
      </c>
      <c r="KW35" s="819" t="str">
        <f t="shared" si="287"/>
        <v/>
      </c>
      <c r="KX35" s="819" t="str">
        <f t="shared" si="288"/>
        <v/>
      </c>
      <c r="KY35" s="819" t="str">
        <f t="shared" si="289"/>
        <v/>
      </c>
      <c r="KZ35" s="819" t="str">
        <f t="shared" si="290"/>
        <v/>
      </c>
      <c r="LA35" s="819" t="str">
        <f t="shared" si="291"/>
        <v/>
      </c>
      <c r="LB35" s="819" t="str">
        <f t="shared" si="292"/>
        <v/>
      </c>
      <c r="LC35" s="819" t="str">
        <f t="shared" si="293"/>
        <v/>
      </c>
      <c r="LD35" s="819" t="str">
        <f t="shared" si="294"/>
        <v/>
      </c>
      <c r="LE35" s="819" t="str">
        <f t="shared" si="295"/>
        <v/>
      </c>
      <c r="LF35" s="819" t="str">
        <f t="shared" si="296"/>
        <v/>
      </c>
      <c r="LG35" s="819" t="str">
        <f t="shared" si="297"/>
        <v/>
      </c>
      <c r="LH35" s="819" t="str">
        <f t="shared" si="298"/>
        <v/>
      </c>
      <c r="LI35" s="819" t="str">
        <f t="shared" si="299"/>
        <v/>
      </c>
      <c r="LJ35" s="819" t="str">
        <f t="shared" si="300"/>
        <v/>
      </c>
      <c r="LK35" s="819" t="str">
        <f t="shared" si="301"/>
        <v/>
      </c>
      <c r="LL35" s="819" t="str">
        <f t="shared" si="302"/>
        <v/>
      </c>
      <c r="LM35" s="819" t="str">
        <f t="shared" si="303"/>
        <v/>
      </c>
      <c r="LN35" s="819" t="str">
        <f t="shared" si="304"/>
        <v/>
      </c>
      <c r="LO35" s="819" t="str">
        <f t="shared" si="305"/>
        <v/>
      </c>
      <c r="LP35" s="819" t="str">
        <f t="shared" si="306"/>
        <v/>
      </c>
      <c r="LQ35" s="820" t="str">
        <f t="shared" si="307"/>
        <v/>
      </c>
      <c r="LR35" s="820" t="str">
        <f t="shared" si="308"/>
        <v/>
      </c>
      <c r="LS35" s="820" t="str">
        <f t="shared" si="309"/>
        <v/>
      </c>
      <c r="LT35" s="820" t="str">
        <f t="shared" si="310"/>
        <v/>
      </c>
      <c r="LU35" s="820" t="str">
        <f t="shared" si="311"/>
        <v/>
      </c>
      <c r="LV35" s="783" t="str">
        <f t="shared" si="312"/>
        <v/>
      </c>
      <c r="LW35" s="783" t="str">
        <f t="shared" si="313"/>
        <v/>
      </c>
      <c r="LX35" s="783" t="str">
        <f t="shared" si="314"/>
        <v/>
      </c>
      <c r="LY35" s="783" t="str">
        <f t="shared" si="315"/>
        <v/>
      </c>
      <c r="LZ35" s="783" t="str">
        <f t="shared" si="316"/>
        <v/>
      </c>
      <c r="MA35" s="783" t="str">
        <f t="shared" si="317"/>
        <v/>
      </c>
      <c r="MB35" s="783" t="str">
        <f t="shared" si="318"/>
        <v/>
      </c>
      <c r="MC35" s="783" t="str">
        <f t="shared" si="319"/>
        <v/>
      </c>
      <c r="MD35" s="783" t="str">
        <f t="shared" si="320"/>
        <v/>
      </c>
      <c r="ME35" s="783" t="str">
        <f t="shared" si="321"/>
        <v/>
      </c>
      <c r="MF35" s="783" t="str">
        <f t="shared" si="322"/>
        <v/>
      </c>
      <c r="MG35" s="783" t="str">
        <f t="shared" si="323"/>
        <v/>
      </c>
      <c r="MH35" s="783" t="str">
        <f t="shared" si="324"/>
        <v/>
      </c>
      <c r="MI35" s="783" t="str">
        <f t="shared" si="325"/>
        <v/>
      </c>
      <c r="MJ35" s="783" t="str">
        <f t="shared" si="326"/>
        <v/>
      </c>
      <c r="MK35" s="783" t="str">
        <f t="shared" si="327"/>
        <v/>
      </c>
      <c r="ML35" s="783" t="str">
        <f t="shared" si="328"/>
        <v/>
      </c>
      <c r="MM35" s="783" t="str">
        <f t="shared" si="329"/>
        <v/>
      </c>
      <c r="MN35" s="783" t="str">
        <f t="shared" si="330"/>
        <v/>
      </c>
      <c r="MO35" s="783" t="str">
        <f t="shared" si="331"/>
        <v/>
      </c>
      <c r="MP35" s="805">
        <f t="shared" si="338"/>
        <v>0</v>
      </c>
      <c r="MQ35" s="805">
        <f t="shared" si="339"/>
        <v>0</v>
      </c>
      <c r="MR35" s="805">
        <f t="shared" si="340"/>
        <v>0</v>
      </c>
      <c r="MS35" s="805">
        <f t="shared" si="341"/>
        <v>0</v>
      </c>
      <c r="MT35" s="805">
        <f t="shared" si="342"/>
        <v>0</v>
      </c>
      <c r="MU35" s="805">
        <f t="shared" si="343"/>
        <v>0</v>
      </c>
      <c r="MV35" s="805">
        <f t="shared" si="344"/>
        <v>0</v>
      </c>
      <c r="MW35" s="805">
        <f t="shared" si="345"/>
        <v>0</v>
      </c>
      <c r="MX35" s="805">
        <f t="shared" si="346"/>
        <v>0</v>
      </c>
      <c r="MY35" s="805">
        <f t="shared" si="347"/>
        <v>0</v>
      </c>
      <c r="MZ35" s="805">
        <f t="shared" si="332"/>
        <v>0</v>
      </c>
      <c r="NA35" s="805">
        <f t="shared" si="333"/>
        <v>0</v>
      </c>
      <c r="NB35" s="805">
        <f t="shared" si="334"/>
        <v>0</v>
      </c>
      <c r="NC35" s="805">
        <f t="shared" si="335"/>
        <v>0</v>
      </c>
      <c r="ND35" s="805">
        <f t="shared" si="336"/>
        <v>0</v>
      </c>
    </row>
    <row r="36" spans="1:369" ht="13.9" customHeight="1" x14ac:dyDescent="0.2">
      <c r="A36" s="814" t="str">
        <f t="shared" si="337"/>
        <v/>
      </c>
      <c r="B36" s="165"/>
      <c r="C36" s="140"/>
      <c r="D36" s="141"/>
      <c r="E36" s="142"/>
      <c r="F36" s="142"/>
      <c r="G36" s="142"/>
      <c r="H36" s="142"/>
      <c r="I36" s="142"/>
      <c r="J36" s="534"/>
      <c r="K36" s="143"/>
      <c r="L36" s="144">
        <f t="shared" si="0"/>
        <v>0</v>
      </c>
      <c r="M36" s="144">
        <f t="shared" si="1"/>
        <v>0</v>
      </c>
      <c r="N36" s="821"/>
      <c r="O36" s="821"/>
      <c r="P36" s="821"/>
      <c r="Q36" s="822"/>
      <c r="R36" s="823"/>
      <c r="S36" s="824"/>
      <c r="T36" s="1303"/>
      <c r="U36" s="1304"/>
      <c r="V36" s="1304"/>
      <c r="W36" s="1305"/>
      <c r="X36" s="783" t="str">
        <f t="shared" si="2"/>
        <v/>
      </c>
      <c r="Y36" s="783" t="str">
        <f t="shared" si="3"/>
        <v/>
      </c>
      <c r="Z36" s="783" t="str">
        <f t="shared" si="4"/>
        <v/>
      </c>
      <c r="AA36" s="783" t="str">
        <f t="shared" si="5"/>
        <v/>
      </c>
      <c r="AB36" s="783" t="str">
        <f t="shared" si="6"/>
        <v/>
      </c>
      <c r="AC36" s="783" t="str">
        <f t="shared" si="7"/>
        <v/>
      </c>
      <c r="AD36" s="783" t="str">
        <f t="shared" si="8"/>
        <v/>
      </c>
      <c r="AE36" s="783" t="str">
        <f t="shared" si="9"/>
        <v/>
      </c>
      <c r="AF36" s="783" t="str">
        <f t="shared" si="10"/>
        <v/>
      </c>
      <c r="AG36" s="783" t="str">
        <f t="shared" si="11"/>
        <v/>
      </c>
      <c r="AH36" s="783" t="str">
        <f t="shared" si="12"/>
        <v/>
      </c>
      <c r="AI36" s="783" t="str">
        <f t="shared" si="13"/>
        <v/>
      </c>
      <c r="AJ36" s="783" t="str">
        <f t="shared" si="14"/>
        <v/>
      </c>
      <c r="AK36" s="783" t="str">
        <f t="shared" si="15"/>
        <v/>
      </c>
      <c r="AL36" s="783" t="str">
        <f t="shared" si="16"/>
        <v/>
      </c>
      <c r="AM36" s="783" t="str">
        <f t="shared" si="17"/>
        <v/>
      </c>
      <c r="AN36" s="783" t="str">
        <f t="shared" si="18"/>
        <v/>
      </c>
      <c r="AO36" s="783" t="str">
        <f t="shared" si="19"/>
        <v/>
      </c>
      <c r="AP36" s="783" t="str">
        <f t="shared" si="20"/>
        <v/>
      </c>
      <c r="AQ36" s="783" t="str">
        <f t="shared" si="21"/>
        <v/>
      </c>
      <c r="AR36" s="783" t="str">
        <f t="shared" si="22"/>
        <v/>
      </c>
      <c r="AS36" s="783" t="str">
        <f t="shared" si="23"/>
        <v/>
      </c>
      <c r="AT36" s="783" t="str">
        <f t="shared" si="24"/>
        <v/>
      </c>
      <c r="AU36" s="783" t="str">
        <f t="shared" si="25"/>
        <v/>
      </c>
      <c r="AV36" s="783" t="str">
        <f t="shared" si="26"/>
        <v/>
      </c>
      <c r="AW36" s="783" t="str">
        <f t="shared" si="27"/>
        <v/>
      </c>
      <c r="AX36" s="783" t="str">
        <f t="shared" si="28"/>
        <v/>
      </c>
      <c r="AY36" s="783" t="str">
        <f t="shared" si="29"/>
        <v/>
      </c>
      <c r="AZ36" s="783" t="str">
        <f t="shared" si="30"/>
        <v/>
      </c>
      <c r="BA36" s="783" t="str">
        <f t="shared" si="31"/>
        <v/>
      </c>
      <c r="BB36" s="783" t="str">
        <f t="shared" si="32"/>
        <v/>
      </c>
      <c r="BC36" s="783" t="str">
        <f t="shared" si="33"/>
        <v/>
      </c>
      <c r="BD36" s="783" t="str">
        <f t="shared" si="34"/>
        <v/>
      </c>
      <c r="BE36" s="783" t="str">
        <f t="shared" si="35"/>
        <v/>
      </c>
      <c r="BF36" s="783" t="str">
        <f t="shared" si="36"/>
        <v/>
      </c>
      <c r="BG36" s="783" t="str">
        <f t="shared" si="37"/>
        <v/>
      </c>
      <c r="BH36" s="783" t="str">
        <f t="shared" si="38"/>
        <v/>
      </c>
      <c r="BI36" s="783" t="str">
        <f t="shared" si="39"/>
        <v/>
      </c>
      <c r="BJ36" s="783" t="str">
        <f t="shared" si="40"/>
        <v/>
      </c>
      <c r="BK36" s="783" t="str">
        <f t="shared" si="41"/>
        <v/>
      </c>
      <c r="BL36" s="783" t="str">
        <f t="shared" si="42"/>
        <v/>
      </c>
      <c r="BM36" s="783" t="str">
        <f t="shared" si="43"/>
        <v/>
      </c>
      <c r="BN36" s="783" t="str">
        <f t="shared" si="44"/>
        <v/>
      </c>
      <c r="BO36" s="783" t="str">
        <f t="shared" si="45"/>
        <v/>
      </c>
      <c r="BP36" s="783" t="str">
        <f t="shared" si="46"/>
        <v/>
      </c>
      <c r="BQ36" s="783" t="str">
        <f t="shared" si="47"/>
        <v/>
      </c>
      <c r="BR36" s="783" t="str">
        <f t="shared" si="48"/>
        <v/>
      </c>
      <c r="BS36" s="783" t="str">
        <f t="shared" si="49"/>
        <v/>
      </c>
      <c r="BT36" s="783" t="str">
        <f t="shared" si="50"/>
        <v/>
      </c>
      <c r="BU36" s="783" t="str">
        <f t="shared" si="51"/>
        <v/>
      </c>
      <c r="BV36" s="783" t="str">
        <f t="shared" si="52"/>
        <v/>
      </c>
      <c r="BW36" s="783" t="str">
        <f t="shared" si="53"/>
        <v/>
      </c>
      <c r="BX36" s="783" t="str">
        <f t="shared" si="54"/>
        <v/>
      </c>
      <c r="BY36" s="783" t="str">
        <f t="shared" si="55"/>
        <v/>
      </c>
      <c r="BZ36" s="783" t="str">
        <f t="shared" si="56"/>
        <v/>
      </c>
      <c r="CA36" s="783" t="str">
        <f t="shared" si="57"/>
        <v/>
      </c>
      <c r="CB36" s="783" t="str">
        <f t="shared" si="58"/>
        <v/>
      </c>
      <c r="CC36" s="783" t="str">
        <f t="shared" si="59"/>
        <v/>
      </c>
      <c r="CD36" s="783" t="str">
        <f t="shared" si="60"/>
        <v/>
      </c>
      <c r="CE36" s="783" t="str">
        <f t="shared" si="61"/>
        <v/>
      </c>
      <c r="CF36" s="783" t="str">
        <f t="shared" si="62"/>
        <v/>
      </c>
      <c r="CG36" s="783" t="str">
        <f t="shared" si="63"/>
        <v/>
      </c>
      <c r="CH36" s="783" t="str">
        <f t="shared" si="64"/>
        <v/>
      </c>
      <c r="CI36" s="783" t="str">
        <f t="shared" si="65"/>
        <v/>
      </c>
      <c r="CJ36" s="783" t="str">
        <f t="shared" si="66"/>
        <v/>
      </c>
      <c r="CK36" s="783" t="str">
        <f t="shared" si="67"/>
        <v/>
      </c>
      <c r="CL36" s="783" t="str">
        <f t="shared" si="68"/>
        <v/>
      </c>
      <c r="CM36" s="783" t="str">
        <f t="shared" si="69"/>
        <v/>
      </c>
      <c r="CN36" s="783" t="str">
        <f t="shared" si="70"/>
        <v/>
      </c>
      <c r="CO36" s="783" t="str">
        <f t="shared" si="71"/>
        <v/>
      </c>
      <c r="CP36" s="783" t="str">
        <f t="shared" si="72"/>
        <v/>
      </c>
      <c r="CQ36" s="783" t="str">
        <f t="shared" si="73"/>
        <v/>
      </c>
      <c r="CR36" s="783" t="str">
        <f t="shared" si="74"/>
        <v/>
      </c>
      <c r="CS36" s="783" t="str">
        <f t="shared" si="75"/>
        <v/>
      </c>
      <c r="CT36" s="783" t="str">
        <f t="shared" si="76"/>
        <v/>
      </c>
      <c r="CU36" s="783" t="str">
        <f t="shared" si="77"/>
        <v/>
      </c>
      <c r="CV36" s="783" t="str">
        <f t="shared" si="78"/>
        <v/>
      </c>
      <c r="CW36" s="783" t="str">
        <f t="shared" si="79"/>
        <v/>
      </c>
      <c r="CX36" s="783" t="str">
        <f t="shared" si="80"/>
        <v/>
      </c>
      <c r="CY36" s="783" t="str">
        <f t="shared" si="81"/>
        <v/>
      </c>
      <c r="CZ36" s="783" t="str">
        <f t="shared" si="82"/>
        <v/>
      </c>
      <c r="DA36" s="783" t="str">
        <f t="shared" si="83"/>
        <v/>
      </c>
      <c r="DB36" s="783" t="str">
        <f t="shared" si="84"/>
        <v/>
      </c>
      <c r="DC36" s="783" t="str">
        <f t="shared" si="85"/>
        <v/>
      </c>
      <c r="DD36" s="783" t="str">
        <f t="shared" si="86"/>
        <v/>
      </c>
      <c r="DE36" s="783" t="str">
        <f t="shared" si="87"/>
        <v/>
      </c>
      <c r="DF36" s="783" t="str">
        <f t="shared" si="88"/>
        <v/>
      </c>
      <c r="DG36" s="783" t="str">
        <f t="shared" si="89"/>
        <v/>
      </c>
      <c r="DH36" s="783" t="str">
        <f t="shared" si="90"/>
        <v/>
      </c>
      <c r="DI36" s="783" t="str">
        <f t="shared" si="91"/>
        <v/>
      </c>
      <c r="DJ36" s="783" t="str">
        <f t="shared" si="92"/>
        <v/>
      </c>
      <c r="DK36" s="783" t="str">
        <f t="shared" si="93"/>
        <v/>
      </c>
      <c r="DL36" s="783" t="str">
        <f t="shared" si="94"/>
        <v/>
      </c>
      <c r="DM36" s="783" t="str">
        <f t="shared" si="95"/>
        <v/>
      </c>
      <c r="DN36" s="783" t="str">
        <f t="shared" si="96"/>
        <v/>
      </c>
      <c r="DO36" s="783" t="str">
        <f t="shared" si="97"/>
        <v/>
      </c>
      <c r="DP36" s="783" t="str">
        <f t="shared" si="98"/>
        <v/>
      </c>
      <c r="DQ36" s="783" t="str">
        <f t="shared" si="99"/>
        <v/>
      </c>
      <c r="DR36" s="783" t="str">
        <f t="shared" si="100"/>
        <v/>
      </c>
      <c r="DS36" s="783" t="str">
        <f t="shared" si="101"/>
        <v/>
      </c>
      <c r="DT36" s="783" t="str">
        <f t="shared" si="102"/>
        <v/>
      </c>
      <c r="DU36" s="783" t="str">
        <f t="shared" si="103"/>
        <v/>
      </c>
      <c r="DV36" s="783" t="str">
        <f t="shared" si="104"/>
        <v/>
      </c>
      <c r="DW36" s="783" t="str">
        <f t="shared" si="105"/>
        <v/>
      </c>
      <c r="DX36" s="783" t="str">
        <f t="shared" si="106"/>
        <v/>
      </c>
      <c r="DY36" s="783" t="str">
        <f t="shared" si="107"/>
        <v/>
      </c>
      <c r="DZ36" s="783" t="str">
        <f t="shared" si="108"/>
        <v/>
      </c>
      <c r="EA36" s="783" t="str">
        <f t="shared" si="109"/>
        <v/>
      </c>
      <c r="EB36" s="783" t="str">
        <f t="shared" si="110"/>
        <v/>
      </c>
      <c r="EC36" s="783" t="str">
        <f t="shared" si="111"/>
        <v/>
      </c>
      <c r="ED36" s="783" t="str">
        <f t="shared" si="112"/>
        <v/>
      </c>
      <c r="EE36" s="783" t="str">
        <f t="shared" si="113"/>
        <v/>
      </c>
      <c r="EF36" s="783" t="str">
        <f t="shared" si="114"/>
        <v/>
      </c>
      <c r="EG36" s="783" t="str">
        <f t="shared" si="115"/>
        <v/>
      </c>
      <c r="EH36" s="783" t="str">
        <f t="shared" si="116"/>
        <v/>
      </c>
      <c r="EI36" s="783" t="str">
        <f t="shared" si="117"/>
        <v/>
      </c>
      <c r="EJ36" s="783" t="str">
        <f t="shared" si="118"/>
        <v/>
      </c>
      <c r="EK36" s="783" t="str">
        <f t="shared" si="119"/>
        <v/>
      </c>
      <c r="EL36" s="783" t="str">
        <f t="shared" si="120"/>
        <v/>
      </c>
      <c r="EM36" s="783" t="str">
        <f t="shared" si="121"/>
        <v/>
      </c>
      <c r="EN36" s="783" t="str">
        <f t="shared" si="122"/>
        <v/>
      </c>
      <c r="EO36" s="783" t="str">
        <f t="shared" si="123"/>
        <v/>
      </c>
      <c r="EP36" s="783" t="str">
        <f t="shared" si="124"/>
        <v/>
      </c>
      <c r="EQ36" s="783" t="str">
        <f t="shared" si="125"/>
        <v/>
      </c>
      <c r="ER36" s="783" t="str">
        <f t="shared" si="126"/>
        <v/>
      </c>
      <c r="ES36" s="783" t="str">
        <f t="shared" si="127"/>
        <v/>
      </c>
      <c r="ET36" s="783" t="str">
        <f t="shared" si="128"/>
        <v/>
      </c>
      <c r="EU36" s="783" t="str">
        <f t="shared" si="129"/>
        <v/>
      </c>
      <c r="EV36" s="783" t="str">
        <f t="shared" si="130"/>
        <v/>
      </c>
      <c r="EW36" s="783" t="str">
        <f t="shared" si="131"/>
        <v/>
      </c>
      <c r="EX36" s="783" t="str">
        <f t="shared" si="132"/>
        <v/>
      </c>
      <c r="EY36" s="783" t="str">
        <f t="shared" si="133"/>
        <v/>
      </c>
      <c r="EZ36" s="783" t="str">
        <f t="shared" si="134"/>
        <v/>
      </c>
      <c r="FA36" s="783" t="str">
        <f t="shared" si="135"/>
        <v/>
      </c>
      <c r="FB36" s="783" t="str">
        <f t="shared" si="136"/>
        <v/>
      </c>
      <c r="FC36" s="783" t="str">
        <f t="shared" si="137"/>
        <v/>
      </c>
      <c r="FD36" s="783" t="str">
        <f t="shared" si="138"/>
        <v/>
      </c>
      <c r="FE36" s="783" t="str">
        <f t="shared" si="139"/>
        <v/>
      </c>
      <c r="FF36" s="783" t="str">
        <f t="shared" si="140"/>
        <v/>
      </c>
      <c r="FG36" s="783" t="str">
        <f t="shared" si="141"/>
        <v/>
      </c>
      <c r="FH36" s="783" t="str">
        <f t="shared" si="142"/>
        <v/>
      </c>
      <c r="FI36" s="783" t="str">
        <f t="shared" si="143"/>
        <v/>
      </c>
      <c r="FJ36" s="783" t="str">
        <f t="shared" si="144"/>
        <v/>
      </c>
      <c r="FK36" s="783" t="str">
        <f t="shared" si="145"/>
        <v/>
      </c>
      <c r="FL36" s="783" t="str">
        <f t="shared" si="146"/>
        <v/>
      </c>
      <c r="FM36" s="783" t="str">
        <f t="shared" si="147"/>
        <v/>
      </c>
      <c r="FN36" s="783" t="str">
        <f t="shared" si="148"/>
        <v/>
      </c>
      <c r="FO36" s="783" t="str">
        <f t="shared" si="149"/>
        <v/>
      </c>
      <c r="FP36" s="783" t="str">
        <f t="shared" si="150"/>
        <v/>
      </c>
      <c r="FQ36" s="783" t="str">
        <f t="shared" si="151"/>
        <v/>
      </c>
      <c r="FR36" s="783" t="str">
        <f t="shared" si="152"/>
        <v/>
      </c>
      <c r="FS36" s="783" t="str">
        <f t="shared" si="153"/>
        <v/>
      </c>
      <c r="FT36" s="783" t="str">
        <f t="shared" si="154"/>
        <v/>
      </c>
      <c r="FU36" s="783" t="str">
        <f t="shared" si="155"/>
        <v/>
      </c>
      <c r="FV36" s="783" t="str">
        <f t="shared" si="156"/>
        <v/>
      </c>
      <c r="FW36" s="783" t="str">
        <f t="shared" si="157"/>
        <v/>
      </c>
      <c r="FX36" s="783" t="str">
        <f t="shared" si="158"/>
        <v/>
      </c>
      <c r="FY36" s="783" t="str">
        <f t="shared" si="159"/>
        <v/>
      </c>
      <c r="FZ36" s="783" t="str">
        <f t="shared" si="160"/>
        <v/>
      </c>
      <c r="GA36" s="783" t="str">
        <f t="shared" si="161"/>
        <v/>
      </c>
      <c r="GB36" s="783" t="str">
        <f t="shared" si="162"/>
        <v/>
      </c>
      <c r="GC36" s="783" t="str">
        <f t="shared" si="163"/>
        <v/>
      </c>
      <c r="GD36" s="783" t="str">
        <f t="shared" si="164"/>
        <v/>
      </c>
      <c r="GE36" s="783" t="str">
        <f t="shared" si="165"/>
        <v/>
      </c>
      <c r="GF36" s="783" t="str">
        <f t="shared" si="166"/>
        <v/>
      </c>
      <c r="GG36" s="783" t="str">
        <f t="shared" si="167"/>
        <v/>
      </c>
      <c r="GH36" s="783" t="str">
        <f t="shared" si="168"/>
        <v/>
      </c>
      <c r="GI36" s="783" t="str">
        <f t="shared" si="169"/>
        <v/>
      </c>
      <c r="GJ36" s="783" t="str">
        <f t="shared" si="170"/>
        <v/>
      </c>
      <c r="GK36" s="783" t="str">
        <f t="shared" si="171"/>
        <v/>
      </c>
      <c r="GL36" s="783" t="str">
        <f t="shared" si="172"/>
        <v/>
      </c>
      <c r="GM36" s="783" t="str">
        <f t="shared" si="173"/>
        <v/>
      </c>
      <c r="GN36" s="783" t="str">
        <f t="shared" si="174"/>
        <v/>
      </c>
      <c r="GO36" s="783" t="str">
        <f t="shared" si="175"/>
        <v/>
      </c>
      <c r="GP36" s="783" t="str">
        <f t="shared" si="176"/>
        <v/>
      </c>
      <c r="GQ36" s="783" t="str">
        <f t="shared" si="177"/>
        <v/>
      </c>
      <c r="GR36" s="783" t="str">
        <f t="shared" si="178"/>
        <v/>
      </c>
      <c r="GS36" s="783" t="str">
        <f t="shared" si="179"/>
        <v/>
      </c>
      <c r="GT36" s="783" t="str">
        <f t="shared" si="180"/>
        <v/>
      </c>
      <c r="GU36" s="783" t="str">
        <f t="shared" si="181"/>
        <v/>
      </c>
      <c r="GV36" s="783" t="str">
        <f t="shared" si="182"/>
        <v/>
      </c>
      <c r="GW36" s="783" t="str">
        <f t="shared" si="183"/>
        <v/>
      </c>
      <c r="GX36" s="783" t="str">
        <f t="shared" si="184"/>
        <v/>
      </c>
      <c r="GY36" s="783" t="str">
        <f t="shared" si="185"/>
        <v/>
      </c>
      <c r="GZ36" s="783" t="str">
        <f t="shared" si="186"/>
        <v/>
      </c>
      <c r="HA36" s="783" t="str">
        <f t="shared" si="187"/>
        <v/>
      </c>
      <c r="HB36" s="783" t="str">
        <f t="shared" si="188"/>
        <v/>
      </c>
      <c r="HC36" s="783" t="str">
        <f t="shared" si="189"/>
        <v/>
      </c>
      <c r="HD36" s="783" t="str">
        <f t="shared" si="190"/>
        <v/>
      </c>
      <c r="HE36" s="783" t="str">
        <f t="shared" si="191"/>
        <v/>
      </c>
      <c r="HF36" s="783" t="str">
        <f t="shared" si="192"/>
        <v/>
      </c>
      <c r="HG36" s="783" t="str">
        <f t="shared" si="193"/>
        <v/>
      </c>
      <c r="HH36" s="783" t="str">
        <f t="shared" si="194"/>
        <v/>
      </c>
      <c r="HI36" s="783" t="str">
        <f t="shared" si="195"/>
        <v/>
      </c>
      <c r="HJ36" s="783" t="str">
        <f t="shared" si="196"/>
        <v/>
      </c>
      <c r="HK36" s="783" t="str">
        <f t="shared" si="197"/>
        <v/>
      </c>
      <c r="HL36" s="783" t="str">
        <f t="shared" si="198"/>
        <v/>
      </c>
      <c r="HM36" s="783" t="str">
        <f t="shared" si="199"/>
        <v/>
      </c>
      <c r="HN36" s="783" t="str">
        <f t="shared" si="200"/>
        <v/>
      </c>
      <c r="HO36" s="783" t="str">
        <f t="shared" si="201"/>
        <v/>
      </c>
      <c r="HP36" s="783" t="str">
        <f t="shared" si="202"/>
        <v/>
      </c>
      <c r="HQ36" s="783" t="str">
        <f t="shared" si="203"/>
        <v/>
      </c>
      <c r="HR36" s="783" t="str">
        <f t="shared" si="204"/>
        <v/>
      </c>
      <c r="HS36" s="783" t="str">
        <f t="shared" si="205"/>
        <v/>
      </c>
      <c r="HT36" s="783" t="str">
        <f t="shared" si="206"/>
        <v/>
      </c>
      <c r="HU36" s="783" t="str">
        <f t="shared" si="207"/>
        <v/>
      </c>
      <c r="HV36" s="783" t="str">
        <f t="shared" si="208"/>
        <v/>
      </c>
      <c r="HW36" s="783" t="str">
        <f t="shared" si="209"/>
        <v/>
      </c>
      <c r="HX36" s="783" t="str">
        <f t="shared" si="210"/>
        <v/>
      </c>
      <c r="HY36" s="783" t="str">
        <f t="shared" si="211"/>
        <v/>
      </c>
      <c r="HZ36" s="819" t="str">
        <f t="shared" si="212"/>
        <v/>
      </c>
      <c r="IA36" s="819" t="str">
        <f t="shared" si="213"/>
        <v/>
      </c>
      <c r="IB36" s="819" t="str">
        <f t="shared" si="214"/>
        <v/>
      </c>
      <c r="IC36" s="819" t="str">
        <f t="shared" si="215"/>
        <v/>
      </c>
      <c r="ID36" s="819" t="str">
        <f t="shared" si="216"/>
        <v/>
      </c>
      <c r="IE36" s="819" t="str">
        <f t="shared" si="217"/>
        <v/>
      </c>
      <c r="IF36" s="819" t="str">
        <f t="shared" si="218"/>
        <v/>
      </c>
      <c r="IG36" s="819" t="str">
        <f t="shared" si="219"/>
        <v/>
      </c>
      <c r="IH36" s="819" t="str">
        <f t="shared" si="220"/>
        <v/>
      </c>
      <c r="II36" s="819" t="str">
        <f t="shared" si="221"/>
        <v/>
      </c>
      <c r="IJ36" s="819" t="str">
        <f t="shared" si="222"/>
        <v/>
      </c>
      <c r="IK36" s="819" t="str">
        <f t="shared" si="223"/>
        <v/>
      </c>
      <c r="IL36" s="819" t="str">
        <f t="shared" si="224"/>
        <v/>
      </c>
      <c r="IM36" s="819" t="str">
        <f t="shared" si="225"/>
        <v/>
      </c>
      <c r="IN36" s="819" t="str">
        <f t="shared" si="226"/>
        <v/>
      </c>
      <c r="IO36" s="819" t="str">
        <f t="shared" si="227"/>
        <v/>
      </c>
      <c r="IP36" s="819" t="str">
        <f t="shared" si="228"/>
        <v/>
      </c>
      <c r="IQ36" s="819" t="str">
        <f t="shared" si="229"/>
        <v/>
      </c>
      <c r="IR36" s="819" t="str">
        <f t="shared" si="230"/>
        <v/>
      </c>
      <c r="IS36" s="819" t="str">
        <f t="shared" si="231"/>
        <v/>
      </c>
      <c r="IT36" s="819" t="str">
        <f t="shared" si="232"/>
        <v/>
      </c>
      <c r="IU36" s="819" t="str">
        <f t="shared" si="233"/>
        <v/>
      </c>
      <c r="IV36" s="819" t="str">
        <f t="shared" si="234"/>
        <v/>
      </c>
      <c r="IW36" s="819" t="str">
        <f t="shared" si="235"/>
        <v/>
      </c>
      <c r="IX36" s="819" t="str">
        <f t="shared" si="236"/>
        <v/>
      </c>
      <c r="IY36" s="819" t="str">
        <f t="shared" si="237"/>
        <v/>
      </c>
      <c r="IZ36" s="819" t="str">
        <f t="shared" si="238"/>
        <v/>
      </c>
      <c r="JA36" s="819" t="str">
        <f t="shared" si="239"/>
        <v/>
      </c>
      <c r="JB36" s="819" t="str">
        <f t="shared" si="240"/>
        <v/>
      </c>
      <c r="JC36" s="819" t="str">
        <f t="shared" si="241"/>
        <v/>
      </c>
      <c r="JD36" s="819" t="str">
        <f t="shared" si="242"/>
        <v/>
      </c>
      <c r="JE36" s="819" t="str">
        <f t="shared" si="243"/>
        <v/>
      </c>
      <c r="JF36" s="819" t="str">
        <f t="shared" si="244"/>
        <v/>
      </c>
      <c r="JG36" s="819" t="str">
        <f t="shared" si="245"/>
        <v/>
      </c>
      <c r="JH36" s="819" t="str">
        <f t="shared" si="246"/>
        <v/>
      </c>
      <c r="JI36" s="819" t="str">
        <f t="shared" si="247"/>
        <v/>
      </c>
      <c r="JJ36" s="819" t="str">
        <f t="shared" si="248"/>
        <v/>
      </c>
      <c r="JK36" s="819" t="str">
        <f t="shared" si="249"/>
        <v/>
      </c>
      <c r="JL36" s="819" t="str">
        <f t="shared" si="250"/>
        <v/>
      </c>
      <c r="JM36" s="819" t="str">
        <f t="shared" si="251"/>
        <v/>
      </c>
      <c r="JN36" s="819" t="str">
        <f t="shared" si="252"/>
        <v/>
      </c>
      <c r="JO36" s="819" t="str">
        <f t="shared" si="253"/>
        <v/>
      </c>
      <c r="JP36" s="819" t="str">
        <f t="shared" si="254"/>
        <v/>
      </c>
      <c r="JQ36" s="819" t="str">
        <f t="shared" si="255"/>
        <v/>
      </c>
      <c r="JR36" s="819" t="str">
        <f t="shared" si="256"/>
        <v/>
      </c>
      <c r="JS36" s="819" t="str">
        <f t="shared" si="257"/>
        <v/>
      </c>
      <c r="JT36" s="819" t="str">
        <f t="shared" si="258"/>
        <v/>
      </c>
      <c r="JU36" s="819" t="str">
        <f t="shared" si="259"/>
        <v/>
      </c>
      <c r="JV36" s="819" t="str">
        <f t="shared" si="260"/>
        <v/>
      </c>
      <c r="JW36" s="819" t="str">
        <f t="shared" si="261"/>
        <v/>
      </c>
      <c r="JX36" s="819" t="str">
        <f t="shared" si="262"/>
        <v/>
      </c>
      <c r="JY36" s="819" t="str">
        <f t="shared" si="263"/>
        <v/>
      </c>
      <c r="JZ36" s="819" t="str">
        <f t="shared" si="264"/>
        <v/>
      </c>
      <c r="KA36" s="819" t="str">
        <f t="shared" si="265"/>
        <v/>
      </c>
      <c r="KB36" s="819" t="str">
        <f t="shared" si="266"/>
        <v/>
      </c>
      <c r="KC36" s="819" t="str">
        <f t="shared" si="267"/>
        <v/>
      </c>
      <c r="KD36" s="819" t="str">
        <f t="shared" si="268"/>
        <v/>
      </c>
      <c r="KE36" s="819" t="str">
        <f t="shared" si="269"/>
        <v/>
      </c>
      <c r="KF36" s="819" t="str">
        <f t="shared" si="270"/>
        <v/>
      </c>
      <c r="KG36" s="819" t="str">
        <f t="shared" si="271"/>
        <v/>
      </c>
      <c r="KH36" s="819" t="str">
        <f t="shared" si="272"/>
        <v/>
      </c>
      <c r="KI36" s="819" t="str">
        <f t="shared" si="273"/>
        <v/>
      </c>
      <c r="KJ36" s="819" t="str">
        <f t="shared" si="274"/>
        <v/>
      </c>
      <c r="KK36" s="819" t="str">
        <f t="shared" si="275"/>
        <v/>
      </c>
      <c r="KL36" s="819" t="str">
        <f t="shared" si="276"/>
        <v/>
      </c>
      <c r="KM36" s="819" t="str">
        <f t="shared" si="277"/>
        <v/>
      </c>
      <c r="KN36" s="819" t="str">
        <f t="shared" si="278"/>
        <v/>
      </c>
      <c r="KO36" s="819" t="str">
        <f t="shared" si="279"/>
        <v/>
      </c>
      <c r="KP36" s="819" t="str">
        <f t="shared" si="280"/>
        <v/>
      </c>
      <c r="KQ36" s="819" t="str">
        <f t="shared" si="281"/>
        <v/>
      </c>
      <c r="KR36" s="819" t="str">
        <f t="shared" si="282"/>
        <v/>
      </c>
      <c r="KS36" s="819" t="str">
        <f t="shared" si="283"/>
        <v/>
      </c>
      <c r="KT36" s="819" t="str">
        <f t="shared" si="284"/>
        <v/>
      </c>
      <c r="KU36" s="819" t="str">
        <f t="shared" si="285"/>
        <v/>
      </c>
      <c r="KV36" s="819" t="str">
        <f t="shared" si="286"/>
        <v/>
      </c>
      <c r="KW36" s="819" t="str">
        <f t="shared" si="287"/>
        <v/>
      </c>
      <c r="KX36" s="819" t="str">
        <f t="shared" si="288"/>
        <v/>
      </c>
      <c r="KY36" s="819" t="str">
        <f t="shared" si="289"/>
        <v/>
      </c>
      <c r="KZ36" s="819" t="str">
        <f t="shared" si="290"/>
        <v/>
      </c>
      <c r="LA36" s="819" t="str">
        <f t="shared" si="291"/>
        <v/>
      </c>
      <c r="LB36" s="819" t="str">
        <f t="shared" si="292"/>
        <v/>
      </c>
      <c r="LC36" s="819" t="str">
        <f t="shared" si="293"/>
        <v/>
      </c>
      <c r="LD36" s="819" t="str">
        <f t="shared" si="294"/>
        <v/>
      </c>
      <c r="LE36" s="819" t="str">
        <f t="shared" si="295"/>
        <v/>
      </c>
      <c r="LF36" s="819" t="str">
        <f t="shared" si="296"/>
        <v/>
      </c>
      <c r="LG36" s="819" t="str">
        <f t="shared" si="297"/>
        <v/>
      </c>
      <c r="LH36" s="819" t="str">
        <f t="shared" si="298"/>
        <v/>
      </c>
      <c r="LI36" s="819" t="str">
        <f t="shared" si="299"/>
        <v/>
      </c>
      <c r="LJ36" s="819" t="str">
        <f t="shared" si="300"/>
        <v/>
      </c>
      <c r="LK36" s="819" t="str">
        <f t="shared" si="301"/>
        <v/>
      </c>
      <c r="LL36" s="819" t="str">
        <f t="shared" si="302"/>
        <v/>
      </c>
      <c r="LM36" s="819" t="str">
        <f t="shared" si="303"/>
        <v/>
      </c>
      <c r="LN36" s="819" t="str">
        <f t="shared" si="304"/>
        <v/>
      </c>
      <c r="LO36" s="819" t="str">
        <f t="shared" si="305"/>
        <v/>
      </c>
      <c r="LP36" s="819" t="str">
        <f t="shared" si="306"/>
        <v/>
      </c>
      <c r="LQ36" s="820" t="str">
        <f t="shared" si="307"/>
        <v/>
      </c>
      <c r="LR36" s="820" t="str">
        <f t="shared" si="308"/>
        <v/>
      </c>
      <c r="LS36" s="820" t="str">
        <f t="shared" si="309"/>
        <v/>
      </c>
      <c r="LT36" s="820" t="str">
        <f t="shared" si="310"/>
        <v/>
      </c>
      <c r="LU36" s="820" t="str">
        <f t="shared" si="311"/>
        <v/>
      </c>
      <c r="LV36" s="783" t="str">
        <f t="shared" si="312"/>
        <v/>
      </c>
      <c r="LW36" s="783" t="str">
        <f t="shared" si="313"/>
        <v/>
      </c>
      <c r="LX36" s="783" t="str">
        <f t="shared" si="314"/>
        <v/>
      </c>
      <c r="LY36" s="783" t="str">
        <f t="shared" si="315"/>
        <v/>
      </c>
      <c r="LZ36" s="783" t="str">
        <f t="shared" si="316"/>
        <v/>
      </c>
      <c r="MA36" s="783" t="str">
        <f t="shared" si="317"/>
        <v/>
      </c>
      <c r="MB36" s="783" t="str">
        <f t="shared" si="318"/>
        <v/>
      </c>
      <c r="MC36" s="783" t="str">
        <f t="shared" si="319"/>
        <v/>
      </c>
      <c r="MD36" s="783" t="str">
        <f t="shared" si="320"/>
        <v/>
      </c>
      <c r="ME36" s="783" t="str">
        <f t="shared" si="321"/>
        <v/>
      </c>
      <c r="MF36" s="783" t="str">
        <f t="shared" si="322"/>
        <v/>
      </c>
      <c r="MG36" s="783" t="str">
        <f t="shared" si="323"/>
        <v/>
      </c>
      <c r="MH36" s="783" t="str">
        <f t="shared" si="324"/>
        <v/>
      </c>
      <c r="MI36" s="783" t="str">
        <f t="shared" si="325"/>
        <v/>
      </c>
      <c r="MJ36" s="783" t="str">
        <f t="shared" si="326"/>
        <v/>
      </c>
      <c r="MK36" s="783" t="str">
        <f t="shared" si="327"/>
        <v/>
      </c>
      <c r="ML36" s="783" t="str">
        <f t="shared" si="328"/>
        <v/>
      </c>
      <c r="MM36" s="783" t="str">
        <f t="shared" si="329"/>
        <v/>
      </c>
      <c r="MN36" s="783" t="str">
        <f t="shared" si="330"/>
        <v/>
      </c>
      <c r="MO36" s="783" t="str">
        <f t="shared" si="331"/>
        <v/>
      </c>
      <c r="MP36" s="805">
        <f t="shared" si="338"/>
        <v>0</v>
      </c>
      <c r="MQ36" s="805">
        <f t="shared" si="339"/>
        <v>0</v>
      </c>
      <c r="MR36" s="805">
        <f t="shared" si="340"/>
        <v>0</v>
      </c>
      <c r="MS36" s="805">
        <f t="shared" si="341"/>
        <v>0</v>
      </c>
      <c r="MT36" s="805">
        <f t="shared" si="342"/>
        <v>0</v>
      </c>
      <c r="MU36" s="805">
        <f t="shared" si="343"/>
        <v>0</v>
      </c>
      <c r="MV36" s="805">
        <f t="shared" si="344"/>
        <v>0</v>
      </c>
      <c r="MW36" s="805">
        <f t="shared" si="345"/>
        <v>0</v>
      </c>
      <c r="MX36" s="805">
        <f t="shared" si="346"/>
        <v>0</v>
      </c>
      <c r="MY36" s="805">
        <f t="shared" si="347"/>
        <v>0</v>
      </c>
      <c r="MZ36" s="805">
        <f t="shared" si="332"/>
        <v>0</v>
      </c>
      <c r="NA36" s="805">
        <f t="shared" si="333"/>
        <v>0</v>
      </c>
      <c r="NB36" s="805">
        <f t="shared" si="334"/>
        <v>0</v>
      </c>
      <c r="NC36" s="805">
        <f t="shared" si="335"/>
        <v>0</v>
      </c>
      <c r="ND36" s="805">
        <f t="shared" si="336"/>
        <v>0</v>
      </c>
    </row>
    <row r="37" spans="1:369" ht="13.9" customHeight="1" x14ac:dyDescent="0.2">
      <c r="A37" s="814" t="str">
        <f t="shared" si="337"/>
        <v/>
      </c>
      <c r="B37" s="165"/>
      <c r="C37" s="140"/>
      <c r="D37" s="141"/>
      <c r="E37" s="142"/>
      <c r="F37" s="142"/>
      <c r="G37" s="142"/>
      <c r="H37" s="142"/>
      <c r="I37" s="142"/>
      <c r="J37" s="534"/>
      <c r="K37" s="143"/>
      <c r="L37" s="144">
        <f t="shared" si="0"/>
        <v>0</v>
      </c>
      <c r="M37" s="144">
        <f t="shared" si="1"/>
        <v>0</v>
      </c>
      <c r="N37" s="821"/>
      <c r="O37" s="821"/>
      <c r="P37" s="821"/>
      <c r="Q37" s="822"/>
      <c r="R37" s="823"/>
      <c r="S37" s="824"/>
      <c r="T37" s="1303"/>
      <c r="U37" s="1304"/>
      <c r="V37" s="1304"/>
      <c r="W37" s="1305"/>
      <c r="X37" s="783" t="str">
        <f t="shared" si="2"/>
        <v/>
      </c>
      <c r="Y37" s="783" t="str">
        <f t="shared" si="3"/>
        <v/>
      </c>
      <c r="Z37" s="783" t="str">
        <f t="shared" si="4"/>
        <v/>
      </c>
      <c r="AA37" s="783" t="str">
        <f t="shared" si="5"/>
        <v/>
      </c>
      <c r="AB37" s="783" t="str">
        <f t="shared" si="6"/>
        <v/>
      </c>
      <c r="AC37" s="783" t="str">
        <f t="shared" si="7"/>
        <v/>
      </c>
      <c r="AD37" s="783" t="str">
        <f t="shared" si="8"/>
        <v/>
      </c>
      <c r="AE37" s="783" t="str">
        <f t="shared" si="9"/>
        <v/>
      </c>
      <c r="AF37" s="783" t="str">
        <f t="shared" si="10"/>
        <v/>
      </c>
      <c r="AG37" s="783" t="str">
        <f t="shared" si="11"/>
        <v/>
      </c>
      <c r="AH37" s="783" t="str">
        <f t="shared" si="12"/>
        <v/>
      </c>
      <c r="AI37" s="783" t="str">
        <f t="shared" si="13"/>
        <v/>
      </c>
      <c r="AJ37" s="783" t="str">
        <f t="shared" si="14"/>
        <v/>
      </c>
      <c r="AK37" s="783" t="str">
        <f t="shared" si="15"/>
        <v/>
      </c>
      <c r="AL37" s="783" t="str">
        <f t="shared" si="16"/>
        <v/>
      </c>
      <c r="AM37" s="783" t="str">
        <f t="shared" si="17"/>
        <v/>
      </c>
      <c r="AN37" s="783" t="str">
        <f t="shared" si="18"/>
        <v/>
      </c>
      <c r="AO37" s="783" t="str">
        <f t="shared" si="19"/>
        <v/>
      </c>
      <c r="AP37" s="783" t="str">
        <f t="shared" si="20"/>
        <v/>
      </c>
      <c r="AQ37" s="783" t="str">
        <f t="shared" si="21"/>
        <v/>
      </c>
      <c r="AR37" s="783" t="str">
        <f t="shared" si="22"/>
        <v/>
      </c>
      <c r="AS37" s="783" t="str">
        <f t="shared" si="23"/>
        <v/>
      </c>
      <c r="AT37" s="783" t="str">
        <f t="shared" si="24"/>
        <v/>
      </c>
      <c r="AU37" s="783" t="str">
        <f t="shared" si="25"/>
        <v/>
      </c>
      <c r="AV37" s="783" t="str">
        <f t="shared" si="26"/>
        <v/>
      </c>
      <c r="AW37" s="783" t="str">
        <f t="shared" si="27"/>
        <v/>
      </c>
      <c r="AX37" s="783" t="str">
        <f t="shared" si="28"/>
        <v/>
      </c>
      <c r="AY37" s="783" t="str">
        <f t="shared" si="29"/>
        <v/>
      </c>
      <c r="AZ37" s="783" t="str">
        <f t="shared" si="30"/>
        <v/>
      </c>
      <c r="BA37" s="783" t="str">
        <f t="shared" si="31"/>
        <v/>
      </c>
      <c r="BB37" s="783" t="str">
        <f t="shared" si="32"/>
        <v/>
      </c>
      <c r="BC37" s="783" t="str">
        <f t="shared" si="33"/>
        <v/>
      </c>
      <c r="BD37" s="783" t="str">
        <f t="shared" si="34"/>
        <v/>
      </c>
      <c r="BE37" s="783" t="str">
        <f t="shared" si="35"/>
        <v/>
      </c>
      <c r="BF37" s="783" t="str">
        <f t="shared" si="36"/>
        <v/>
      </c>
      <c r="BG37" s="783" t="str">
        <f t="shared" si="37"/>
        <v/>
      </c>
      <c r="BH37" s="783" t="str">
        <f t="shared" si="38"/>
        <v/>
      </c>
      <c r="BI37" s="783" t="str">
        <f t="shared" si="39"/>
        <v/>
      </c>
      <c r="BJ37" s="783" t="str">
        <f t="shared" si="40"/>
        <v/>
      </c>
      <c r="BK37" s="783" t="str">
        <f t="shared" si="41"/>
        <v/>
      </c>
      <c r="BL37" s="783" t="str">
        <f t="shared" si="42"/>
        <v/>
      </c>
      <c r="BM37" s="783" t="str">
        <f t="shared" si="43"/>
        <v/>
      </c>
      <c r="BN37" s="783" t="str">
        <f t="shared" si="44"/>
        <v/>
      </c>
      <c r="BO37" s="783" t="str">
        <f t="shared" si="45"/>
        <v/>
      </c>
      <c r="BP37" s="783" t="str">
        <f t="shared" si="46"/>
        <v/>
      </c>
      <c r="BQ37" s="783" t="str">
        <f t="shared" si="47"/>
        <v/>
      </c>
      <c r="BR37" s="783" t="str">
        <f t="shared" si="48"/>
        <v/>
      </c>
      <c r="BS37" s="783" t="str">
        <f t="shared" si="49"/>
        <v/>
      </c>
      <c r="BT37" s="783" t="str">
        <f t="shared" si="50"/>
        <v/>
      </c>
      <c r="BU37" s="783" t="str">
        <f t="shared" si="51"/>
        <v/>
      </c>
      <c r="BV37" s="783" t="str">
        <f t="shared" si="52"/>
        <v/>
      </c>
      <c r="BW37" s="783" t="str">
        <f t="shared" si="53"/>
        <v/>
      </c>
      <c r="BX37" s="783" t="str">
        <f t="shared" si="54"/>
        <v/>
      </c>
      <c r="BY37" s="783" t="str">
        <f t="shared" si="55"/>
        <v/>
      </c>
      <c r="BZ37" s="783" t="str">
        <f t="shared" si="56"/>
        <v/>
      </c>
      <c r="CA37" s="783" t="str">
        <f t="shared" si="57"/>
        <v/>
      </c>
      <c r="CB37" s="783" t="str">
        <f t="shared" si="58"/>
        <v/>
      </c>
      <c r="CC37" s="783" t="str">
        <f t="shared" si="59"/>
        <v/>
      </c>
      <c r="CD37" s="783" t="str">
        <f t="shared" si="60"/>
        <v/>
      </c>
      <c r="CE37" s="783" t="str">
        <f t="shared" si="61"/>
        <v/>
      </c>
      <c r="CF37" s="783" t="str">
        <f t="shared" si="62"/>
        <v/>
      </c>
      <c r="CG37" s="783" t="str">
        <f t="shared" si="63"/>
        <v/>
      </c>
      <c r="CH37" s="783" t="str">
        <f t="shared" si="64"/>
        <v/>
      </c>
      <c r="CI37" s="783" t="str">
        <f t="shared" si="65"/>
        <v/>
      </c>
      <c r="CJ37" s="783" t="str">
        <f t="shared" si="66"/>
        <v/>
      </c>
      <c r="CK37" s="783" t="str">
        <f t="shared" si="67"/>
        <v/>
      </c>
      <c r="CL37" s="783" t="str">
        <f t="shared" si="68"/>
        <v/>
      </c>
      <c r="CM37" s="783" t="str">
        <f t="shared" si="69"/>
        <v/>
      </c>
      <c r="CN37" s="783" t="str">
        <f t="shared" si="70"/>
        <v/>
      </c>
      <c r="CO37" s="783" t="str">
        <f t="shared" si="71"/>
        <v/>
      </c>
      <c r="CP37" s="783" t="str">
        <f t="shared" si="72"/>
        <v/>
      </c>
      <c r="CQ37" s="783" t="str">
        <f t="shared" si="73"/>
        <v/>
      </c>
      <c r="CR37" s="783" t="str">
        <f t="shared" si="74"/>
        <v/>
      </c>
      <c r="CS37" s="783" t="str">
        <f t="shared" si="75"/>
        <v/>
      </c>
      <c r="CT37" s="783" t="str">
        <f t="shared" si="76"/>
        <v/>
      </c>
      <c r="CU37" s="783" t="str">
        <f t="shared" si="77"/>
        <v/>
      </c>
      <c r="CV37" s="783" t="str">
        <f t="shared" si="78"/>
        <v/>
      </c>
      <c r="CW37" s="783" t="str">
        <f t="shared" si="79"/>
        <v/>
      </c>
      <c r="CX37" s="783" t="str">
        <f t="shared" si="80"/>
        <v/>
      </c>
      <c r="CY37" s="783" t="str">
        <f t="shared" si="81"/>
        <v/>
      </c>
      <c r="CZ37" s="783" t="str">
        <f t="shared" si="82"/>
        <v/>
      </c>
      <c r="DA37" s="783" t="str">
        <f t="shared" si="83"/>
        <v/>
      </c>
      <c r="DB37" s="783" t="str">
        <f t="shared" si="84"/>
        <v/>
      </c>
      <c r="DC37" s="783" t="str">
        <f t="shared" si="85"/>
        <v/>
      </c>
      <c r="DD37" s="783" t="str">
        <f t="shared" si="86"/>
        <v/>
      </c>
      <c r="DE37" s="783" t="str">
        <f t="shared" si="87"/>
        <v/>
      </c>
      <c r="DF37" s="783" t="str">
        <f t="shared" si="88"/>
        <v/>
      </c>
      <c r="DG37" s="783" t="str">
        <f t="shared" si="89"/>
        <v/>
      </c>
      <c r="DH37" s="783" t="str">
        <f t="shared" si="90"/>
        <v/>
      </c>
      <c r="DI37" s="783" t="str">
        <f t="shared" si="91"/>
        <v/>
      </c>
      <c r="DJ37" s="783" t="str">
        <f t="shared" si="92"/>
        <v/>
      </c>
      <c r="DK37" s="783" t="str">
        <f t="shared" si="93"/>
        <v/>
      </c>
      <c r="DL37" s="783" t="str">
        <f t="shared" si="94"/>
        <v/>
      </c>
      <c r="DM37" s="783" t="str">
        <f t="shared" si="95"/>
        <v/>
      </c>
      <c r="DN37" s="783" t="str">
        <f t="shared" si="96"/>
        <v/>
      </c>
      <c r="DO37" s="783" t="str">
        <f t="shared" si="97"/>
        <v/>
      </c>
      <c r="DP37" s="783" t="str">
        <f t="shared" si="98"/>
        <v/>
      </c>
      <c r="DQ37" s="783" t="str">
        <f t="shared" si="99"/>
        <v/>
      </c>
      <c r="DR37" s="783" t="str">
        <f t="shared" si="100"/>
        <v/>
      </c>
      <c r="DS37" s="783" t="str">
        <f t="shared" si="101"/>
        <v/>
      </c>
      <c r="DT37" s="783" t="str">
        <f t="shared" si="102"/>
        <v/>
      </c>
      <c r="DU37" s="783" t="str">
        <f t="shared" si="103"/>
        <v/>
      </c>
      <c r="DV37" s="783" t="str">
        <f t="shared" si="104"/>
        <v/>
      </c>
      <c r="DW37" s="783" t="str">
        <f t="shared" si="105"/>
        <v/>
      </c>
      <c r="DX37" s="783" t="str">
        <f t="shared" si="106"/>
        <v/>
      </c>
      <c r="DY37" s="783" t="str">
        <f t="shared" si="107"/>
        <v/>
      </c>
      <c r="DZ37" s="783" t="str">
        <f t="shared" si="108"/>
        <v/>
      </c>
      <c r="EA37" s="783" t="str">
        <f t="shared" si="109"/>
        <v/>
      </c>
      <c r="EB37" s="783" t="str">
        <f t="shared" si="110"/>
        <v/>
      </c>
      <c r="EC37" s="783" t="str">
        <f t="shared" si="111"/>
        <v/>
      </c>
      <c r="ED37" s="783" t="str">
        <f t="shared" si="112"/>
        <v/>
      </c>
      <c r="EE37" s="783" t="str">
        <f t="shared" si="113"/>
        <v/>
      </c>
      <c r="EF37" s="783" t="str">
        <f t="shared" si="114"/>
        <v/>
      </c>
      <c r="EG37" s="783" t="str">
        <f t="shared" si="115"/>
        <v/>
      </c>
      <c r="EH37" s="783" t="str">
        <f t="shared" si="116"/>
        <v/>
      </c>
      <c r="EI37" s="783" t="str">
        <f t="shared" si="117"/>
        <v/>
      </c>
      <c r="EJ37" s="783" t="str">
        <f t="shared" si="118"/>
        <v/>
      </c>
      <c r="EK37" s="783" t="str">
        <f t="shared" si="119"/>
        <v/>
      </c>
      <c r="EL37" s="783" t="str">
        <f t="shared" si="120"/>
        <v/>
      </c>
      <c r="EM37" s="783" t="str">
        <f t="shared" si="121"/>
        <v/>
      </c>
      <c r="EN37" s="783" t="str">
        <f t="shared" si="122"/>
        <v/>
      </c>
      <c r="EO37" s="783" t="str">
        <f t="shared" si="123"/>
        <v/>
      </c>
      <c r="EP37" s="783" t="str">
        <f t="shared" si="124"/>
        <v/>
      </c>
      <c r="EQ37" s="783" t="str">
        <f t="shared" si="125"/>
        <v/>
      </c>
      <c r="ER37" s="783" t="str">
        <f t="shared" si="126"/>
        <v/>
      </c>
      <c r="ES37" s="783" t="str">
        <f t="shared" si="127"/>
        <v/>
      </c>
      <c r="ET37" s="783" t="str">
        <f t="shared" si="128"/>
        <v/>
      </c>
      <c r="EU37" s="783" t="str">
        <f t="shared" si="129"/>
        <v/>
      </c>
      <c r="EV37" s="783" t="str">
        <f t="shared" si="130"/>
        <v/>
      </c>
      <c r="EW37" s="783" t="str">
        <f t="shared" si="131"/>
        <v/>
      </c>
      <c r="EX37" s="783" t="str">
        <f t="shared" si="132"/>
        <v/>
      </c>
      <c r="EY37" s="783" t="str">
        <f t="shared" si="133"/>
        <v/>
      </c>
      <c r="EZ37" s="783" t="str">
        <f t="shared" si="134"/>
        <v/>
      </c>
      <c r="FA37" s="783" t="str">
        <f t="shared" si="135"/>
        <v/>
      </c>
      <c r="FB37" s="783" t="str">
        <f t="shared" si="136"/>
        <v/>
      </c>
      <c r="FC37" s="783" t="str">
        <f t="shared" si="137"/>
        <v/>
      </c>
      <c r="FD37" s="783" t="str">
        <f t="shared" si="138"/>
        <v/>
      </c>
      <c r="FE37" s="783" t="str">
        <f t="shared" si="139"/>
        <v/>
      </c>
      <c r="FF37" s="783" t="str">
        <f t="shared" si="140"/>
        <v/>
      </c>
      <c r="FG37" s="783" t="str">
        <f t="shared" si="141"/>
        <v/>
      </c>
      <c r="FH37" s="783" t="str">
        <f t="shared" si="142"/>
        <v/>
      </c>
      <c r="FI37" s="783" t="str">
        <f t="shared" si="143"/>
        <v/>
      </c>
      <c r="FJ37" s="783" t="str">
        <f t="shared" si="144"/>
        <v/>
      </c>
      <c r="FK37" s="783" t="str">
        <f t="shared" si="145"/>
        <v/>
      </c>
      <c r="FL37" s="783" t="str">
        <f t="shared" si="146"/>
        <v/>
      </c>
      <c r="FM37" s="783" t="str">
        <f t="shared" si="147"/>
        <v/>
      </c>
      <c r="FN37" s="783" t="str">
        <f t="shared" si="148"/>
        <v/>
      </c>
      <c r="FO37" s="783" t="str">
        <f t="shared" si="149"/>
        <v/>
      </c>
      <c r="FP37" s="783" t="str">
        <f t="shared" si="150"/>
        <v/>
      </c>
      <c r="FQ37" s="783" t="str">
        <f t="shared" si="151"/>
        <v/>
      </c>
      <c r="FR37" s="783" t="str">
        <f t="shared" si="152"/>
        <v/>
      </c>
      <c r="FS37" s="783" t="str">
        <f t="shared" si="153"/>
        <v/>
      </c>
      <c r="FT37" s="783" t="str">
        <f t="shared" si="154"/>
        <v/>
      </c>
      <c r="FU37" s="783" t="str">
        <f t="shared" si="155"/>
        <v/>
      </c>
      <c r="FV37" s="783" t="str">
        <f t="shared" si="156"/>
        <v/>
      </c>
      <c r="FW37" s="783" t="str">
        <f t="shared" si="157"/>
        <v/>
      </c>
      <c r="FX37" s="783" t="str">
        <f t="shared" si="158"/>
        <v/>
      </c>
      <c r="FY37" s="783" t="str">
        <f t="shared" si="159"/>
        <v/>
      </c>
      <c r="FZ37" s="783" t="str">
        <f t="shared" si="160"/>
        <v/>
      </c>
      <c r="GA37" s="783" t="str">
        <f t="shared" si="161"/>
        <v/>
      </c>
      <c r="GB37" s="783" t="str">
        <f t="shared" si="162"/>
        <v/>
      </c>
      <c r="GC37" s="783" t="str">
        <f t="shared" si="163"/>
        <v/>
      </c>
      <c r="GD37" s="783" t="str">
        <f t="shared" si="164"/>
        <v/>
      </c>
      <c r="GE37" s="783" t="str">
        <f t="shared" si="165"/>
        <v/>
      </c>
      <c r="GF37" s="783" t="str">
        <f t="shared" si="166"/>
        <v/>
      </c>
      <c r="GG37" s="783" t="str">
        <f t="shared" si="167"/>
        <v/>
      </c>
      <c r="GH37" s="783" t="str">
        <f t="shared" si="168"/>
        <v/>
      </c>
      <c r="GI37" s="783" t="str">
        <f t="shared" si="169"/>
        <v/>
      </c>
      <c r="GJ37" s="783" t="str">
        <f t="shared" si="170"/>
        <v/>
      </c>
      <c r="GK37" s="783" t="str">
        <f t="shared" si="171"/>
        <v/>
      </c>
      <c r="GL37" s="783" t="str">
        <f t="shared" si="172"/>
        <v/>
      </c>
      <c r="GM37" s="783" t="str">
        <f t="shared" si="173"/>
        <v/>
      </c>
      <c r="GN37" s="783" t="str">
        <f t="shared" si="174"/>
        <v/>
      </c>
      <c r="GO37" s="783" t="str">
        <f t="shared" si="175"/>
        <v/>
      </c>
      <c r="GP37" s="783" t="str">
        <f t="shared" si="176"/>
        <v/>
      </c>
      <c r="GQ37" s="783" t="str">
        <f t="shared" si="177"/>
        <v/>
      </c>
      <c r="GR37" s="783" t="str">
        <f t="shared" si="178"/>
        <v/>
      </c>
      <c r="GS37" s="783" t="str">
        <f t="shared" si="179"/>
        <v/>
      </c>
      <c r="GT37" s="783" t="str">
        <f t="shared" si="180"/>
        <v/>
      </c>
      <c r="GU37" s="783" t="str">
        <f t="shared" si="181"/>
        <v/>
      </c>
      <c r="GV37" s="783" t="str">
        <f t="shared" si="182"/>
        <v/>
      </c>
      <c r="GW37" s="783" t="str">
        <f t="shared" si="183"/>
        <v/>
      </c>
      <c r="GX37" s="783" t="str">
        <f t="shared" si="184"/>
        <v/>
      </c>
      <c r="GY37" s="783" t="str">
        <f t="shared" si="185"/>
        <v/>
      </c>
      <c r="GZ37" s="783" t="str">
        <f t="shared" si="186"/>
        <v/>
      </c>
      <c r="HA37" s="783" t="str">
        <f t="shared" si="187"/>
        <v/>
      </c>
      <c r="HB37" s="783" t="str">
        <f t="shared" si="188"/>
        <v/>
      </c>
      <c r="HC37" s="783" t="str">
        <f t="shared" si="189"/>
        <v/>
      </c>
      <c r="HD37" s="783" t="str">
        <f t="shared" si="190"/>
        <v/>
      </c>
      <c r="HE37" s="783" t="str">
        <f t="shared" si="191"/>
        <v/>
      </c>
      <c r="HF37" s="783" t="str">
        <f t="shared" si="192"/>
        <v/>
      </c>
      <c r="HG37" s="783" t="str">
        <f t="shared" si="193"/>
        <v/>
      </c>
      <c r="HH37" s="783" t="str">
        <f t="shared" si="194"/>
        <v/>
      </c>
      <c r="HI37" s="783" t="str">
        <f t="shared" si="195"/>
        <v/>
      </c>
      <c r="HJ37" s="783" t="str">
        <f t="shared" si="196"/>
        <v/>
      </c>
      <c r="HK37" s="783" t="str">
        <f t="shared" si="197"/>
        <v/>
      </c>
      <c r="HL37" s="783" t="str">
        <f t="shared" si="198"/>
        <v/>
      </c>
      <c r="HM37" s="783" t="str">
        <f t="shared" si="199"/>
        <v/>
      </c>
      <c r="HN37" s="783" t="str">
        <f t="shared" si="200"/>
        <v/>
      </c>
      <c r="HO37" s="783" t="str">
        <f t="shared" si="201"/>
        <v/>
      </c>
      <c r="HP37" s="783" t="str">
        <f t="shared" si="202"/>
        <v/>
      </c>
      <c r="HQ37" s="783" t="str">
        <f t="shared" si="203"/>
        <v/>
      </c>
      <c r="HR37" s="783" t="str">
        <f t="shared" si="204"/>
        <v/>
      </c>
      <c r="HS37" s="783" t="str">
        <f t="shared" si="205"/>
        <v/>
      </c>
      <c r="HT37" s="783" t="str">
        <f t="shared" si="206"/>
        <v/>
      </c>
      <c r="HU37" s="783" t="str">
        <f t="shared" si="207"/>
        <v/>
      </c>
      <c r="HV37" s="783" t="str">
        <f t="shared" si="208"/>
        <v/>
      </c>
      <c r="HW37" s="783" t="str">
        <f t="shared" si="209"/>
        <v/>
      </c>
      <c r="HX37" s="783" t="str">
        <f t="shared" si="210"/>
        <v/>
      </c>
      <c r="HY37" s="783" t="str">
        <f t="shared" si="211"/>
        <v/>
      </c>
      <c r="HZ37" s="819" t="str">
        <f t="shared" si="212"/>
        <v/>
      </c>
      <c r="IA37" s="819" t="str">
        <f t="shared" si="213"/>
        <v/>
      </c>
      <c r="IB37" s="819" t="str">
        <f t="shared" si="214"/>
        <v/>
      </c>
      <c r="IC37" s="819" t="str">
        <f t="shared" si="215"/>
        <v/>
      </c>
      <c r="ID37" s="819" t="str">
        <f t="shared" si="216"/>
        <v/>
      </c>
      <c r="IE37" s="819" t="str">
        <f t="shared" si="217"/>
        <v/>
      </c>
      <c r="IF37" s="819" t="str">
        <f t="shared" si="218"/>
        <v/>
      </c>
      <c r="IG37" s="819" t="str">
        <f t="shared" si="219"/>
        <v/>
      </c>
      <c r="IH37" s="819" t="str">
        <f t="shared" si="220"/>
        <v/>
      </c>
      <c r="II37" s="819" t="str">
        <f t="shared" si="221"/>
        <v/>
      </c>
      <c r="IJ37" s="819" t="str">
        <f t="shared" si="222"/>
        <v/>
      </c>
      <c r="IK37" s="819" t="str">
        <f t="shared" si="223"/>
        <v/>
      </c>
      <c r="IL37" s="819" t="str">
        <f t="shared" si="224"/>
        <v/>
      </c>
      <c r="IM37" s="819" t="str">
        <f t="shared" si="225"/>
        <v/>
      </c>
      <c r="IN37" s="819" t="str">
        <f t="shared" si="226"/>
        <v/>
      </c>
      <c r="IO37" s="819" t="str">
        <f t="shared" si="227"/>
        <v/>
      </c>
      <c r="IP37" s="819" t="str">
        <f t="shared" si="228"/>
        <v/>
      </c>
      <c r="IQ37" s="819" t="str">
        <f t="shared" si="229"/>
        <v/>
      </c>
      <c r="IR37" s="819" t="str">
        <f t="shared" si="230"/>
        <v/>
      </c>
      <c r="IS37" s="819" t="str">
        <f t="shared" si="231"/>
        <v/>
      </c>
      <c r="IT37" s="819" t="str">
        <f t="shared" si="232"/>
        <v/>
      </c>
      <c r="IU37" s="819" t="str">
        <f t="shared" si="233"/>
        <v/>
      </c>
      <c r="IV37" s="819" t="str">
        <f t="shared" si="234"/>
        <v/>
      </c>
      <c r="IW37" s="819" t="str">
        <f t="shared" si="235"/>
        <v/>
      </c>
      <c r="IX37" s="819" t="str">
        <f t="shared" si="236"/>
        <v/>
      </c>
      <c r="IY37" s="819" t="str">
        <f t="shared" si="237"/>
        <v/>
      </c>
      <c r="IZ37" s="819" t="str">
        <f t="shared" si="238"/>
        <v/>
      </c>
      <c r="JA37" s="819" t="str">
        <f t="shared" si="239"/>
        <v/>
      </c>
      <c r="JB37" s="819" t="str">
        <f t="shared" si="240"/>
        <v/>
      </c>
      <c r="JC37" s="819" t="str">
        <f t="shared" si="241"/>
        <v/>
      </c>
      <c r="JD37" s="819" t="str">
        <f t="shared" si="242"/>
        <v/>
      </c>
      <c r="JE37" s="819" t="str">
        <f t="shared" si="243"/>
        <v/>
      </c>
      <c r="JF37" s="819" t="str">
        <f t="shared" si="244"/>
        <v/>
      </c>
      <c r="JG37" s="819" t="str">
        <f t="shared" si="245"/>
        <v/>
      </c>
      <c r="JH37" s="819" t="str">
        <f t="shared" si="246"/>
        <v/>
      </c>
      <c r="JI37" s="819" t="str">
        <f t="shared" si="247"/>
        <v/>
      </c>
      <c r="JJ37" s="819" t="str">
        <f t="shared" si="248"/>
        <v/>
      </c>
      <c r="JK37" s="819" t="str">
        <f t="shared" si="249"/>
        <v/>
      </c>
      <c r="JL37" s="819" t="str">
        <f t="shared" si="250"/>
        <v/>
      </c>
      <c r="JM37" s="819" t="str">
        <f t="shared" si="251"/>
        <v/>
      </c>
      <c r="JN37" s="819" t="str">
        <f t="shared" si="252"/>
        <v/>
      </c>
      <c r="JO37" s="819" t="str">
        <f t="shared" si="253"/>
        <v/>
      </c>
      <c r="JP37" s="819" t="str">
        <f t="shared" si="254"/>
        <v/>
      </c>
      <c r="JQ37" s="819" t="str">
        <f t="shared" si="255"/>
        <v/>
      </c>
      <c r="JR37" s="819" t="str">
        <f t="shared" si="256"/>
        <v/>
      </c>
      <c r="JS37" s="819" t="str">
        <f t="shared" si="257"/>
        <v/>
      </c>
      <c r="JT37" s="819" t="str">
        <f t="shared" si="258"/>
        <v/>
      </c>
      <c r="JU37" s="819" t="str">
        <f t="shared" si="259"/>
        <v/>
      </c>
      <c r="JV37" s="819" t="str">
        <f t="shared" si="260"/>
        <v/>
      </c>
      <c r="JW37" s="819" t="str">
        <f t="shared" si="261"/>
        <v/>
      </c>
      <c r="JX37" s="819" t="str">
        <f t="shared" si="262"/>
        <v/>
      </c>
      <c r="JY37" s="819" t="str">
        <f t="shared" si="263"/>
        <v/>
      </c>
      <c r="JZ37" s="819" t="str">
        <f t="shared" si="264"/>
        <v/>
      </c>
      <c r="KA37" s="819" t="str">
        <f t="shared" si="265"/>
        <v/>
      </c>
      <c r="KB37" s="819" t="str">
        <f t="shared" si="266"/>
        <v/>
      </c>
      <c r="KC37" s="819" t="str">
        <f t="shared" si="267"/>
        <v/>
      </c>
      <c r="KD37" s="819" t="str">
        <f t="shared" si="268"/>
        <v/>
      </c>
      <c r="KE37" s="819" t="str">
        <f t="shared" si="269"/>
        <v/>
      </c>
      <c r="KF37" s="819" t="str">
        <f t="shared" si="270"/>
        <v/>
      </c>
      <c r="KG37" s="819" t="str">
        <f t="shared" si="271"/>
        <v/>
      </c>
      <c r="KH37" s="819" t="str">
        <f t="shared" si="272"/>
        <v/>
      </c>
      <c r="KI37" s="819" t="str">
        <f t="shared" si="273"/>
        <v/>
      </c>
      <c r="KJ37" s="819" t="str">
        <f t="shared" si="274"/>
        <v/>
      </c>
      <c r="KK37" s="819" t="str">
        <f t="shared" si="275"/>
        <v/>
      </c>
      <c r="KL37" s="819" t="str">
        <f t="shared" si="276"/>
        <v/>
      </c>
      <c r="KM37" s="819" t="str">
        <f t="shared" si="277"/>
        <v/>
      </c>
      <c r="KN37" s="819" t="str">
        <f t="shared" si="278"/>
        <v/>
      </c>
      <c r="KO37" s="819" t="str">
        <f t="shared" si="279"/>
        <v/>
      </c>
      <c r="KP37" s="819" t="str">
        <f t="shared" si="280"/>
        <v/>
      </c>
      <c r="KQ37" s="819" t="str">
        <f t="shared" si="281"/>
        <v/>
      </c>
      <c r="KR37" s="819" t="str">
        <f t="shared" si="282"/>
        <v/>
      </c>
      <c r="KS37" s="819" t="str">
        <f t="shared" si="283"/>
        <v/>
      </c>
      <c r="KT37" s="819" t="str">
        <f t="shared" si="284"/>
        <v/>
      </c>
      <c r="KU37" s="819" t="str">
        <f t="shared" si="285"/>
        <v/>
      </c>
      <c r="KV37" s="819" t="str">
        <f t="shared" si="286"/>
        <v/>
      </c>
      <c r="KW37" s="819" t="str">
        <f t="shared" si="287"/>
        <v/>
      </c>
      <c r="KX37" s="819" t="str">
        <f t="shared" si="288"/>
        <v/>
      </c>
      <c r="KY37" s="819" t="str">
        <f t="shared" si="289"/>
        <v/>
      </c>
      <c r="KZ37" s="819" t="str">
        <f t="shared" si="290"/>
        <v/>
      </c>
      <c r="LA37" s="819" t="str">
        <f t="shared" si="291"/>
        <v/>
      </c>
      <c r="LB37" s="819" t="str">
        <f t="shared" si="292"/>
        <v/>
      </c>
      <c r="LC37" s="819" t="str">
        <f t="shared" si="293"/>
        <v/>
      </c>
      <c r="LD37" s="819" t="str">
        <f t="shared" si="294"/>
        <v/>
      </c>
      <c r="LE37" s="819" t="str">
        <f t="shared" si="295"/>
        <v/>
      </c>
      <c r="LF37" s="819" t="str">
        <f t="shared" si="296"/>
        <v/>
      </c>
      <c r="LG37" s="819" t="str">
        <f t="shared" si="297"/>
        <v/>
      </c>
      <c r="LH37" s="819" t="str">
        <f t="shared" si="298"/>
        <v/>
      </c>
      <c r="LI37" s="819" t="str">
        <f t="shared" si="299"/>
        <v/>
      </c>
      <c r="LJ37" s="819" t="str">
        <f t="shared" si="300"/>
        <v/>
      </c>
      <c r="LK37" s="819" t="str">
        <f t="shared" si="301"/>
        <v/>
      </c>
      <c r="LL37" s="819" t="str">
        <f t="shared" si="302"/>
        <v/>
      </c>
      <c r="LM37" s="819" t="str">
        <f t="shared" si="303"/>
        <v/>
      </c>
      <c r="LN37" s="819" t="str">
        <f t="shared" si="304"/>
        <v/>
      </c>
      <c r="LO37" s="819" t="str">
        <f t="shared" si="305"/>
        <v/>
      </c>
      <c r="LP37" s="819" t="str">
        <f t="shared" si="306"/>
        <v/>
      </c>
      <c r="LQ37" s="820" t="str">
        <f t="shared" si="307"/>
        <v/>
      </c>
      <c r="LR37" s="820" t="str">
        <f t="shared" si="308"/>
        <v/>
      </c>
      <c r="LS37" s="820" t="str">
        <f t="shared" si="309"/>
        <v/>
      </c>
      <c r="LT37" s="820" t="str">
        <f t="shared" si="310"/>
        <v/>
      </c>
      <c r="LU37" s="820" t="str">
        <f t="shared" si="311"/>
        <v/>
      </c>
      <c r="LV37" s="783" t="str">
        <f t="shared" si="312"/>
        <v/>
      </c>
      <c r="LW37" s="783" t="str">
        <f t="shared" si="313"/>
        <v/>
      </c>
      <c r="LX37" s="783" t="str">
        <f t="shared" si="314"/>
        <v/>
      </c>
      <c r="LY37" s="783" t="str">
        <f t="shared" si="315"/>
        <v/>
      </c>
      <c r="LZ37" s="783" t="str">
        <f t="shared" si="316"/>
        <v/>
      </c>
      <c r="MA37" s="783" t="str">
        <f t="shared" si="317"/>
        <v/>
      </c>
      <c r="MB37" s="783" t="str">
        <f t="shared" si="318"/>
        <v/>
      </c>
      <c r="MC37" s="783" t="str">
        <f t="shared" si="319"/>
        <v/>
      </c>
      <c r="MD37" s="783" t="str">
        <f t="shared" si="320"/>
        <v/>
      </c>
      <c r="ME37" s="783" t="str">
        <f t="shared" si="321"/>
        <v/>
      </c>
      <c r="MF37" s="783" t="str">
        <f t="shared" si="322"/>
        <v/>
      </c>
      <c r="MG37" s="783" t="str">
        <f t="shared" si="323"/>
        <v/>
      </c>
      <c r="MH37" s="783" t="str">
        <f t="shared" si="324"/>
        <v/>
      </c>
      <c r="MI37" s="783" t="str">
        <f t="shared" si="325"/>
        <v/>
      </c>
      <c r="MJ37" s="783" t="str">
        <f t="shared" si="326"/>
        <v/>
      </c>
      <c r="MK37" s="783" t="str">
        <f t="shared" si="327"/>
        <v/>
      </c>
      <c r="ML37" s="783" t="str">
        <f t="shared" si="328"/>
        <v/>
      </c>
      <c r="MM37" s="783" t="str">
        <f t="shared" si="329"/>
        <v/>
      </c>
      <c r="MN37" s="783" t="str">
        <f t="shared" si="330"/>
        <v/>
      </c>
      <c r="MO37" s="783" t="str">
        <f t="shared" si="331"/>
        <v/>
      </c>
      <c r="MP37" s="805">
        <f t="shared" si="338"/>
        <v>0</v>
      </c>
      <c r="MQ37" s="805">
        <f t="shared" si="339"/>
        <v>0</v>
      </c>
      <c r="MR37" s="805">
        <f t="shared" si="340"/>
        <v>0</v>
      </c>
      <c r="MS37" s="805">
        <f t="shared" si="341"/>
        <v>0</v>
      </c>
      <c r="MT37" s="805">
        <f t="shared" si="342"/>
        <v>0</v>
      </c>
      <c r="MU37" s="805">
        <f t="shared" si="343"/>
        <v>0</v>
      </c>
      <c r="MV37" s="805">
        <f t="shared" si="344"/>
        <v>0</v>
      </c>
      <c r="MW37" s="805">
        <f t="shared" si="345"/>
        <v>0</v>
      </c>
      <c r="MX37" s="805">
        <f t="shared" si="346"/>
        <v>0</v>
      </c>
      <c r="MY37" s="805">
        <f t="shared" si="347"/>
        <v>0</v>
      </c>
      <c r="MZ37" s="805">
        <f t="shared" si="332"/>
        <v>0</v>
      </c>
      <c r="NA37" s="805">
        <f t="shared" si="333"/>
        <v>0</v>
      </c>
      <c r="NB37" s="805">
        <f t="shared" si="334"/>
        <v>0</v>
      </c>
      <c r="NC37" s="805">
        <f t="shared" si="335"/>
        <v>0</v>
      </c>
      <c r="ND37" s="805">
        <f t="shared" si="336"/>
        <v>0</v>
      </c>
    </row>
    <row r="38" spans="1:369" ht="13.9" customHeight="1" x14ac:dyDescent="0.2">
      <c r="A38" s="814" t="str">
        <f t="shared" si="337"/>
        <v/>
      </c>
      <c r="B38" s="165"/>
      <c r="C38" s="140"/>
      <c r="D38" s="141"/>
      <c r="E38" s="142"/>
      <c r="F38" s="142"/>
      <c r="G38" s="142"/>
      <c r="H38" s="142"/>
      <c r="I38" s="142"/>
      <c r="J38" s="534"/>
      <c r="K38" s="143"/>
      <c r="L38" s="144">
        <f t="shared" si="0"/>
        <v>0</v>
      </c>
      <c r="M38" s="144">
        <f t="shared" si="1"/>
        <v>0</v>
      </c>
      <c r="N38" s="821"/>
      <c r="O38" s="821"/>
      <c r="P38" s="821"/>
      <c r="Q38" s="822"/>
      <c r="R38" s="823"/>
      <c r="S38" s="824"/>
      <c r="T38" s="1303"/>
      <c r="U38" s="1304"/>
      <c r="V38" s="1304"/>
      <c r="W38" s="1305"/>
      <c r="X38" s="783" t="str">
        <f t="shared" si="2"/>
        <v/>
      </c>
      <c r="Y38" s="783" t="str">
        <f t="shared" si="3"/>
        <v/>
      </c>
      <c r="Z38" s="783" t="str">
        <f t="shared" si="4"/>
        <v/>
      </c>
      <c r="AA38" s="783" t="str">
        <f t="shared" si="5"/>
        <v/>
      </c>
      <c r="AB38" s="783" t="str">
        <f t="shared" si="6"/>
        <v/>
      </c>
      <c r="AC38" s="783" t="str">
        <f t="shared" si="7"/>
        <v/>
      </c>
      <c r="AD38" s="783" t="str">
        <f t="shared" si="8"/>
        <v/>
      </c>
      <c r="AE38" s="783" t="str">
        <f t="shared" si="9"/>
        <v/>
      </c>
      <c r="AF38" s="783" t="str">
        <f t="shared" si="10"/>
        <v/>
      </c>
      <c r="AG38" s="783" t="str">
        <f t="shared" si="11"/>
        <v/>
      </c>
      <c r="AH38" s="783" t="str">
        <f t="shared" si="12"/>
        <v/>
      </c>
      <c r="AI38" s="783" t="str">
        <f t="shared" si="13"/>
        <v/>
      </c>
      <c r="AJ38" s="783" t="str">
        <f t="shared" si="14"/>
        <v/>
      </c>
      <c r="AK38" s="783" t="str">
        <f t="shared" si="15"/>
        <v/>
      </c>
      <c r="AL38" s="783" t="str">
        <f t="shared" si="16"/>
        <v/>
      </c>
      <c r="AM38" s="783" t="str">
        <f t="shared" si="17"/>
        <v/>
      </c>
      <c r="AN38" s="783" t="str">
        <f t="shared" si="18"/>
        <v/>
      </c>
      <c r="AO38" s="783" t="str">
        <f t="shared" si="19"/>
        <v/>
      </c>
      <c r="AP38" s="783" t="str">
        <f t="shared" si="20"/>
        <v/>
      </c>
      <c r="AQ38" s="783" t="str">
        <f t="shared" si="21"/>
        <v/>
      </c>
      <c r="AR38" s="783" t="str">
        <f t="shared" si="22"/>
        <v/>
      </c>
      <c r="AS38" s="783" t="str">
        <f t="shared" si="23"/>
        <v/>
      </c>
      <c r="AT38" s="783" t="str">
        <f t="shared" si="24"/>
        <v/>
      </c>
      <c r="AU38" s="783" t="str">
        <f t="shared" si="25"/>
        <v/>
      </c>
      <c r="AV38" s="783" t="str">
        <f t="shared" si="26"/>
        <v/>
      </c>
      <c r="AW38" s="783" t="str">
        <f t="shared" si="27"/>
        <v/>
      </c>
      <c r="AX38" s="783" t="str">
        <f t="shared" si="28"/>
        <v/>
      </c>
      <c r="AY38" s="783" t="str">
        <f t="shared" si="29"/>
        <v/>
      </c>
      <c r="AZ38" s="783" t="str">
        <f t="shared" si="30"/>
        <v/>
      </c>
      <c r="BA38" s="783" t="str">
        <f t="shared" si="31"/>
        <v/>
      </c>
      <c r="BB38" s="783" t="str">
        <f t="shared" si="32"/>
        <v/>
      </c>
      <c r="BC38" s="783" t="str">
        <f t="shared" si="33"/>
        <v/>
      </c>
      <c r="BD38" s="783" t="str">
        <f t="shared" si="34"/>
        <v/>
      </c>
      <c r="BE38" s="783" t="str">
        <f t="shared" si="35"/>
        <v/>
      </c>
      <c r="BF38" s="783" t="str">
        <f t="shared" si="36"/>
        <v/>
      </c>
      <c r="BG38" s="783" t="str">
        <f t="shared" si="37"/>
        <v/>
      </c>
      <c r="BH38" s="783" t="str">
        <f t="shared" si="38"/>
        <v/>
      </c>
      <c r="BI38" s="783" t="str">
        <f t="shared" si="39"/>
        <v/>
      </c>
      <c r="BJ38" s="783" t="str">
        <f t="shared" si="40"/>
        <v/>
      </c>
      <c r="BK38" s="783" t="str">
        <f t="shared" si="41"/>
        <v/>
      </c>
      <c r="BL38" s="783" t="str">
        <f t="shared" si="42"/>
        <v/>
      </c>
      <c r="BM38" s="783" t="str">
        <f t="shared" si="43"/>
        <v/>
      </c>
      <c r="BN38" s="783" t="str">
        <f t="shared" si="44"/>
        <v/>
      </c>
      <c r="BO38" s="783" t="str">
        <f t="shared" si="45"/>
        <v/>
      </c>
      <c r="BP38" s="783" t="str">
        <f t="shared" si="46"/>
        <v/>
      </c>
      <c r="BQ38" s="783" t="str">
        <f t="shared" si="47"/>
        <v/>
      </c>
      <c r="BR38" s="783" t="str">
        <f t="shared" si="48"/>
        <v/>
      </c>
      <c r="BS38" s="783" t="str">
        <f t="shared" si="49"/>
        <v/>
      </c>
      <c r="BT38" s="783" t="str">
        <f t="shared" si="50"/>
        <v/>
      </c>
      <c r="BU38" s="783" t="str">
        <f t="shared" si="51"/>
        <v/>
      </c>
      <c r="BV38" s="783" t="str">
        <f t="shared" si="52"/>
        <v/>
      </c>
      <c r="BW38" s="783" t="str">
        <f t="shared" si="53"/>
        <v/>
      </c>
      <c r="BX38" s="783" t="str">
        <f t="shared" si="54"/>
        <v/>
      </c>
      <c r="BY38" s="783" t="str">
        <f t="shared" si="55"/>
        <v/>
      </c>
      <c r="BZ38" s="783" t="str">
        <f t="shared" si="56"/>
        <v/>
      </c>
      <c r="CA38" s="783" t="str">
        <f t="shared" si="57"/>
        <v/>
      </c>
      <c r="CB38" s="783" t="str">
        <f t="shared" si="58"/>
        <v/>
      </c>
      <c r="CC38" s="783" t="str">
        <f t="shared" si="59"/>
        <v/>
      </c>
      <c r="CD38" s="783" t="str">
        <f t="shared" si="60"/>
        <v/>
      </c>
      <c r="CE38" s="783" t="str">
        <f t="shared" si="61"/>
        <v/>
      </c>
      <c r="CF38" s="783" t="str">
        <f t="shared" si="62"/>
        <v/>
      </c>
      <c r="CG38" s="783" t="str">
        <f t="shared" si="63"/>
        <v/>
      </c>
      <c r="CH38" s="783" t="str">
        <f t="shared" si="64"/>
        <v/>
      </c>
      <c r="CI38" s="783" t="str">
        <f t="shared" si="65"/>
        <v/>
      </c>
      <c r="CJ38" s="783" t="str">
        <f t="shared" si="66"/>
        <v/>
      </c>
      <c r="CK38" s="783" t="str">
        <f t="shared" si="67"/>
        <v/>
      </c>
      <c r="CL38" s="783" t="str">
        <f t="shared" si="68"/>
        <v/>
      </c>
      <c r="CM38" s="783" t="str">
        <f t="shared" si="69"/>
        <v/>
      </c>
      <c r="CN38" s="783" t="str">
        <f t="shared" si="70"/>
        <v/>
      </c>
      <c r="CO38" s="783" t="str">
        <f t="shared" si="71"/>
        <v/>
      </c>
      <c r="CP38" s="783" t="str">
        <f t="shared" si="72"/>
        <v/>
      </c>
      <c r="CQ38" s="783" t="str">
        <f t="shared" si="73"/>
        <v/>
      </c>
      <c r="CR38" s="783" t="str">
        <f t="shared" si="74"/>
        <v/>
      </c>
      <c r="CS38" s="783" t="str">
        <f t="shared" si="75"/>
        <v/>
      </c>
      <c r="CT38" s="783" t="str">
        <f t="shared" si="76"/>
        <v/>
      </c>
      <c r="CU38" s="783" t="str">
        <f t="shared" si="77"/>
        <v/>
      </c>
      <c r="CV38" s="783" t="str">
        <f t="shared" si="78"/>
        <v/>
      </c>
      <c r="CW38" s="783" t="str">
        <f t="shared" si="79"/>
        <v/>
      </c>
      <c r="CX38" s="783" t="str">
        <f t="shared" si="80"/>
        <v/>
      </c>
      <c r="CY38" s="783" t="str">
        <f t="shared" si="81"/>
        <v/>
      </c>
      <c r="CZ38" s="783" t="str">
        <f t="shared" si="82"/>
        <v/>
      </c>
      <c r="DA38" s="783" t="str">
        <f t="shared" si="83"/>
        <v/>
      </c>
      <c r="DB38" s="783" t="str">
        <f t="shared" si="84"/>
        <v/>
      </c>
      <c r="DC38" s="783" t="str">
        <f t="shared" si="85"/>
        <v/>
      </c>
      <c r="DD38" s="783" t="str">
        <f t="shared" si="86"/>
        <v/>
      </c>
      <c r="DE38" s="783" t="str">
        <f t="shared" si="87"/>
        <v/>
      </c>
      <c r="DF38" s="783" t="str">
        <f t="shared" si="88"/>
        <v/>
      </c>
      <c r="DG38" s="783" t="str">
        <f t="shared" si="89"/>
        <v/>
      </c>
      <c r="DH38" s="783" t="str">
        <f t="shared" si="90"/>
        <v/>
      </c>
      <c r="DI38" s="783" t="str">
        <f t="shared" si="91"/>
        <v/>
      </c>
      <c r="DJ38" s="783" t="str">
        <f t="shared" si="92"/>
        <v/>
      </c>
      <c r="DK38" s="783" t="str">
        <f t="shared" si="93"/>
        <v/>
      </c>
      <c r="DL38" s="783" t="str">
        <f t="shared" si="94"/>
        <v/>
      </c>
      <c r="DM38" s="783" t="str">
        <f t="shared" si="95"/>
        <v/>
      </c>
      <c r="DN38" s="783" t="str">
        <f t="shared" si="96"/>
        <v/>
      </c>
      <c r="DO38" s="783" t="str">
        <f t="shared" si="97"/>
        <v/>
      </c>
      <c r="DP38" s="783" t="str">
        <f t="shared" si="98"/>
        <v/>
      </c>
      <c r="DQ38" s="783" t="str">
        <f t="shared" si="99"/>
        <v/>
      </c>
      <c r="DR38" s="783" t="str">
        <f t="shared" si="100"/>
        <v/>
      </c>
      <c r="DS38" s="783" t="str">
        <f t="shared" si="101"/>
        <v/>
      </c>
      <c r="DT38" s="783" t="str">
        <f t="shared" si="102"/>
        <v/>
      </c>
      <c r="DU38" s="783" t="str">
        <f t="shared" si="103"/>
        <v/>
      </c>
      <c r="DV38" s="783" t="str">
        <f t="shared" si="104"/>
        <v/>
      </c>
      <c r="DW38" s="783" t="str">
        <f t="shared" si="105"/>
        <v/>
      </c>
      <c r="DX38" s="783" t="str">
        <f t="shared" si="106"/>
        <v/>
      </c>
      <c r="DY38" s="783" t="str">
        <f t="shared" si="107"/>
        <v/>
      </c>
      <c r="DZ38" s="783" t="str">
        <f t="shared" si="108"/>
        <v/>
      </c>
      <c r="EA38" s="783" t="str">
        <f t="shared" si="109"/>
        <v/>
      </c>
      <c r="EB38" s="783" t="str">
        <f t="shared" si="110"/>
        <v/>
      </c>
      <c r="EC38" s="783" t="str">
        <f t="shared" si="111"/>
        <v/>
      </c>
      <c r="ED38" s="783" t="str">
        <f t="shared" si="112"/>
        <v/>
      </c>
      <c r="EE38" s="783" t="str">
        <f t="shared" si="113"/>
        <v/>
      </c>
      <c r="EF38" s="783" t="str">
        <f t="shared" si="114"/>
        <v/>
      </c>
      <c r="EG38" s="783" t="str">
        <f t="shared" si="115"/>
        <v/>
      </c>
      <c r="EH38" s="783" t="str">
        <f t="shared" si="116"/>
        <v/>
      </c>
      <c r="EI38" s="783" t="str">
        <f t="shared" si="117"/>
        <v/>
      </c>
      <c r="EJ38" s="783" t="str">
        <f t="shared" si="118"/>
        <v/>
      </c>
      <c r="EK38" s="783" t="str">
        <f t="shared" si="119"/>
        <v/>
      </c>
      <c r="EL38" s="783" t="str">
        <f t="shared" si="120"/>
        <v/>
      </c>
      <c r="EM38" s="783" t="str">
        <f t="shared" si="121"/>
        <v/>
      </c>
      <c r="EN38" s="783" t="str">
        <f t="shared" si="122"/>
        <v/>
      </c>
      <c r="EO38" s="783" t="str">
        <f t="shared" si="123"/>
        <v/>
      </c>
      <c r="EP38" s="783" t="str">
        <f t="shared" si="124"/>
        <v/>
      </c>
      <c r="EQ38" s="783" t="str">
        <f t="shared" si="125"/>
        <v/>
      </c>
      <c r="ER38" s="783" t="str">
        <f t="shared" si="126"/>
        <v/>
      </c>
      <c r="ES38" s="783" t="str">
        <f t="shared" si="127"/>
        <v/>
      </c>
      <c r="ET38" s="783" t="str">
        <f t="shared" si="128"/>
        <v/>
      </c>
      <c r="EU38" s="783" t="str">
        <f t="shared" si="129"/>
        <v/>
      </c>
      <c r="EV38" s="783" t="str">
        <f t="shared" si="130"/>
        <v/>
      </c>
      <c r="EW38" s="783" t="str">
        <f t="shared" si="131"/>
        <v/>
      </c>
      <c r="EX38" s="783" t="str">
        <f t="shared" si="132"/>
        <v/>
      </c>
      <c r="EY38" s="783" t="str">
        <f t="shared" si="133"/>
        <v/>
      </c>
      <c r="EZ38" s="783" t="str">
        <f t="shared" si="134"/>
        <v/>
      </c>
      <c r="FA38" s="783" t="str">
        <f t="shared" si="135"/>
        <v/>
      </c>
      <c r="FB38" s="783" t="str">
        <f t="shared" si="136"/>
        <v/>
      </c>
      <c r="FC38" s="783" t="str">
        <f t="shared" si="137"/>
        <v/>
      </c>
      <c r="FD38" s="783" t="str">
        <f t="shared" si="138"/>
        <v/>
      </c>
      <c r="FE38" s="783" t="str">
        <f t="shared" si="139"/>
        <v/>
      </c>
      <c r="FF38" s="783" t="str">
        <f t="shared" si="140"/>
        <v/>
      </c>
      <c r="FG38" s="783" t="str">
        <f t="shared" si="141"/>
        <v/>
      </c>
      <c r="FH38" s="783" t="str">
        <f t="shared" si="142"/>
        <v/>
      </c>
      <c r="FI38" s="783" t="str">
        <f t="shared" si="143"/>
        <v/>
      </c>
      <c r="FJ38" s="783" t="str">
        <f t="shared" si="144"/>
        <v/>
      </c>
      <c r="FK38" s="783" t="str">
        <f t="shared" si="145"/>
        <v/>
      </c>
      <c r="FL38" s="783" t="str">
        <f t="shared" si="146"/>
        <v/>
      </c>
      <c r="FM38" s="783" t="str">
        <f t="shared" si="147"/>
        <v/>
      </c>
      <c r="FN38" s="783" t="str">
        <f t="shared" si="148"/>
        <v/>
      </c>
      <c r="FO38" s="783" t="str">
        <f t="shared" si="149"/>
        <v/>
      </c>
      <c r="FP38" s="783" t="str">
        <f t="shared" si="150"/>
        <v/>
      </c>
      <c r="FQ38" s="783" t="str">
        <f t="shared" si="151"/>
        <v/>
      </c>
      <c r="FR38" s="783" t="str">
        <f t="shared" si="152"/>
        <v/>
      </c>
      <c r="FS38" s="783" t="str">
        <f t="shared" si="153"/>
        <v/>
      </c>
      <c r="FT38" s="783" t="str">
        <f t="shared" si="154"/>
        <v/>
      </c>
      <c r="FU38" s="783" t="str">
        <f t="shared" si="155"/>
        <v/>
      </c>
      <c r="FV38" s="783" t="str">
        <f t="shared" si="156"/>
        <v/>
      </c>
      <c r="FW38" s="783" t="str">
        <f t="shared" si="157"/>
        <v/>
      </c>
      <c r="FX38" s="783" t="str">
        <f t="shared" si="158"/>
        <v/>
      </c>
      <c r="FY38" s="783" t="str">
        <f t="shared" si="159"/>
        <v/>
      </c>
      <c r="FZ38" s="783" t="str">
        <f t="shared" si="160"/>
        <v/>
      </c>
      <c r="GA38" s="783" t="str">
        <f t="shared" si="161"/>
        <v/>
      </c>
      <c r="GB38" s="783" t="str">
        <f t="shared" si="162"/>
        <v/>
      </c>
      <c r="GC38" s="783" t="str">
        <f t="shared" si="163"/>
        <v/>
      </c>
      <c r="GD38" s="783" t="str">
        <f t="shared" si="164"/>
        <v/>
      </c>
      <c r="GE38" s="783" t="str">
        <f t="shared" si="165"/>
        <v/>
      </c>
      <c r="GF38" s="783" t="str">
        <f t="shared" si="166"/>
        <v/>
      </c>
      <c r="GG38" s="783" t="str">
        <f t="shared" si="167"/>
        <v/>
      </c>
      <c r="GH38" s="783" t="str">
        <f t="shared" si="168"/>
        <v/>
      </c>
      <c r="GI38" s="783" t="str">
        <f t="shared" si="169"/>
        <v/>
      </c>
      <c r="GJ38" s="783" t="str">
        <f t="shared" si="170"/>
        <v/>
      </c>
      <c r="GK38" s="783" t="str">
        <f t="shared" si="171"/>
        <v/>
      </c>
      <c r="GL38" s="783" t="str">
        <f t="shared" si="172"/>
        <v/>
      </c>
      <c r="GM38" s="783" t="str">
        <f t="shared" si="173"/>
        <v/>
      </c>
      <c r="GN38" s="783" t="str">
        <f t="shared" si="174"/>
        <v/>
      </c>
      <c r="GO38" s="783" t="str">
        <f t="shared" si="175"/>
        <v/>
      </c>
      <c r="GP38" s="783" t="str">
        <f t="shared" si="176"/>
        <v/>
      </c>
      <c r="GQ38" s="783" t="str">
        <f t="shared" si="177"/>
        <v/>
      </c>
      <c r="GR38" s="783" t="str">
        <f t="shared" si="178"/>
        <v/>
      </c>
      <c r="GS38" s="783" t="str">
        <f t="shared" si="179"/>
        <v/>
      </c>
      <c r="GT38" s="783" t="str">
        <f t="shared" si="180"/>
        <v/>
      </c>
      <c r="GU38" s="783" t="str">
        <f t="shared" si="181"/>
        <v/>
      </c>
      <c r="GV38" s="783" t="str">
        <f t="shared" si="182"/>
        <v/>
      </c>
      <c r="GW38" s="783" t="str">
        <f t="shared" si="183"/>
        <v/>
      </c>
      <c r="GX38" s="783" t="str">
        <f t="shared" si="184"/>
        <v/>
      </c>
      <c r="GY38" s="783" t="str">
        <f t="shared" si="185"/>
        <v/>
      </c>
      <c r="GZ38" s="783" t="str">
        <f t="shared" si="186"/>
        <v/>
      </c>
      <c r="HA38" s="783" t="str">
        <f t="shared" si="187"/>
        <v/>
      </c>
      <c r="HB38" s="783" t="str">
        <f t="shared" si="188"/>
        <v/>
      </c>
      <c r="HC38" s="783" t="str">
        <f t="shared" si="189"/>
        <v/>
      </c>
      <c r="HD38" s="783" t="str">
        <f t="shared" si="190"/>
        <v/>
      </c>
      <c r="HE38" s="783" t="str">
        <f t="shared" si="191"/>
        <v/>
      </c>
      <c r="HF38" s="783" t="str">
        <f t="shared" si="192"/>
        <v/>
      </c>
      <c r="HG38" s="783" t="str">
        <f t="shared" si="193"/>
        <v/>
      </c>
      <c r="HH38" s="783" t="str">
        <f t="shared" si="194"/>
        <v/>
      </c>
      <c r="HI38" s="783" t="str">
        <f t="shared" si="195"/>
        <v/>
      </c>
      <c r="HJ38" s="783" t="str">
        <f t="shared" si="196"/>
        <v/>
      </c>
      <c r="HK38" s="783" t="str">
        <f t="shared" si="197"/>
        <v/>
      </c>
      <c r="HL38" s="783" t="str">
        <f t="shared" si="198"/>
        <v/>
      </c>
      <c r="HM38" s="783" t="str">
        <f t="shared" si="199"/>
        <v/>
      </c>
      <c r="HN38" s="783" t="str">
        <f t="shared" si="200"/>
        <v/>
      </c>
      <c r="HO38" s="783" t="str">
        <f t="shared" si="201"/>
        <v/>
      </c>
      <c r="HP38" s="783" t="str">
        <f t="shared" si="202"/>
        <v/>
      </c>
      <c r="HQ38" s="783" t="str">
        <f t="shared" si="203"/>
        <v/>
      </c>
      <c r="HR38" s="783" t="str">
        <f t="shared" si="204"/>
        <v/>
      </c>
      <c r="HS38" s="783" t="str">
        <f t="shared" si="205"/>
        <v/>
      </c>
      <c r="HT38" s="783" t="str">
        <f t="shared" si="206"/>
        <v/>
      </c>
      <c r="HU38" s="783" t="str">
        <f t="shared" si="207"/>
        <v/>
      </c>
      <c r="HV38" s="783" t="str">
        <f t="shared" si="208"/>
        <v/>
      </c>
      <c r="HW38" s="783" t="str">
        <f t="shared" si="209"/>
        <v/>
      </c>
      <c r="HX38" s="783" t="str">
        <f t="shared" si="210"/>
        <v/>
      </c>
      <c r="HY38" s="783" t="str">
        <f t="shared" si="211"/>
        <v/>
      </c>
      <c r="HZ38" s="819" t="str">
        <f t="shared" si="212"/>
        <v/>
      </c>
      <c r="IA38" s="819" t="str">
        <f t="shared" si="213"/>
        <v/>
      </c>
      <c r="IB38" s="819" t="str">
        <f t="shared" si="214"/>
        <v/>
      </c>
      <c r="IC38" s="819" t="str">
        <f t="shared" si="215"/>
        <v/>
      </c>
      <c r="ID38" s="819" t="str">
        <f t="shared" si="216"/>
        <v/>
      </c>
      <c r="IE38" s="819" t="str">
        <f t="shared" si="217"/>
        <v/>
      </c>
      <c r="IF38" s="819" t="str">
        <f t="shared" si="218"/>
        <v/>
      </c>
      <c r="IG38" s="819" t="str">
        <f t="shared" si="219"/>
        <v/>
      </c>
      <c r="IH38" s="819" t="str">
        <f t="shared" si="220"/>
        <v/>
      </c>
      <c r="II38" s="819" t="str">
        <f t="shared" si="221"/>
        <v/>
      </c>
      <c r="IJ38" s="819" t="str">
        <f t="shared" si="222"/>
        <v/>
      </c>
      <c r="IK38" s="819" t="str">
        <f t="shared" si="223"/>
        <v/>
      </c>
      <c r="IL38" s="819" t="str">
        <f t="shared" si="224"/>
        <v/>
      </c>
      <c r="IM38" s="819" t="str">
        <f t="shared" si="225"/>
        <v/>
      </c>
      <c r="IN38" s="819" t="str">
        <f t="shared" si="226"/>
        <v/>
      </c>
      <c r="IO38" s="819" t="str">
        <f t="shared" si="227"/>
        <v/>
      </c>
      <c r="IP38" s="819" t="str">
        <f t="shared" si="228"/>
        <v/>
      </c>
      <c r="IQ38" s="819" t="str">
        <f t="shared" si="229"/>
        <v/>
      </c>
      <c r="IR38" s="819" t="str">
        <f t="shared" si="230"/>
        <v/>
      </c>
      <c r="IS38" s="819" t="str">
        <f t="shared" si="231"/>
        <v/>
      </c>
      <c r="IT38" s="819" t="str">
        <f t="shared" si="232"/>
        <v/>
      </c>
      <c r="IU38" s="819" t="str">
        <f t="shared" si="233"/>
        <v/>
      </c>
      <c r="IV38" s="819" t="str">
        <f t="shared" si="234"/>
        <v/>
      </c>
      <c r="IW38" s="819" t="str">
        <f t="shared" si="235"/>
        <v/>
      </c>
      <c r="IX38" s="819" t="str">
        <f t="shared" si="236"/>
        <v/>
      </c>
      <c r="IY38" s="819" t="str">
        <f t="shared" si="237"/>
        <v/>
      </c>
      <c r="IZ38" s="819" t="str">
        <f t="shared" si="238"/>
        <v/>
      </c>
      <c r="JA38" s="819" t="str">
        <f t="shared" si="239"/>
        <v/>
      </c>
      <c r="JB38" s="819" t="str">
        <f t="shared" si="240"/>
        <v/>
      </c>
      <c r="JC38" s="819" t="str">
        <f t="shared" si="241"/>
        <v/>
      </c>
      <c r="JD38" s="819" t="str">
        <f t="shared" si="242"/>
        <v/>
      </c>
      <c r="JE38" s="819" t="str">
        <f t="shared" si="243"/>
        <v/>
      </c>
      <c r="JF38" s="819" t="str">
        <f t="shared" si="244"/>
        <v/>
      </c>
      <c r="JG38" s="819" t="str">
        <f t="shared" si="245"/>
        <v/>
      </c>
      <c r="JH38" s="819" t="str">
        <f t="shared" si="246"/>
        <v/>
      </c>
      <c r="JI38" s="819" t="str">
        <f t="shared" si="247"/>
        <v/>
      </c>
      <c r="JJ38" s="819" t="str">
        <f t="shared" si="248"/>
        <v/>
      </c>
      <c r="JK38" s="819" t="str">
        <f t="shared" si="249"/>
        <v/>
      </c>
      <c r="JL38" s="819" t="str">
        <f t="shared" si="250"/>
        <v/>
      </c>
      <c r="JM38" s="819" t="str">
        <f t="shared" si="251"/>
        <v/>
      </c>
      <c r="JN38" s="819" t="str">
        <f t="shared" si="252"/>
        <v/>
      </c>
      <c r="JO38" s="819" t="str">
        <f t="shared" si="253"/>
        <v/>
      </c>
      <c r="JP38" s="819" t="str">
        <f t="shared" si="254"/>
        <v/>
      </c>
      <c r="JQ38" s="819" t="str">
        <f t="shared" si="255"/>
        <v/>
      </c>
      <c r="JR38" s="819" t="str">
        <f t="shared" si="256"/>
        <v/>
      </c>
      <c r="JS38" s="819" t="str">
        <f t="shared" si="257"/>
        <v/>
      </c>
      <c r="JT38" s="819" t="str">
        <f t="shared" si="258"/>
        <v/>
      </c>
      <c r="JU38" s="819" t="str">
        <f t="shared" si="259"/>
        <v/>
      </c>
      <c r="JV38" s="819" t="str">
        <f t="shared" si="260"/>
        <v/>
      </c>
      <c r="JW38" s="819" t="str">
        <f t="shared" si="261"/>
        <v/>
      </c>
      <c r="JX38" s="819" t="str">
        <f t="shared" si="262"/>
        <v/>
      </c>
      <c r="JY38" s="819" t="str">
        <f t="shared" si="263"/>
        <v/>
      </c>
      <c r="JZ38" s="819" t="str">
        <f t="shared" si="264"/>
        <v/>
      </c>
      <c r="KA38" s="819" t="str">
        <f t="shared" si="265"/>
        <v/>
      </c>
      <c r="KB38" s="819" t="str">
        <f t="shared" si="266"/>
        <v/>
      </c>
      <c r="KC38" s="819" t="str">
        <f t="shared" si="267"/>
        <v/>
      </c>
      <c r="KD38" s="819" t="str">
        <f t="shared" si="268"/>
        <v/>
      </c>
      <c r="KE38" s="819" t="str">
        <f t="shared" si="269"/>
        <v/>
      </c>
      <c r="KF38" s="819" t="str">
        <f t="shared" si="270"/>
        <v/>
      </c>
      <c r="KG38" s="819" t="str">
        <f t="shared" si="271"/>
        <v/>
      </c>
      <c r="KH38" s="819" t="str">
        <f t="shared" si="272"/>
        <v/>
      </c>
      <c r="KI38" s="819" t="str">
        <f t="shared" si="273"/>
        <v/>
      </c>
      <c r="KJ38" s="819" t="str">
        <f t="shared" si="274"/>
        <v/>
      </c>
      <c r="KK38" s="819" t="str">
        <f t="shared" si="275"/>
        <v/>
      </c>
      <c r="KL38" s="819" t="str">
        <f t="shared" si="276"/>
        <v/>
      </c>
      <c r="KM38" s="819" t="str">
        <f t="shared" si="277"/>
        <v/>
      </c>
      <c r="KN38" s="819" t="str">
        <f t="shared" si="278"/>
        <v/>
      </c>
      <c r="KO38" s="819" t="str">
        <f t="shared" si="279"/>
        <v/>
      </c>
      <c r="KP38" s="819" t="str">
        <f t="shared" si="280"/>
        <v/>
      </c>
      <c r="KQ38" s="819" t="str">
        <f t="shared" si="281"/>
        <v/>
      </c>
      <c r="KR38" s="819" t="str">
        <f t="shared" si="282"/>
        <v/>
      </c>
      <c r="KS38" s="819" t="str">
        <f t="shared" si="283"/>
        <v/>
      </c>
      <c r="KT38" s="819" t="str">
        <f t="shared" si="284"/>
        <v/>
      </c>
      <c r="KU38" s="819" t="str">
        <f t="shared" si="285"/>
        <v/>
      </c>
      <c r="KV38" s="819" t="str">
        <f t="shared" si="286"/>
        <v/>
      </c>
      <c r="KW38" s="819" t="str">
        <f t="shared" si="287"/>
        <v/>
      </c>
      <c r="KX38" s="819" t="str">
        <f t="shared" si="288"/>
        <v/>
      </c>
      <c r="KY38" s="819" t="str">
        <f t="shared" si="289"/>
        <v/>
      </c>
      <c r="KZ38" s="819" t="str">
        <f t="shared" si="290"/>
        <v/>
      </c>
      <c r="LA38" s="819" t="str">
        <f t="shared" si="291"/>
        <v/>
      </c>
      <c r="LB38" s="819" t="str">
        <f t="shared" si="292"/>
        <v/>
      </c>
      <c r="LC38" s="819" t="str">
        <f t="shared" si="293"/>
        <v/>
      </c>
      <c r="LD38" s="819" t="str">
        <f t="shared" si="294"/>
        <v/>
      </c>
      <c r="LE38" s="819" t="str">
        <f t="shared" si="295"/>
        <v/>
      </c>
      <c r="LF38" s="819" t="str">
        <f t="shared" si="296"/>
        <v/>
      </c>
      <c r="LG38" s="819" t="str">
        <f t="shared" si="297"/>
        <v/>
      </c>
      <c r="LH38" s="819" t="str">
        <f t="shared" si="298"/>
        <v/>
      </c>
      <c r="LI38" s="819" t="str">
        <f t="shared" si="299"/>
        <v/>
      </c>
      <c r="LJ38" s="819" t="str">
        <f t="shared" si="300"/>
        <v/>
      </c>
      <c r="LK38" s="819" t="str">
        <f t="shared" si="301"/>
        <v/>
      </c>
      <c r="LL38" s="819" t="str">
        <f t="shared" si="302"/>
        <v/>
      </c>
      <c r="LM38" s="819" t="str">
        <f t="shared" si="303"/>
        <v/>
      </c>
      <c r="LN38" s="819" t="str">
        <f t="shared" si="304"/>
        <v/>
      </c>
      <c r="LO38" s="819" t="str">
        <f t="shared" si="305"/>
        <v/>
      </c>
      <c r="LP38" s="819" t="str">
        <f t="shared" si="306"/>
        <v/>
      </c>
      <c r="LQ38" s="820" t="str">
        <f t="shared" si="307"/>
        <v/>
      </c>
      <c r="LR38" s="820" t="str">
        <f t="shared" si="308"/>
        <v/>
      </c>
      <c r="LS38" s="820" t="str">
        <f t="shared" si="309"/>
        <v/>
      </c>
      <c r="LT38" s="820" t="str">
        <f t="shared" si="310"/>
        <v/>
      </c>
      <c r="LU38" s="820" t="str">
        <f t="shared" si="311"/>
        <v/>
      </c>
      <c r="LV38" s="783" t="str">
        <f t="shared" si="312"/>
        <v/>
      </c>
      <c r="LW38" s="783" t="str">
        <f t="shared" si="313"/>
        <v/>
      </c>
      <c r="LX38" s="783" t="str">
        <f t="shared" si="314"/>
        <v/>
      </c>
      <c r="LY38" s="783" t="str">
        <f t="shared" si="315"/>
        <v/>
      </c>
      <c r="LZ38" s="783" t="str">
        <f t="shared" si="316"/>
        <v/>
      </c>
      <c r="MA38" s="783" t="str">
        <f t="shared" si="317"/>
        <v/>
      </c>
      <c r="MB38" s="783" t="str">
        <f t="shared" si="318"/>
        <v/>
      </c>
      <c r="MC38" s="783" t="str">
        <f t="shared" si="319"/>
        <v/>
      </c>
      <c r="MD38" s="783" t="str">
        <f t="shared" si="320"/>
        <v/>
      </c>
      <c r="ME38" s="783" t="str">
        <f t="shared" si="321"/>
        <v/>
      </c>
      <c r="MF38" s="783" t="str">
        <f t="shared" si="322"/>
        <v/>
      </c>
      <c r="MG38" s="783" t="str">
        <f t="shared" si="323"/>
        <v/>
      </c>
      <c r="MH38" s="783" t="str">
        <f t="shared" si="324"/>
        <v/>
      </c>
      <c r="MI38" s="783" t="str">
        <f t="shared" si="325"/>
        <v/>
      </c>
      <c r="MJ38" s="783" t="str">
        <f t="shared" si="326"/>
        <v/>
      </c>
      <c r="MK38" s="783" t="str">
        <f t="shared" si="327"/>
        <v/>
      </c>
      <c r="ML38" s="783" t="str">
        <f t="shared" si="328"/>
        <v/>
      </c>
      <c r="MM38" s="783" t="str">
        <f t="shared" si="329"/>
        <v/>
      </c>
      <c r="MN38" s="783" t="str">
        <f t="shared" si="330"/>
        <v/>
      </c>
      <c r="MO38" s="783" t="str">
        <f t="shared" si="331"/>
        <v/>
      </c>
      <c r="MP38" s="805">
        <f t="shared" si="338"/>
        <v>0</v>
      </c>
      <c r="MQ38" s="805">
        <f t="shared" si="339"/>
        <v>0</v>
      </c>
      <c r="MR38" s="805">
        <f t="shared" si="340"/>
        <v>0</v>
      </c>
      <c r="MS38" s="805">
        <f t="shared" si="341"/>
        <v>0</v>
      </c>
      <c r="MT38" s="805">
        <f t="shared" si="342"/>
        <v>0</v>
      </c>
      <c r="MU38" s="805">
        <f t="shared" si="343"/>
        <v>0</v>
      </c>
      <c r="MV38" s="805">
        <f t="shared" si="344"/>
        <v>0</v>
      </c>
      <c r="MW38" s="805">
        <f t="shared" si="345"/>
        <v>0</v>
      </c>
      <c r="MX38" s="805">
        <f t="shared" si="346"/>
        <v>0</v>
      </c>
      <c r="MY38" s="805">
        <f t="shared" si="347"/>
        <v>0</v>
      </c>
      <c r="MZ38" s="805">
        <f t="shared" si="332"/>
        <v>0</v>
      </c>
      <c r="NA38" s="805">
        <f t="shared" si="333"/>
        <v>0</v>
      </c>
      <c r="NB38" s="805">
        <f t="shared" si="334"/>
        <v>0</v>
      </c>
      <c r="NC38" s="805">
        <f t="shared" si="335"/>
        <v>0</v>
      </c>
      <c r="ND38" s="805">
        <f t="shared" si="336"/>
        <v>0</v>
      </c>
    </row>
    <row r="39" spans="1:369" ht="13.9" customHeight="1" x14ac:dyDescent="0.2">
      <c r="A39" s="814" t="str">
        <f t="shared" si="337"/>
        <v/>
      </c>
      <c r="B39" s="165"/>
      <c r="C39" s="140"/>
      <c r="D39" s="141"/>
      <c r="E39" s="142"/>
      <c r="F39" s="142"/>
      <c r="G39" s="142"/>
      <c r="H39" s="142"/>
      <c r="I39" s="142"/>
      <c r="J39" s="534"/>
      <c r="K39" s="143"/>
      <c r="L39" s="144">
        <f t="shared" si="0"/>
        <v>0</v>
      </c>
      <c r="M39" s="144">
        <f t="shared" si="1"/>
        <v>0</v>
      </c>
      <c r="N39" s="821"/>
      <c r="O39" s="821"/>
      <c r="P39" s="821"/>
      <c r="Q39" s="822"/>
      <c r="R39" s="823"/>
      <c r="S39" s="824"/>
      <c r="T39" s="1303"/>
      <c r="U39" s="1304"/>
      <c r="V39" s="1304"/>
      <c r="W39" s="1305"/>
      <c r="X39" s="783" t="str">
        <f t="shared" si="2"/>
        <v/>
      </c>
      <c r="Y39" s="783" t="str">
        <f t="shared" si="3"/>
        <v/>
      </c>
      <c r="Z39" s="783" t="str">
        <f t="shared" si="4"/>
        <v/>
      </c>
      <c r="AA39" s="783" t="str">
        <f t="shared" si="5"/>
        <v/>
      </c>
      <c r="AB39" s="783" t="str">
        <f t="shared" si="6"/>
        <v/>
      </c>
      <c r="AC39" s="783" t="str">
        <f t="shared" si="7"/>
        <v/>
      </c>
      <c r="AD39" s="783" t="str">
        <f t="shared" si="8"/>
        <v/>
      </c>
      <c r="AE39" s="783" t="str">
        <f t="shared" si="9"/>
        <v/>
      </c>
      <c r="AF39" s="783" t="str">
        <f t="shared" si="10"/>
        <v/>
      </c>
      <c r="AG39" s="783" t="str">
        <f t="shared" si="11"/>
        <v/>
      </c>
      <c r="AH39" s="783" t="str">
        <f t="shared" si="12"/>
        <v/>
      </c>
      <c r="AI39" s="783" t="str">
        <f t="shared" si="13"/>
        <v/>
      </c>
      <c r="AJ39" s="783" t="str">
        <f t="shared" si="14"/>
        <v/>
      </c>
      <c r="AK39" s="783" t="str">
        <f t="shared" si="15"/>
        <v/>
      </c>
      <c r="AL39" s="783" t="str">
        <f t="shared" si="16"/>
        <v/>
      </c>
      <c r="AM39" s="783" t="str">
        <f t="shared" si="17"/>
        <v/>
      </c>
      <c r="AN39" s="783" t="str">
        <f t="shared" si="18"/>
        <v/>
      </c>
      <c r="AO39" s="783" t="str">
        <f t="shared" si="19"/>
        <v/>
      </c>
      <c r="AP39" s="783" t="str">
        <f t="shared" si="20"/>
        <v/>
      </c>
      <c r="AQ39" s="783" t="str">
        <f t="shared" si="21"/>
        <v/>
      </c>
      <c r="AR39" s="783" t="str">
        <f t="shared" si="22"/>
        <v/>
      </c>
      <c r="AS39" s="783" t="str">
        <f t="shared" si="23"/>
        <v/>
      </c>
      <c r="AT39" s="783" t="str">
        <f t="shared" si="24"/>
        <v/>
      </c>
      <c r="AU39" s="783" t="str">
        <f t="shared" si="25"/>
        <v/>
      </c>
      <c r="AV39" s="783" t="str">
        <f t="shared" si="26"/>
        <v/>
      </c>
      <c r="AW39" s="783" t="str">
        <f t="shared" si="27"/>
        <v/>
      </c>
      <c r="AX39" s="783" t="str">
        <f t="shared" si="28"/>
        <v/>
      </c>
      <c r="AY39" s="783" t="str">
        <f t="shared" si="29"/>
        <v/>
      </c>
      <c r="AZ39" s="783" t="str">
        <f t="shared" si="30"/>
        <v/>
      </c>
      <c r="BA39" s="783" t="str">
        <f t="shared" si="31"/>
        <v/>
      </c>
      <c r="BB39" s="783" t="str">
        <f t="shared" si="32"/>
        <v/>
      </c>
      <c r="BC39" s="783" t="str">
        <f t="shared" si="33"/>
        <v/>
      </c>
      <c r="BD39" s="783" t="str">
        <f t="shared" si="34"/>
        <v/>
      </c>
      <c r="BE39" s="783" t="str">
        <f t="shared" si="35"/>
        <v/>
      </c>
      <c r="BF39" s="783" t="str">
        <f t="shared" si="36"/>
        <v/>
      </c>
      <c r="BG39" s="783" t="str">
        <f t="shared" si="37"/>
        <v/>
      </c>
      <c r="BH39" s="783" t="str">
        <f t="shared" si="38"/>
        <v/>
      </c>
      <c r="BI39" s="783" t="str">
        <f t="shared" si="39"/>
        <v/>
      </c>
      <c r="BJ39" s="783" t="str">
        <f t="shared" si="40"/>
        <v/>
      </c>
      <c r="BK39" s="783" t="str">
        <f t="shared" si="41"/>
        <v/>
      </c>
      <c r="BL39" s="783" t="str">
        <f t="shared" si="42"/>
        <v/>
      </c>
      <c r="BM39" s="783" t="str">
        <f t="shared" si="43"/>
        <v/>
      </c>
      <c r="BN39" s="783" t="str">
        <f t="shared" si="44"/>
        <v/>
      </c>
      <c r="BO39" s="783" t="str">
        <f t="shared" si="45"/>
        <v/>
      </c>
      <c r="BP39" s="783" t="str">
        <f t="shared" si="46"/>
        <v/>
      </c>
      <c r="BQ39" s="783" t="str">
        <f t="shared" si="47"/>
        <v/>
      </c>
      <c r="BR39" s="783" t="str">
        <f t="shared" si="48"/>
        <v/>
      </c>
      <c r="BS39" s="783" t="str">
        <f t="shared" si="49"/>
        <v/>
      </c>
      <c r="BT39" s="783" t="str">
        <f t="shared" si="50"/>
        <v/>
      </c>
      <c r="BU39" s="783" t="str">
        <f t="shared" si="51"/>
        <v/>
      </c>
      <c r="BV39" s="783" t="str">
        <f t="shared" si="52"/>
        <v/>
      </c>
      <c r="BW39" s="783" t="str">
        <f t="shared" si="53"/>
        <v/>
      </c>
      <c r="BX39" s="783" t="str">
        <f t="shared" si="54"/>
        <v/>
      </c>
      <c r="BY39" s="783" t="str">
        <f t="shared" si="55"/>
        <v/>
      </c>
      <c r="BZ39" s="783" t="str">
        <f t="shared" si="56"/>
        <v/>
      </c>
      <c r="CA39" s="783" t="str">
        <f t="shared" si="57"/>
        <v/>
      </c>
      <c r="CB39" s="783" t="str">
        <f t="shared" si="58"/>
        <v/>
      </c>
      <c r="CC39" s="783" t="str">
        <f t="shared" si="59"/>
        <v/>
      </c>
      <c r="CD39" s="783" t="str">
        <f t="shared" si="60"/>
        <v/>
      </c>
      <c r="CE39" s="783" t="str">
        <f t="shared" si="61"/>
        <v/>
      </c>
      <c r="CF39" s="783" t="str">
        <f t="shared" si="62"/>
        <v/>
      </c>
      <c r="CG39" s="783" t="str">
        <f t="shared" si="63"/>
        <v/>
      </c>
      <c r="CH39" s="783" t="str">
        <f t="shared" si="64"/>
        <v/>
      </c>
      <c r="CI39" s="783" t="str">
        <f t="shared" si="65"/>
        <v/>
      </c>
      <c r="CJ39" s="783" t="str">
        <f t="shared" si="66"/>
        <v/>
      </c>
      <c r="CK39" s="783" t="str">
        <f t="shared" si="67"/>
        <v/>
      </c>
      <c r="CL39" s="783" t="str">
        <f t="shared" si="68"/>
        <v/>
      </c>
      <c r="CM39" s="783" t="str">
        <f t="shared" si="69"/>
        <v/>
      </c>
      <c r="CN39" s="783" t="str">
        <f t="shared" si="70"/>
        <v/>
      </c>
      <c r="CO39" s="783" t="str">
        <f t="shared" si="71"/>
        <v/>
      </c>
      <c r="CP39" s="783" t="str">
        <f t="shared" si="72"/>
        <v/>
      </c>
      <c r="CQ39" s="783" t="str">
        <f t="shared" si="73"/>
        <v/>
      </c>
      <c r="CR39" s="783" t="str">
        <f t="shared" si="74"/>
        <v/>
      </c>
      <c r="CS39" s="783" t="str">
        <f t="shared" si="75"/>
        <v/>
      </c>
      <c r="CT39" s="783" t="str">
        <f t="shared" si="76"/>
        <v/>
      </c>
      <c r="CU39" s="783" t="str">
        <f t="shared" si="77"/>
        <v/>
      </c>
      <c r="CV39" s="783" t="str">
        <f t="shared" si="78"/>
        <v/>
      </c>
      <c r="CW39" s="783" t="str">
        <f t="shared" si="79"/>
        <v/>
      </c>
      <c r="CX39" s="783" t="str">
        <f t="shared" si="80"/>
        <v/>
      </c>
      <c r="CY39" s="783" t="str">
        <f t="shared" si="81"/>
        <v/>
      </c>
      <c r="CZ39" s="783" t="str">
        <f t="shared" si="82"/>
        <v/>
      </c>
      <c r="DA39" s="783" t="str">
        <f t="shared" si="83"/>
        <v/>
      </c>
      <c r="DB39" s="783" t="str">
        <f t="shared" si="84"/>
        <v/>
      </c>
      <c r="DC39" s="783" t="str">
        <f t="shared" si="85"/>
        <v/>
      </c>
      <c r="DD39" s="783" t="str">
        <f t="shared" si="86"/>
        <v/>
      </c>
      <c r="DE39" s="783" t="str">
        <f t="shared" si="87"/>
        <v/>
      </c>
      <c r="DF39" s="783" t="str">
        <f t="shared" si="88"/>
        <v/>
      </c>
      <c r="DG39" s="783" t="str">
        <f t="shared" si="89"/>
        <v/>
      </c>
      <c r="DH39" s="783" t="str">
        <f t="shared" si="90"/>
        <v/>
      </c>
      <c r="DI39" s="783" t="str">
        <f t="shared" si="91"/>
        <v/>
      </c>
      <c r="DJ39" s="783" t="str">
        <f t="shared" si="92"/>
        <v/>
      </c>
      <c r="DK39" s="783" t="str">
        <f t="shared" si="93"/>
        <v/>
      </c>
      <c r="DL39" s="783" t="str">
        <f t="shared" si="94"/>
        <v/>
      </c>
      <c r="DM39" s="783" t="str">
        <f t="shared" si="95"/>
        <v/>
      </c>
      <c r="DN39" s="783" t="str">
        <f t="shared" si="96"/>
        <v/>
      </c>
      <c r="DO39" s="783" t="str">
        <f t="shared" si="97"/>
        <v/>
      </c>
      <c r="DP39" s="783" t="str">
        <f t="shared" si="98"/>
        <v/>
      </c>
      <c r="DQ39" s="783" t="str">
        <f t="shared" si="99"/>
        <v/>
      </c>
      <c r="DR39" s="783" t="str">
        <f t="shared" si="100"/>
        <v/>
      </c>
      <c r="DS39" s="783" t="str">
        <f t="shared" si="101"/>
        <v/>
      </c>
      <c r="DT39" s="783" t="str">
        <f t="shared" si="102"/>
        <v/>
      </c>
      <c r="DU39" s="783" t="str">
        <f t="shared" si="103"/>
        <v/>
      </c>
      <c r="DV39" s="783" t="str">
        <f t="shared" si="104"/>
        <v/>
      </c>
      <c r="DW39" s="783" t="str">
        <f t="shared" si="105"/>
        <v/>
      </c>
      <c r="DX39" s="783" t="str">
        <f t="shared" si="106"/>
        <v/>
      </c>
      <c r="DY39" s="783" t="str">
        <f t="shared" si="107"/>
        <v/>
      </c>
      <c r="DZ39" s="783" t="str">
        <f t="shared" si="108"/>
        <v/>
      </c>
      <c r="EA39" s="783" t="str">
        <f t="shared" si="109"/>
        <v/>
      </c>
      <c r="EB39" s="783" t="str">
        <f t="shared" si="110"/>
        <v/>
      </c>
      <c r="EC39" s="783" t="str">
        <f t="shared" si="111"/>
        <v/>
      </c>
      <c r="ED39" s="783" t="str">
        <f t="shared" si="112"/>
        <v/>
      </c>
      <c r="EE39" s="783" t="str">
        <f t="shared" si="113"/>
        <v/>
      </c>
      <c r="EF39" s="783" t="str">
        <f t="shared" si="114"/>
        <v/>
      </c>
      <c r="EG39" s="783" t="str">
        <f t="shared" si="115"/>
        <v/>
      </c>
      <c r="EH39" s="783" t="str">
        <f t="shared" si="116"/>
        <v/>
      </c>
      <c r="EI39" s="783" t="str">
        <f t="shared" si="117"/>
        <v/>
      </c>
      <c r="EJ39" s="783" t="str">
        <f t="shared" si="118"/>
        <v/>
      </c>
      <c r="EK39" s="783" t="str">
        <f t="shared" si="119"/>
        <v/>
      </c>
      <c r="EL39" s="783" t="str">
        <f t="shared" si="120"/>
        <v/>
      </c>
      <c r="EM39" s="783" t="str">
        <f t="shared" si="121"/>
        <v/>
      </c>
      <c r="EN39" s="783" t="str">
        <f t="shared" si="122"/>
        <v/>
      </c>
      <c r="EO39" s="783" t="str">
        <f t="shared" si="123"/>
        <v/>
      </c>
      <c r="EP39" s="783" t="str">
        <f t="shared" si="124"/>
        <v/>
      </c>
      <c r="EQ39" s="783" t="str">
        <f t="shared" si="125"/>
        <v/>
      </c>
      <c r="ER39" s="783" t="str">
        <f t="shared" si="126"/>
        <v/>
      </c>
      <c r="ES39" s="783" t="str">
        <f t="shared" si="127"/>
        <v/>
      </c>
      <c r="ET39" s="783" t="str">
        <f t="shared" si="128"/>
        <v/>
      </c>
      <c r="EU39" s="783" t="str">
        <f t="shared" si="129"/>
        <v/>
      </c>
      <c r="EV39" s="783" t="str">
        <f t="shared" si="130"/>
        <v/>
      </c>
      <c r="EW39" s="783" t="str">
        <f t="shared" si="131"/>
        <v/>
      </c>
      <c r="EX39" s="783" t="str">
        <f t="shared" si="132"/>
        <v/>
      </c>
      <c r="EY39" s="783" t="str">
        <f t="shared" si="133"/>
        <v/>
      </c>
      <c r="EZ39" s="783" t="str">
        <f t="shared" si="134"/>
        <v/>
      </c>
      <c r="FA39" s="783" t="str">
        <f t="shared" si="135"/>
        <v/>
      </c>
      <c r="FB39" s="783" t="str">
        <f t="shared" si="136"/>
        <v/>
      </c>
      <c r="FC39" s="783" t="str">
        <f t="shared" si="137"/>
        <v/>
      </c>
      <c r="FD39" s="783" t="str">
        <f t="shared" si="138"/>
        <v/>
      </c>
      <c r="FE39" s="783" t="str">
        <f t="shared" si="139"/>
        <v/>
      </c>
      <c r="FF39" s="783" t="str">
        <f t="shared" si="140"/>
        <v/>
      </c>
      <c r="FG39" s="783" t="str">
        <f t="shared" si="141"/>
        <v/>
      </c>
      <c r="FH39" s="783" t="str">
        <f t="shared" si="142"/>
        <v/>
      </c>
      <c r="FI39" s="783" t="str">
        <f t="shared" si="143"/>
        <v/>
      </c>
      <c r="FJ39" s="783" t="str">
        <f t="shared" si="144"/>
        <v/>
      </c>
      <c r="FK39" s="783" t="str">
        <f t="shared" si="145"/>
        <v/>
      </c>
      <c r="FL39" s="783" t="str">
        <f t="shared" si="146"/>
        <v/>
      </c>
      <c r="FM39" s="783" t="str">
        <f t="shared" si="147"/>
        <v/>
      </c>
      <c r="FN39" s="783" t="str">
        <f t="shared" si="148"/>
        <v/>
      </c>
      <c r="FO39" s="783" t="str">
        <f t="shared" si="149"/>
        <v/>
      </c>
      <c r="FP39" s="783" t="str">
        <f t="shared" si="150"/>
        <v/>
      </c>
      <c r="FQ39" s="783" t="str">
        <f t="shared" si="151"/>
        <v/>
      </c>
      <c r="FR39" s="783" t="str">
        <f t="shared" si="152"/>
        <v/>
      </c>
      <c r="FS39" s="783" t="str">
        <f t="shared" si="153"/>
        <v/>
      </c>
      <c r="FT39" s="783" t="str">
        <f t="shared" si="154"/>
        <v/>
      </c>
      <c r="FU39" s="783" t="str">
        <f t="shared" si="155"/>
        <v/>
      </c>
      <c r="FV39" s="783" t="str">
        <f t="shared" si="156"/>
        <v/>
      </c>
      <c r="FW39" s="783" t="str">
        <f t="shared" si="157"/>
        <v/>
      </c>
      <c r="FX39" s="783" t="str">
        <f t="shared" si="158"/>
        <v/>
      </c>
      <c r="FY39" s="783" t="str">
        <f t="shared" si="159"/>
        <v/>
      </c>
      <c r="FZ39" s="783" t="str">
        <f t="shared" si="160"/>
        <v/>
      </c>
      <c r="GA39" s="783" t="str">
        <f t="shared" si="161"/>
        <v/>
      </c>
      <c r="GB39" s="783" t="str">
        <f t="shared" si="162"/>
        <v/>
      </c>
      <c r="GC39" s="783" t="str">
        <f t="shared" si="163"/>
        <v/>
      </c>
      <c r="GD39" s="783" t="str">
        <f t="shared" si="164"/>
        <v/>
      </c>
      <c r="GE39" s="783" t="str">
        <f t="shared" si="165"/>
        <v/>
      </c>
      <c r="GF39" s="783" t="str">
        <f t="shared" si="166"/>
        <v/>
      </c>
      <c r="GG39" s="783" t="str">
        <f t="shared" si="167"/>
        <v/>
      </c>
      <c r="GH39" s="783" t="str">
        <f t="shared" si="168"/>
        <v/>
      </c>
      <c r="GI39" s="783" t="str">
        <f t="shared" si="169"/>
        <v/>
      </c>
      <c r="GJ39" s="783" t="str">
        <f t="shared" si="170"/>
        <v/>
      </c>
      <c r="GK39" s="783" t="str">
        <f t="shared" si="171"/>
        <v/>
      </c>
      <c r="GL39" s="783" t="str">
        <f t="shared" si="172"/>
        <v/>
      </c>
      <c r="GM39" s="783" t="str">
        <f t="shared" si="173"/>
        <v/>
      </c>
      <c r="GN39" s="783" t="str">
        <f t="shared" si="174"/>
        <v/>
      </c>
      <c r="GO39" s="783" t="str">
        <f t="shared" si="175"/>
        <v/>
      </c>
      <c r="GP39" s="783" t="str">
        <f t="shared" si="176"/>
        <v/>
      </c>
      <c r="GQ39" s="783" t="str">
        <f t="shared" si="177"/>
        <v/>
      </c>
      <c r="GR39" s="783" t="str">
        <f t="shared" si="178"/>
        <v/>
      </c>
      <c r="GS39" s="783" t="str">
        <f t="shared" si="179"/>
        <v/>
      </c>
      <c r="GT39" s="783" t="str">
        <f t="shared" si="180"/>
        <v/>
      </c>
      <c r="GU39" s="783" t="str">
        <f t="shared" si="181"/>
        <v/>
      </c>
      <c r="GV39" s="783" t="str">
        <f t="shared" si="182"/>
        <v/>
      </c>
      <c r="GW39" s="783" t="str">
        <f t="shared" si="183"/>
        <v/>
      </c>
      <c r="GX39" s="783" t="str">
        <f t="shared" si="184"/>
        <v/>
      </c>
      <c r="GY39" s="783" t="str">
        <f t="shared" si="185"/>
        <v/>
      </c>
      <c r="GZ39" s="783" t="str">
        <f t="shared" si="186"/>
        <v/>
      </c>
      <c r="HA39" s="783" t="str">
        <f t="shared" si="187"/>
        <v/>
      </c>
      <c r="HB39" s="783" t="str">
        <f t="shared" si="188"/>
        <v/>
      </c>
      <c r="HC39" s="783" t="str">
        <f t="shared" si="189"/>
        <v/>
      </c>
      <c r="HD39" s="783" t="str">
        <f t="shared" si="190"/>
        <v/>
      </c>
      <c r="HE39" s="783" t="str">
        <f t="shared" si="191"/>
        <v/>
      </c>
      <c r="HF39" s="783" t="str">
        <f t="shared" si="192"/>
        <v/>
      </c>
      <c r="HG39" s="783" t="str">
        <f t="shared" si="193"/>
        <v/>
      </c>
      <c r="HH39" s="783" t="str">
        <f t="shared" si="194"/>
        <v/>
      </c>
      <c r="HI39" s="783" t="str">
        <f t="shared" si="195"/>
        <v/>
      </c>
      <c r="HJ39" s="783" t="str">
        <f t="shared" si="196"/>
        <v/>
      </c>
      <c r="HK39" s="783" t="str">
        <f t="shared" si="197"/>
        <v/>
      </c>
      <c r="HL39" s="783" t="str">
        <f t="shared" si="198"/>
        <v/>
      </c>
      <c r="HM39" s="783" t="str">
        <f t="shared" si="199"/>
        <v/>
      </c>
      <c r="HN39" s="783" t="str">
        <f t="shared" si="200"/>
        <v/>
      </c>
      <c r="HO39" s="783" t="str">
        <f t="shared" si="201"/>
        <v/>
      </c>
      <c r="HP39" s="783" t="str">
        <f t="shared" si="202"/>
        <v/>
      </c>
      <c r="HQ39" s="783" t="str">
        <f t="shared" si="203"/>
        <v/>
      </c>
      <c r="HR39" s="783" t="str">
        <f t="shared" si="204"/>
        <v/>
      </c>
      <c r="HS39" s="783" t="str">
        <f t="shared" si="205"/>
        <v/>
      </c>
      <c r="HT39" s="783" t="str">
        <f t="shared" si="206"/>
        <v/>
      </c>
      <c r="HU39" s="783" t="str">
        <f t="shared" si="207"/>
        <v/>
      </c>
      <c r="HV39" s="783" t="str">
        <f t="shared" si="208"/>
        <v/>
      </c>
      <c r="HW39" s="783" t="str">
        <f t="shared" si="209"/>
        <v/>
      </c>
      <c r="HX39" s="783" t="str">
        <f t="shared" si="210"/>
        <v/>
      </c>
      <c r="HY39" s="783" t="str">
        <f t="shared" si="211"/>
        <v/>
      </c>
      <c r="HZ39" s="819" t="str">
        <f t="shared" si="212"/>
        <v/>
      </c>
      <c r="IA39" s="819" t="str">
        <f t="shared" si="213"/>
        <v/>
      </c>
      <c r="IB39" s="819" t="str">
        <f t="shared" si="214"/>
        <v/>
      </c>
      <c r="IC39" s="819" t="str">
        <f t="shared" si="215"/>
        <v/>
      </c>
      <c r="ID39" s="819" t="str">
        <f t="shared" si="216"/>
        <v/>
      </c>
      <c r="IE39" s="819" t="str">
        <f t="shared" si="217"/>
        <v/>
      </c>
      <c r="IF39" s="819" t="str">
        <f t="shared" si="218"/>
        <v/>
      </c>
      <c r="IG39" s="819" t="str">
        <f t="shared" si="219"/>
        <v/>
      </c>
      <c r="IH39" s="819" t="str">
        <f t="shared" si="220"/>
        <v/>
      </c>
      <c r="II39" s="819" t="str">
        <f t="shared" si="221"/>
        <v/>
      </c>
      <c r="IJ39" s="819" t="str">
        <f t="shared" si="222"/>
        <v/>
      </c>
      <c r="IK39" s="819" t="str">
        <f t="shared" si="223"/>
        <v/>
      </c>
      <c r="IL39" s="819" t="str">
        <f t="shared" si="224"/>
        <v/>
      </c>
      <c r="IM39" s="819" t="str">
        <f t="shared" si="225"/>
        <v/>
      </c>
      <c r="IN39" s="819" t="str">
        <f t="shared" si="226"/>
        <v/>
      </c>
      <c r="IO39" s="819" t="str">
        <f t="shared" si="227"/>
        <v/>
      </c>
      <c r="IP39" s="819" t="str">
        <f t="shared" si="228"/>
        <v/>
      </c>
      <c r="IQ39" s="819" t="str">
        <f t="shared" si="229"/>
        <v/>
      </c>
      <c r="IR39" s="819" t="str">
        <f t="shared" si="230"/>
        <v/>
      </c>
      <c r="IS39" s="819" t="str">
        <f t="shared" si="231"/>
        <v/>
      </c>
      <c r="IT39" s="819" t="str">
        <f t="shared" si="232"/>
        <v/>
      </c>
      <c r="IU39" s="819" t="str">
        <f t="shared" si="233"/>
        <v/>
      </c>
      <c r="IV39" s="819" t="str">
        <f t="shared" si="234"/>
        <v/>
      </c>
      <c r="IW39" s="819" t="str">
        <f t="shared" si="235"/>
        <v/>
      </c>
      <c r="IX39" s="819" t="str">
        <f t="shared" si="236"/>
        <v/>
      </c>
      <c r="IY39" s="819" t="str">
        <f t="shared" si="237"/>
        <v/>
      </c>
      <c r="IZ39" s="819" t="str">
        <f t="shared" si="238"/>
        <v/>
      </c>
      <c r="JA39" s="819" t="str">
        <f t="shared" si="239"/>
        <v/>
      </c>
      <c r="JB39" s="819" t="str">
        <f t="shared" si="240"/>
        <v/>
      </c>
      <c r="JC39" s="819" t="str">
        <f t="shared" si="241"/>
        <v/>
      </c>
      <c r="JD39" s="819" t="str">
        <f t="shared" si="242"/>
        <v/>
      </c>
      <c r="JE39" s="819" t="str">
        <f t="shared" si="243"/>
        <v/>
      </c>
      <c r="JF39" s="819" t="str">
        <f t="shared" si="244"/>
        <v/>
      </c>
      <c r="JG39" s="819" t="str">
        <f t="shared" si="245"/>
        <v/>
      </c>
      <c r="JH39" s="819" t="str">
        <f t="shared" si="246"/>
        <v/>
      </c>
      <c r="JI39" s="819" t="str">
        <f t="shared" si="247"/>
        <v/>
      </c>
      <c r="JJ39" s="819" t="str">
        <f t="shared" si="248"/>
        <v/>
      </c>
      <c r="JK39" s="819" t="str">
        <f t="shared" si="249"/>
        <v/>
      </c>
      <c r="JL39" s="819" t="str">
        <f t="shared" si="250"/>
        <v/>
      </c>
      <c r="JM39" s="819" t="str">
        <f t="shared" si="251"/>
        <v/>
      </c>
      <c r="JN39" s="819" t="str">
        <f t="shared" si="252"/>
        <v/>
      </c>
      <c r="JO39" s="819" t="str">
        <f t="shared" si="253"/>
        <v/>
      </c>
      <c r="JP39" s="819" t="str">
        <f t="shared" si="254"/>
        <v/>
      </c>
      <c r="JQ39" s="819" t="str">
        <f t="shared" si="255"/>
        <v/>
      </c>
      <c r="JR39" s="819" t="str">
        <f t="shared" si="256"/>
        <v/>
      </c>
      <c r="JS39" s="819" t="str">
        <f t="shared" si="257"/>
        <v/>
      </c>
      <c r="JT39" s="819" t="str">
        <f t="shared" si="258"/>
        <v/>
      </c>
      <c r="JU39" s="819" t="str">
        <f t="shared" si="259"/>
        <v/>
      </c>
      <c r="JV39" s="819" t="str">
        <f t="shared" si="260"/>
        <v/>
      </c>
      <c r="JW39" s="819" t="str">
        <f t="shared" si="261"/>
        <v/>
      </c>
      <c r="JX39" s="819" t="str">
        <f t="shared" si="262"/>
        <v/>
      </c>
      <c r="JY39" s="819" t="str">
        <f t="shared" si="263"/>
        <v/>
      </c>
      <c r="JZ39" s="819" t="str">
        <f t="shared" si="264"/>
        <v/>
      </c>
      <c r="KA39" s="819" t="str">
        <f t="shared" si="265"/>
        <v/>
      </c>
      <c r="KB39" s="819" t="str">
        <f t="shared" si="266"/>
        <v/>
      </c>
      <c r="KC39" s="819" t="str">
        <f t="shared" si="267"/>
        <v/>
      </c>
      <c r="KD39" s="819" t="str">
        <f t="shared" si="268"/>
        <v/>
      </c>
      <c r="KE39" s="819" t="str">
        <f t="shared" si="269"/>
        <v/>
      </c>
      <c r="KF39" s="819" t="str">
        <f t="shared" si="270"/>
        <v/>
      </c>
      <c r="KG39" s="819" t="str">
        <f t="shared" si="271"/>
        <v/>
      </c>
      <c r="KH39" s="819" t="str">
        <f t="shared" si="272"/>
        <v/>
      </c>
      <c r="KI39" s="819" t="str">
        <f t="shared" si="273"/>
        <v/>
      </c>
      <c r="KJ39" s="819" t="str">
        <f t="shared" si="274"/>
        <v/>
      </c>
      <c r="KK39" s="819" t="str">
        <f t="shared" si="275"/>
        <v/>
      </c>
      <c r="KL39" s="819" t="str">
        <f t="shared" si="276"/>
        <v/>
      </c>
      <c r="KM39" s="819" t="str">
        <f t="shared" si="277"/>
        <v/>
      </c>
      <c r="KN39" s="819" t="str">
        <f t="shared" si="278"/>
        <v/>
      </c>
      <c r="KO39" s="819" t="str">
        <f t="shared" si="279"/>
        <v/>
      </c>
      <c r="KP39" s="819" t="str">
        <f t="shared" si="280"/>
        <v/>
      </c>
      <c r="KQ39" s="819" t="str">
        <f t="shared" si="281"/>
        <v/>
      </c>
      <c r="KR39" s="819" t="str">
        <f t="shared" si="282"/>
        <v/>
      </c>
      <c r="KS39" s="819" t="str">
        <f t="shared" si="283"/>
        <v/>
      </c>
      <c r="KT39" s="819" t="str">
        <f t="shared" si="284"/>
        <v/>
      </c>
      <c r="KU39" s="819" t="str">
        <f t="shared" si="285"/>
        <v/>
      </c>
      <c r="KV39" s="819" t="str">
        <f t="shared" si="286"/>
        <v/>
      </c>
      <c r="KW39" s="819" t="str">
        <f t="shared" si="287"/>
        <v/>
      </c>
      <c r="KX39" s="819" t="str">
        <f t="shared" si="288"/>
        <v/>
      </c>
      <c r="KY39" s="819" t="str">
        <f t="shared" si="289"/>
        <v/>
      </c>
      <c r="KZ39" s="819" t="str">
        <f t="shared" si="290"/>
        <v/>
      </c>
      <c r="LA39" s="819" t="str">
        <f t="shared" si="291"/>
        <v/>
      </c>
      <c r="LB39" s="819" t="str">
        <f t="shared" si="292"/>
        <v/>
      </c>
      <c r="LC39" s="819" t="str">
        <f t="shared" si="293"/>
        <v/>
      </c>
      <c r="LD39" s="819" t="str">
        <f t="shared" si="294"/>
        <v/>
      </c>
      <c r="LE39" s="819" t="str">
        <f t="shared" si="295"/>
        <v/>
      </c>
      <c r="LF39" s="819" t="str">
        <f t="shared" si="296"/>
        <v/>
      </c>
      <c r="LG39" s="819" t="str">
        <f t="shared" si="297"/>
        <v/>
      </c>
      <c r="LH39" s="819" t="str">
        <f t="shared" si="298"/>
        <v/>
      </c>
      <c r="LI39" s="819" t="str">
        <f t="shared" si="299"/>
        <v/>
      </c>
      <c r="LJ39" s="819" t="str">
        <f t="shared" si="300"/>
        <v/>
      </c>
      <c r="LK39" s="819" t="str">
        <f t="shared" si="301"/>
        <v/>
      </c>
      <c r="LL39" s="819" t="str">
        <f t="shared" si="302"/>
        <v/>
      </c>
      <c r="LM39" s="819" t="str">
        <f t="shared" si="303"/>
        <v/>
      </c>
      <c r="LN39" s="819" t="str">
        <f t="shared" si="304"/>
        <v/>
      </c>
      <c r="LO39" s="819" t="str">
        <f t="shared" si="305"/>
        <v/>
      </c>
      <c r="LP39" s="819" t="str">
        <f t="shared" si="306"/>
        <v/>
      </c>
      <c r="LQ39" s="820" t="str">
        <f t="shared" si="307"/>
        <v/>
      </c>
      <c r="LR39" s="820" t="str">
        <f t="shared" si="308"/>
        <v/>
      </c>
      <c r="LS39" s="820" t="str">
        <f t="shared" si="309"/>
        <v/>
      </c>
      <c r="LT39" s="820" t="str">
        <f t="shared" si="310"/>
        <v/>
      </c>
      <c r="LU39" s="820" t="str">
        <f t="shared" si="311"/>
        <v/>
      </c>
      <c r="LV39" s="783" t="str">
        <f t="shared" si="312"/>
        <v/>
      </c>
      <c r="LW39" s="783" t="str">
        <f t="shared" si="313"/>
        <v/>
      </c>
      <c r="LX39" s="783" t="str">
        <f t="shared" si="314"/>
        <v/>
      </c>
      <c r="LY39" s="783" t="str">
        <f t="shared" si="315"/>
        <v/>
      </c>
      <c r="LZ39" s="783" t="str">
        <f t="shared" si="316"/>
        <v/>
      </c>
      <c r="MA39" s="783" t="str">
        <f t="shared" si="317"/>
        <v/>
      </c>
      <c r="MB39" s="783" t="str">
        <f t="shared" si="318"/>
        <v/>
      </c>
      <c r="MC39" s="783" t="str">
        <f t="shared" si="319"/>
        <v/>
      </c>
      <c r="MD39" s="783" t="str">
        <f t="shared" si="320"/>
        <v/>
      </c>
      <c r="ME39" s="783" t="str">
        <f t="shared" si="321"/>
        <v/>
      </c>
      <c r="MF39" s="783" t="str">
        <f t="shared" si="322"/>
        <v/>
      </c>
      <c r="MG39" s="783" t="str">
        <f t="shared" si="323"/>
        <v/>
      </c>
      <c r="MH39" s="783" t="str">
        <f t="shared" si="324"/>
        <v/>
      </c>
      <c r="MI39" s="783" t="str">
        <f t="shared" si="325"/>
        <v/>
      </c>
      <c r="MJ39" s="783" t="str">
        <f t="shared" si="326"/>
        <v/>
      </c>
      <c r="MK39" s="783" t="str">
        <f t="shared" si="327"/>
        <v/>
      </c>
      <c r="ML39" s="783" t="str">
        <f t="shared" si="328"/>
        <v/>
      </c>
      <c r="MM39" s="783" t="str">
        <f t="shared" si="329"/>
        <v/>
      </c>
      <c r="MN39" s="783" t="str">
        <f t="shared" si="330"/>
        <v/>
      </c>
      <c r="MO39" s="783" t="str">
        <f t="shared" si="331"/>
        <v/>
      </c>
      <c r="MP39" s="805">
        <f t="shared" si="338"/>
        <v>0</v>
      </c>
      <c r="MQ39" s="805">
        <f t="shared" si="339"/>
        <v>0</v>
      </c>
      <c r="MR39" s="805">
        <f t="shared" si="340"/>
        <v>0</v>
      </c>
      <c r="MS39" s="805">
        <f t="shared" si="341"/>
        <v>0</v>
      </c>
      <c r="MT39" s="805">
        <f t="shared" si="342"/>
        <v>0</v>
      </c>
      <c r="MU39" s="805">
        <f t="shared" si="343"/>
        <v>0</v>
      </c>
      <c r="MV39" s="805">
        <f t="shared" si="344"/>
        <v>0</v>
      </c>
      <c r="MW39" s="805">
        <f t="shared" si="345"/>
        <v>0</v>
      </c>
      <c r="MX39" s="805">
        <f t="shared" si="346"/>
        <v>0</v>
      </c>
      <c r="MY39" s="805">
        <f t="shared" si="347"/>
        <v>0</v>
      </c>
      <c r="MZ39" s="805">
        <f t="shared" si="332"/>
        <v>0</v>
      </c>
      <c r="NA39" s="805">
        <f t="shared" si="333"/>
        <v>0</v>
      </c>
      <c r="NB39" s="805">
        <f t="shared" si="334"/>
        <v>0</v>
      </c>
      <c r="NC39" s="805">
        <f t="shared" si="335"/>
        <v>0</v>
      </c>
      <c r="ND39" s="805">
        <f t="shared" si="336"/>
        <v>0</v>
      </c>
    </row>
    <row r="40" spans="1:369" ht="13.9" customHeight="1" x14ac:dyDescent="0.2">
      <c r="A40" s="814" t="str">
        <f t="shared" si="337"/>
        <v/>
      </c>
      <c r="B40" s="165"/>
      <c r="C40" s="140"/>
      <c r="D40" s="141"/>
      <c r="E40" s="142"/>
      <c r="F40" s="142"/>
      <c r="G40" s="142"/>
      <c r="H40" s="142"/>
      <c r="I40" s="142"/>
      <c r="J40" s="534"/>
      <c r="K40" s="143"/>
      <c r="L40" s="144">
        <f t="shared" si="0"/>
        <v>0</v>
      </c>
      <c r="M40" s="144">
        <f t="shared" si="1"/>
        <v>0</v>
      </c>
      <c r="N40" s="821"/>
      <c r="O40" s="821"/>
      <c r="P40" s="821"/>
      <c r="Q40" s="822"/>
      <c r="R40" s="823"/>
      <c r="S40" s="824"/>
      <c r="T40" s="1303"/>
      <c r="U40" s="1304"/>
      <c r="V40" s="1304"/>
      <c r="W40" s="1305"/>
      <c r="X40" s="783" t="str">
        <f t="shared" si="2"/>
        <v/>
      </c>
      <c r="Y40" s="783" t="str">
        <f t="shared" si="3"/>
        <v/>
      </c>
      <c r="Z40" s="783" t="str">
        <f t="shared" si="4"/>
        <v/>
      </c>
      <c r="AA40" s="783" t="str">
        <f t="shared" si="5"/>
        <v/>
      </c>
      <c r="AB40" s="783" t="str">
        <f t="shared" si="6"/>
        <v/>
      </c>
      <c r="AC40" s="783" t="str">
        <f t="shared" si="7"/>
        <v/>
      </c>
      <c r="AD40" s="783" t="str">
        <f t="shared" si="8"/>
        <v/>
      </c>
      <c r="AE40" s="783" t="str">
        <f t="shared" si="9"/>
        <v/>
      </c>
      <c r="AF40" s="783" t="str">
        <f t="shared" si="10"/>
        <v/>
      </c>
      <c r="AG40" s="783" t="str">
        <f t="shared" si="11"/>
        <v/>
      </c>
      <c r="AH40" s="783" t="str">
        <f t="shared" si="12"/>
        <v/>
      </c>
      <c r="AI40" s="783" t="str">
        <f t="shared" si="13"/>
        <v/>
      </c>
      <c r="AJ40" s="783" t="str">
        <f t="shared" si="14"/>
        <v/>
      </c>
      <c r="AK40" s="783" t="str">
        <f t="shared" si="15"/>
        <v/>
      </c>
      <c r="AL40" s="783" t="str">
        <f t="shared" si="16"/>
        <v/>
      </c>
      <c r="AM40" s="783" t="str">
        <f t="shared" si="17"/>
        <v/>
      </c>
      <c r="AN40" s="783" t="str">
        <f t="shared" si="18"/>
        <v/>
      </c>
      <c r="AO40" s="783" t="str">
        <f t="shared" si="19"/>
        <v/>
      </c>
      <c r="AP40" s="783" t="str">
        <f t="shared" si="20"/>
        <v/>
      </c>
      <c r="AQ40" s="783" t="str">
        <f t="shared" si="21"/>
        <v/>
      </c>
      <c r="AR40" s="783" t="str">
        <f t="shared" si="22"/>
        <v/>
      </c>
      <c r="AS40" s="783" t="str">
        <f t="shared" si="23"/>
        <v/>
      </c>
      <c r="AT40" s="783" t="str">
        <f t="shared" si="24"/>
        <v/>
      </c>
      <c r="AU40" s="783" t="str">
        <f t="shared" si="25"/>
        <v/>
      </c>
      <c r="AV40" s="783" t="str">
        <f t="shared" si="26"/>
        <v/>
      </c>
      <c r="AW40" s="783" t="str">
        <f t="shared" si="27"/>
        <v/>
      </c>
      <c r="AX40" s="783" t="str">
        <f t="shared" si="28"/>
        <v/>
      </c>
      <c r="AY40" s="783" t="str">
        <f t="shared" si="29"/>
        <v/>
      </c>
      <c r="AZ40" s="783" t="str">
        <f t="shared" si="30"/>
        <v/>
      </c>
      <c r="BA40" s="783" t="str">
        <f t="shared" si="31"/>
        <v/>
      </c>
      <c r="BB40" s="783" t="str">
        <f t="shared" si="32"/>
        <v/>
      </c>
      <c r="BC40" s="783" t="str">
        <f t="shared" si="33"/>
        <v/>
      </c>
      <c r="BD40" s="783" t="str">
        <f t="shared" si="34"/>
        <v/>
      </c>
      <c r="BE40" s="783" t="str">
        <f t="shared" si="35"/>
        <v/>
      </c>
      <c r="BF40" s="783" t="str">
        <f t="shared" si="36"/>
        <v/>
      </c>
      <c r="BG40" s="783" t="str">
        <f t="shared" si="37"/>
        <v/>
      </c>
      <c r="BH40" s="783" t="str">
        <f t="shared" si="38"/>
        <v/>
      </c>
      <c r="BI40" s="783" t="str">
        <f t="shared" si="39"/>
        <v/>
      </c>
      <c r="BJ40" s="783" t="str">
        <f t="shared" si="40"/>
        <v/>
      </c>
      <c r="BK40" s="783" t="str">
        <f t="shared" si="41"/>
        <v/>
      </c>
      <c r="BL40" s="783" t="str">
        <f t="shared" si="42"/>
        <v/>
      </c>
      <c r="BM40" s="783" t="str">
        <f t="shared" si="43"/>
        <v/>
      </c>
      <c r="BN40" s="783" t="str">
        <f t="shared" si="44"/>
        <v/>
      </c>
      <c r="BO40" s="783" t="str">
        <f t="shared" si="45"/>
        <v/>
      </c>
      <c r="BP40" s="783" t="str">
        <f t="shared" si="46"/>
        <v/>
      </c>
      <c r="BQ40" s="783" t="str">
        <f t="shared" si="47"/>
        <v/>
      </c>
      <c r="BR40" s="783" t="str">
        <f t="shared" si="48"/>
        <v/>
      </c>
      <c r="BS40" s="783" t="str">
        <f t="shared" si="49"/>
        <v/>
      </c>
      <c r="BT40" s="783" t="str">
        <f t="shared" si="50"/>
        <v/>
      </c>
      <c r="BU40" s="783" t="str">
        <f t="shared" si="51"/>
        <v/>
      </c>
      <c r="BV40" s="783" t="str">
        <f t="shared" si="52"/>
        <v/>
      </c>
      <c r="BW40" s="783" t="str">
        <f t="shared" si="53"/>
        <v/>
      </c>
      <c r="BX40" s="783" t="str">
        <f t="shared" si="54"/>
        <v/>
      </c>
      <c r="BY40" s="783" t="str">
        <f t="shared" si="55"/>
        <v/>
      </c>
      <c r="BZ40" s="783" t="str">
        <f t="shared" si="56"/>
        <v/>
      </c>
      <c r="CA40" s="783" t="str">
        <f t="shared" si="57"/>
        <v/>
      </c>
      <c r="CB40" s="783" t="str">
        <f t="shared" si="58"/>
        <v/>
      </c>
      <c r="CC40" s="783" t="str">
        <f t="shared" si="59"/>
        <v/>
      </c>
      <c r="CD40" s="783" t="str">
        <f t="shared" si="60"/>
        <v/>
      </c>
      <c r="CE40" s="783" t="str">
        <f t="shared" si="61"/>
        <v/>
      </c>
      <c r="CF40" s="783" t="str">
        <f t="shared" si="62"/>
        <v/>
      </c>
      <c r="CG40" s="783" t="str">
        <f t="shared" si="63"/>
        <v/>
      </c>
      <c r="CH40" s="783" t="str">
        <f t="shared" si="64"/>
        <v/>
      </c>
      <c r="CI40" s="783" t="str">
        <f t="shared" si="65"/>
        <v/>
      </c>
      <c r="CJ40" s="783" t="str">
        <f t="shared" si="66"/>
        <v/>
      </c>
      <c r="CK40" s="783" t="str">
        <f t="shared" si="67"/>
        <v/>
      </c>
      <c r="CL40" s="783" t="str">
        <f t="shared" si="68"/>
        <v/>
      </c>
      <c r="CM40" s="783" t="str">
        <f t="shared" si="69"/>
        <v/>
      </c>
      <c r="CN40" s="783" t="str">
        <f t="shared" si="70"/>
        <v/>
      </c>
      <c r="CO40" s="783" t="str">
        <f t="shared" si="71"/>
        <v/>
      </c>
      <c r="CP40" s="783" t="str">
        <f t="shared" si="72"/>
        <v/>
      </c>
      <c r="CQ40" s="783" t="str">
        <f t="shared" si="73"/>
        <v/>
      </c>
      <c r="CR40" s="783" t="str">
        <f t="shared" si="74"/>
        <v/>
      </c>
      <c r="CS40" s="783" t="str">
        <f t="shared" si="75"/>
        <v/>
      </c>
      <c r="CT40" s="783" t="str">
        <f t="shared" si="76"/>
        <v/>
      </c>
      <c r="CU40" s="783" t="str">
        <f t="shared" si="77"/>
        <v/>
      </c>
      <c r="CV40" s="783" t="str">
        <f t="shared" si="78"/>
        <v/>
      </c>
      <c r="CW40" s="783" t="str">
        <f t="shared" si="79"/>
        <v/>
      </c>
      <c r="CX40" s="783" t="str">
        <f t="shared" si="80"/>
        <v/>
      </c>
      <c r="CY40" s="783" t="str">
        <f t="shared" si="81"/>
        <v/>
      </c>
      <c r="CZ40" s="783" t="str">
        <f t="shared" si="82"/>
        <v/>
      </c>
      <c r="DA40" s="783" t="str">
        <f t="shared" si="83"/>
        <v/>
      </c>
      <c r="DB40" s="783" t="str">
        <f t="shared" si="84"/>
        <v/>
      </c>
      <c r="DC40" s="783" t="str">
        <f t="shared" si="85"/>
        <v/>
      </c>
      <c r="DD40" s="783" t="str">
        <f t="shared" si="86"/>
        <v/>
      </c>
      <c r="DE40" s="783" t="str">
        <f t="shared" si="87"/>
        <v/>
      </c>
      <c r="DF40" s="783" t="str">
        <f t="shared" si="88"/>
        <v/>
      </c>
      <c r="DG40" s="783" t="str">
        <f t="shared" si="89"/>
        <v/>
      </c>
      <c r="DH40" s="783" t="str">
        <f t="shared" si="90"/>
        <v/>
      </c>
      <c r="DI40" s="783" t="str">
        <f t="shared" si="91"/>
        <v/>
      </c>
      <c r="DJ40" s="783" t="str">
        <f t="shared" si="92"/>
        <v/>
      </c>
      <c r="DK40" s="783" t="str">
        <f t="shared" si="93"/>
        <v/>
      </c>
      <c r="DL40" s="783" t="str">
        <f t="shared" si="94"/>
        <v/>
      </c>
      <c r="DM40" s="783" t="str">
        <f t="shared" si="95"/>
        <v/>
      </c>
      <c r="DN40" s="783" t="str">
        <f t="shared" si="96"/>
        <v/>
      </c>
      <c r="DO40" s="783" t="str">
        <f t="shared" si="97"/>
        <v/>
      </c>
      <c r="DP40" s="783" t="str">
        <f t="shared" si="98"/>
        <v/>
      </c>
      <c r="DQ40" s="783" t="str">
        <f t="shared" si="99"/>
        <v/>
      </c>
      <c r="DR40" s="783" t="str">
        <f t="shared" si="100"/>
        <v/>
      </c>
      <c r="DS40" s="783" t="str">
        <f t="shared" si="101"/>
        <v/>
      </c>
      <c r="DT40" s="783" t="str">
        <f t="shared" si="102"/>
        <v/>
      </c>
      <c r="DU40" s="783" t="str">
        <f t="shared" si="103"/>
        <v/>
      </c>
      <c r="DV40" s="783" t="str">
        <f t="shared" si="104"/>
        <v/>
      </c>
      <c r="DW40" s="783" t="str">
        <f t="shared" si="105"/>
        <v/>
      </c>
      <c r="DX40" s="783" t="str">
        <f t="shared" si="106"/>
        <v/>
      </c>
      <c r="DY40" s="783" t="str">
        <f t="shared" si="107"/>
        <v/>
      </c>
      <c r="DZ40" s="783" t="str">
        <f t="shared" si="108"/>
        <v/>
      </c>
      <c r="EA40" s="783" t="str">
        <f t="shared" si="109"/>
        <v/>
      </c>
      <c r="EB40" s="783" t="str">
        <f t="shared" si="110"/>
        <v/>
      </c>
      <c r="EC40" s="783" t="str">
        <f t="shared" si="111"/>
        <v/>
      </c>
      <c r="ED40" s="783" t="str">
        <f t="shared" si="112"/>
        <v/>
      </c>
      <c r="EE40" s="783" t="str">
        <f t="shared" si="113"/>
        <v/>
      </c>
      <c r="EF40" s="783" t="str">
        <f t="shared" si="114"/>
        <v/>
      </c>
      <c r="EG40" s="783" t="str">
        <f t="shared" si="115"/>
        <v/>
      </c>
      <c r="EH40" s="783" t="str">
        <f t="shared" si="116"/>
        <v/>
      </c>
      <c r="EI40" s="783" t="str">
        <f t="shared" si="117"/>
        <v/>
      </c>
      <c r="EJ40" s="783" t="str">
        <f t="shared" si="118"/>
        <v/>
      </c>
      <c r="EK40" s="783" t="str">
        <f t="shared" si="119"/>
        <v/>
      </c>
      <c r="EL40" s="783" t="str">
        <f t="shared" si="120"/>
        <v/>
      </c>
      <c r="EM40" s="783" t="str">
        <f t="shared" si="121"/>
        <v/>
      </c>
      <c r="EN40" s="783" t="str">
        <f t="shared" si="122"/>
        <v/>
      </c>
      <c r="EO40" s="783" t="str">
        <f t="shared" si="123"/>
        <v/>
      </c>
      <c r="EP40" s="783" t="str">
        <f t="shared" si="124"/>
        <v/>
      </c>
      <c r="EQ40" s="783" t="str">
        <f t="shared" si="125"/>
        <v/>
      </c>
      <c r="ER40" s="783" t="str">
        <f t="shared" si="126"/>
        <v/>
      </c>
      <c r="ES40" s="783" t="str">
        <f t="shared" si="127"/>
        <v/>
      </c>
      <c r="ET40" s="783" t="str">
        <f t="shared" si="128"/>
        <v/>
      </c>
      <c r="EU40" s="783" t="str">
        <f t="shared" si="129"/>
        <v/>
      </c>
      <c r="EV40" s="783" t="str">
        <f t="shared" si="130"/>
        <v/>
      </c>
      <c r="EW40" s="783" t="str">
        <f t="shared" si="131"/>
        <v/>
      </c>
      <c r="EX40" s="783" t="str">
        <f t="shared" si="132"/>
        <v/>
      </c>
      <c r="EY40" s="783" t="str">
        <f t="shared" si="133"/>
        <v/>
      </c>
      <c r="EZ40" s="783" t="str">
        <f t="shared" si="134"/>
        <v/>
      </c>
      <c r="FA40" s="783" t="str">
        <f t="shared" si="135"/>
        <v/>
      </c>
      <c r="FB40" s="783" t="str">
        <f t="shared" si="136"/>
        <v/>
      </c>
      <c r="FC40" s="783" t="str">
        <f t="shared" si="137"/>
        <v/>
      </c>
      <c r="FD40" s="783" t="str">
        <f t="shared" si="138"/>
        <v/>
      </c>
      <c r="FE40" s="783" t="str">
        <f t="shared" si="139"/>
        <v/>
      </c>
      <c r="FF40" s="783" t="str">
        <f t="shared" si="140"/>
        <v/>
      </c>
      <c r="FG40" s="783" t="str">
        <f t="shared" si="141"/>
        <v/>
      </c>
      <c r="FH40" s="783" t="str">
        <f t="shared" si="142"/>
        <v/>
      </c>
      <c r="FI40" s="783" t="str">
        <f t="shared" si="143"/>
        <v/>
      </c>
      <c r="FJ40" s="783" t="str">
        <f t="shared" si="144"/>
        <v/>
      </c>
      <c r="FK40" s="783" t="str">
        <f t="shared" si="145"/>
        <v/>
      </c>
      <c r="FL40" s="783" t="str">
        <f t="shared" si="146"/>
        <v/>
      </c>
      <c r="FM40" s="783" t="str">
        <f t="shared" si="147"/>
        <v/>
      </c>
      <c r="FN40" s="783" t="str">
        <f t="shared" si="148"/>
        <v/>
      </c>
      <c r="FO40" s="783" t="str">
        <f t="shared" si="149"/>
        <v/>
      </c>
      <c r="FP40" s="783" t="str">
        <f t="shared" si="150"/>
        <v/>
      </c>
      <c r="FQ40" s="783" t="str">
        <f t="shared" si="151"/>
        <v/>
      </c>
      <c r="FR40" s="783" t="str">
        <f t="shared" si="152"/>
        <v/>
      </c>
      <c r="FS40" s="783" t="str">
        <f t="shared" si="153"/>
        <v/>
      </c>
      <c r="FT40" s="783" t="str">
        <f t="shared" si="154"/>
        <v/>
      </c>
      <c r="FU40" s="783" t="str">
        <f t="shared" si="155"/>
        <v/>
      </c>
      <c r="FV40" s="783" t="str">
        <f t="shared" si="156"/>
        <v/>
      </c>
      <c r="FW40" s="783" t="str">
        <f t="shared" si="157"/>
        <v/>
      </c>
      <c r="FX40" s="783" t="str">
        <f t="shared" si="158"/>
        <v/>
      </c>
      <c r="FY40" s="783" t="str">
        <f t="shared" si="159"/>
        <v/>
      </c>
      <c r="FZ40" s="783" t="str">
        <f t="shared" si="160"/>
        <v/>
      </c>
      <c r="GA40" s="783" t="str">
        <f t="shared" si="161"/>
        <v/>
      </c>
      <c r="GB40" s="783" t="str">
        <f t="shared" si="162"/>
        <v/>
      </c>
      <c r="GC40" s="783" t="str">
        <f t="shared" si="163"/>
        <v/>
      </c>
      <c r="GD40" s="783" t="str">
        <f t="shared" si="164"/>
        <v/>
      </c>
      <c r="GE40" s="783" t="str">
        <f t="shared" si="165"/>
        <v/>
      </c>
      <c r="GF40" s="783" t="str">
        <f t="shared" si="166"/>
        <v/>
      </c>
      <c r="GG40" s="783" t="str">
        <f t="shared" si="167"/>
        <v/>
      </c>
      <c r="GH40" s="783" t="str">
        <f t="shared" si="168"/>
        <v/>
      </c>
      <c r="GI40" s="783" t="str">
        <f t="shared" si="169"/>
        <v/>
      </c>
      <c r="GJ40" s="783" t="str">
        <f t="shared" si="170"/>
        <v/>
      </c>
      <c r="GK40" s="783" t="str">
        <f t="shared" si="171"/>
        <v/>
      </c>
      <c r="GL40" s="783" t="str">
        <f t="shared" si="172"/>
        <v/>
      </c>
      <c r="GM40" s="783" t="str">
        <f t="shared" si="173"/>
        <v/>
      </c>
      <c r="GN40" s="783" t="str">
        <f t="shared" si="174"/>
        <v/>
      </c>
      <c r="GO40" s="783" t="str">
        <f t="shared" si="175"/>
        <v/>
      </c>
      <c r="GP40" s="783" t="str">
        <f t="shared" si="176"/>
        <v/>
      </c>
      <c r="GQ40" s="783" t="str">
        <f t="shared" si="177"/>
        <v/>
      </c>
      <c r="GR40" s="783" t="str">
        <f t="shared" si="178"/>
        <v/>
      </c>
      <c r="GS40" s="783" t="str">
        <f t="shared" si="179"/>
        <v/>
      </c>
      <c r="GT40" s="783" t="str">
        <f t="shared" si="180"/>
        <v/>
      </c>
      <c r="GU40" s="783" t="str">
        <f t="shared" si="181"/>
        <v/>
      </c>
      <c r="GV40" s="783" t="str">
        <f t="shared" si="182"/>
        <v/>
      </c>
      <c r="GW40" s="783" t="str">
        <f t="shared" si="183"/>
        <v/>
      </c>
      <c r="GX40" s="783" t="str">
        <f t="shared" si="184"/>
        <v/>
      </c>
      <c r="GY40" s="783" t="str">
        <f t="shared" si="185"/>
        <v/>
      </c>
      <c r="GZ40" s="783" t="str">
        <f t="shared" si="186"/>
        <v/>
      </c>
      <c r="HA40" s="783" t="str">
        <f t="shared" si="187"/>
        <v/>
      </c>
      <c r="HB40" s="783" t="str">
        <f t="shared" si="188"/>
        <v/>
      </c>
      <c r="HC40" s="783" t="str">
        <f t="shared" si="189"/>
        <v/>
      </c>
      <c r="HD40" s="783" t="str">
        <f t="shared" si="190"/>
        <v/>
      </c>
      <c r="HE40" s="783" t="str">
        <f t="shared" si="191"/>
        <v/>
      </c>
      <c r="HF40" s="783" t="str">
        <f t="shared" si="192"/>
        <v/>
      </c>
      <c r="HG40" s="783" t="str">
        <f t="shared" si="193"/>
        <v/>
      </c>
      <c r="HH40" s="783" t="str">
        <f t="shared" si="194"/>
        <v/>
      </c>
      <c r="HI40" s="783" t="str">
        <f t="shared" si="195"/>
        <v/>
      </c>
      <c r="HJ40" s="783" t="str">
        <f t="shared" si="196"/>
        <v/>
      </c>
      <c r="HK40" s="783" t="str">
        <f t="shared" si="197"/>
        <v/>
      </c>
      <c r="HL40" s="783" t="str">
        <f t="shared" si="198"/>
        <v/>
      </c>
      <c r="HM40" s="783" t="str">
        <f t="shared" si="199"/>
        <v/>
      </c>
      <c r="HN40" s="783" t="str">
        <f t="shared" si="200"/>
        <v/>
      </c>
      <c r="HO40" s="783" t="str">
        <f t="shared" si="201"/>
        <v/>
      </c>
      <c r="HP40" s="783" t="str">
        <f t="shared" si="202"/>
        <v/>
      </c>
      <c r="HQ40" s="783" t="str">
        <f t="shared" si="203"/>
        <v/>
      </c>
      <c r="HR40" s="783" t="str">
        <f t="shared" si="204"/>
        <v/>
      </c>
      <c r="HS40" s="783" t="str">
        <f t="shared" si="205"/>
        <v/>
      </c>
      <c r="HT40" s="783" t="str">
        <f t="shared" si="206"/>
        <v/>
      </c>
      <c r="HU40" s="783" t="str">
        <f t="shared" si="207"/>
        <v/>
      </c>
      <c r="HV40" s="783" t="str">
        <f t="shared" si="208"/>
        <v/>
      </c>
      <c r="HW40" s="783" t="str">
        <f t="shared" si="209"/>
        <v/>
      </c>
      <c r="HX40" s="783" t="str">
        <f t="shared" si="210"/>
        <v/>
      </c>
      <c r="HY40" s="783" t="str">
        <f t="shared" si="211"/>
        <v/>
      </c>
      <c r="HZ40" s="819" t="str">
        <f t="shared" si="212"/>
        <v/>
      </c>
      <c r="IA40" s="819" t="str">
        <f t="shared" si="213"/>
        <v/>
      </c>
      <c r="IB40" s="819" t="str">
        <f t="shared" si="214"/>
        <v/>
      </c>
      <c r="IC40" s="819" t="str">
        <f t="shared" si="215"/>
        <v/>
      </c>
      <c r="ID40" s="819" t="str">
        <f t="shared" si="216"/>
        <v/>
      </c>
      <c r="IE40" s="819" t="str">
        <f t="shared" si="217"/>
        <v/>
      </c>
      <c r="IF40" s="819" t="str">
        <f t="shared" si="218"/>
        <v/>
      </c>
      <c r="IG40" s="819" t="str">
        <f t="shared" si="219"/>
        <v/>
      </c>
      <c r="IH40" s="819" t="str">
        <f t="shared" si="220"/>
        <v/>
      </c>
      <c r="II40" s="819" t="str">
        <f t="shared" si="221"/>
        <v/>
      </c>
      <c r="IJ40" s="819" t="str">
        <f t="shared" si="222"/>
        <v/>
      </c>
      <c r="IK40" s="819" t="str">
        <f t="shared" si="223"/>
        <v/>
      </c>
      <c r="IL40" s="819" t="str">
        <f t="shared" si="224"/>
        <v/>
      </c>
      <c r="IM40" s="819" t="str">
        <f t="shared" si="225"/>
        <v/>
      </c>
      <c r="IN40" s="819" t="str">
        <f t="shared" si="226"/>
        <v/>
      </c>
      <c r="IO40" s="819" t="str">
        <f t="shared" si="227"/>
        <v/>
      </c>
      <c r="IP40" s="819" t="str">
        <f t="shared" si="228"/>
        <v/>
      </c>
      <c r="IQ40" s="819" t="str">
        <f t="shared" si="229"/>
        <v/>
      </c>
      <c r="IR40" s="819" t="str">
        <f t="shared" si="230"/>
        <v/>
      </c>
      <c r="IS40" s="819" t="str">
        <f t="shared" si="231"/>
        <v/>
      </c>
      <c r="IT40" s="819" t="str">
        <f t="shared" si="232"/>
        <v/>
      </c>
      <c r="IU40" s="819" t="str">
        <f t="shared" si="233"/>
        <v/>
      </c>
      <c r="IV40" s="819" t="str">
        <f t="shared" si="234"/>
        <v/>
      </c>
      <c r="IW40" s="819" t="str">
        <f t="shared" si="235"/>
        <v/>
      </c>
      <c r="IX40" s="819" t="str">
        <f t="shared" si="236"/>
        <v/>
      </c>
      <c r="IY40" s="819" t="str">
        <f t="shared" si="237"/>
        <v/>
      </c>
      <c r="IZ40" s="819" t="str">
        <f t="shared" si="238"/>
        <v/>
      </c>
      <c r="JA40" s="819" t="str">
        <f t="shared" si="239"/>
        <v/>
      </c>
      <c r="JB40" s="819" t="str">
        <f t="shared" si="240"/>
        <v/>
      </c>
      <c r="JC40" s="819" t="str">
        <f t="shared" si="241"/>
        <v/>
      </c>
      <c r="JD40" s="819" t="str">
        <f t="shared" si="242"/>
        <v/>
      </c>
      <c r="JE40" s="819" t="str">
        <f t="shared" si="243"/>
        <v/>
      </c>
      <c r="JF40" s="819" t="str">
        <f t="shared" si="244"/>
        <v/>
      </c>
      <c r="JG40" s="819" t="str">
        <f t="shared" si="245"/>
        <v/>
      </c>
      <c r="JH40" s="819" t="str">
        <f t="shared" si="246"/>
        <v/>
      </c>
      <c r="JI40" s="819" t="str">
        <f t="shared" si="247"/>
        <v/>
      </c>
      <c r="JJ40" s="819" t="str">
        <f t="shared" si="248"/>
        <v/>
      </c>
      <c r="JK40" s="819" t="str">
        <f t="shared" si="249"/>
        <v/>
      </c>
      <c r="JL40" s="819" t="str">
        <f t="shared" si="250"/>
        <v/>
      </c>
      <c r="JM40" s="819" t="str">
        <f t="shared" si="251"/>
        <v/>
      </c>
      <c r="JN40" s="819" t="str">
        <f t="shared" si="252"/>
        <v/>
      </c>
      <c r="JO40" s="819" t="str">
        <f t="shared" si="253"/>
        <v/>
      </c>
      <c r="JP40" s="819" t="str">
        <f t="shared" si="254"/>
        <v/>
      </c>
      <c r="JQ40" s="819" t="str">
        <f t="shared" si="255"/>
        <v/>
      </c>
      <c r="JR40" s="819" t="str">
        <f t="shared" si="256"/>
        <v/>
      </c>
      <c r="JS40" s="819" t="str">
        <f t="shared" si="257"/>
        <v/>
      </c>
      <c r="JT40" s="819" t="str">
        <f t="shared" si="258"/>
        <v/>
      </c>
      <c r="JU40" s="819" t="str">
        <f t="shared" si="259"/>
        <v/>
      </c>
      <c r="JV40" s="819" t="str">
        <f t="shared" si="260"/>
        <v/>
      </c>
      <c r="JW40" s="819" t="str">
        <f t="shared" si="261"/>
        <v/>
      </c>
      <c r="JX40" s="819" t="str">
        <f t="shared" si="262"/>
        <v/>
      </c>
      <c r="JY40" s="819" t="str">
        <f t="shared" si="263"/>
        <v/>
      </c>
      <c r="JZ40" s="819" t="str">
        <f t="shared" si="264"/>
        <v/>
      </c>
      <c r="KA40" s="819" t="str">
        <f t="shared" si="265"/>
        <v/>
      </c>
      <c r="KB40" s="819" t="str">
        <f t="shared" si="266"/>
        <v/>
      </c>
      <c r="KC40" s="819" t="str">
        <f t="shared" si="267"/>
        <v/>
      </c>
      <c r="KD40" s="819" t="str">
        <f t="shared" si="268"/>
        <v/>
      </c>
      <c r="KE40" s="819" t="str">
        <f t="shared" si="269"/>
        <v/>
      </c>
      <c r="KF40" s="819" t="str">
        <f t="shared" si="270"/>
        <v/>
      </c>
      <c r="KG40" s="819" t="str">
        <f t="shared" si="271"/>
        <v/>
      </c>
      <c r="KH40" s="819" t="str">
        <f t="shared" si="272"/>
        <v/>
      </c>
      <c r="KI40" s="819" t="str">
        <f t="shared" si="273"/>
        <v/>
      </c>
      <c r="KJ40" s="819" t="str">
        <f t="shared" si="274"/>
        <v/>
      </c>
      <c r="KK40" s="819" t="str">
        <f t="shared" si="275"/>
        <v/>
      </c>
      <c r="KL40" s="819" t="str">
        <f t="shared" si="276"/>
        <v/>
      </c>
      <c r="KM40" s="819" t="str">
        <f t="shared" si="277"/>
        <v/>
      </c>
      <c r="KN40" s="819" t="str">
        <f t="shared" si="278"/>
        <v/>
      </c>
      <c r="KO40" s="819" t="str">
        <f t="shared" si="279"/>
        <v/>
      </c>
      <c r="KP40" s="819" t="str">
        <f t="shared" si="280"/>
        <v/>
      </c>
      <c r="KQ40" s="819" t="str">
        <f t="shared" si="281"/>
        <v/>
      </c>
      <c r="KR40" s="819" t="str">
        <f t="shared" si="282"/>
        <v/>
      </c>
      <c r="KS40" s="819" t="str">
        <f t="shared" si="283"/>
        <v/>
      </c>
      <c r="KT40" s="819" t="str">
        <f t="shared" si="284"/>
        <v/>
      </c>
      <c r="KU40" s="819" t="str">
        <f t="shared" si="285"/>
        <v/>
      </c>
      <c r="KV40" s="819" t="str">
        <f t="shared" si="286"/>
        <v/>
      </c>
      <c r="KW40" s="819" t="str">
        <f t="shared" si="287"/>
        <v/>
      </c>
      <c r="KX40" s="819" t="str">
        <f t="shared" si="288"/>
        <v/>
      </c>
      <c r="KY40" s="819" t="str">
        <f t="shared" si="289"/>
        <v/>
      </c>
      <c r="KZ40" s="819" t="str">
        <f t="shared" si="290"/>
        <v/>
      </c>
      <c r="LA40" s="819" t="str">
        <f t="shared" si="291"/>
        <v/>
      </c>
      <c r="LB40" s="819" t="str">
        <f t="shared" si="292"/>
        <v/>
      </c>
      <c r="LC40" s="819" t="str">
        <f t="shared" si="293"/>
        <v/>
      </c>
      <c r="LD40" s="819" t="str">
        <f t="shared" si="294"/>
        <v/>
      </c>
      <c r="LE40" s="819" t="str">
        <f t="shared" si="295"/>
        <v/>
      </c>
      <c r="LF40" s="819" t="str">
        <f t="shared" si="296"/>
        <v/>
      </c>
      <c r="LG40" s="819" t="str">
        <f t="shared" si="297"/>
        <v/>
      </c>
      <c r="LH40" s="819" t="str">
        <f t="shared" si="298"/>
        <v/>
      </c>
      <c r="LI40" s="819" t="str">
        <f t="shared" si="299"/>
        <v/>
      </c>
      <c r="LJ40" s="819" t="str">
        <f t="shared" si="300"/>
        <v/>
      </c>
      <c r="LK40" s="819" t="str">
        <f t="shared" si="301"/>
        <v/>
      </c>
      <c r="LL40" s="819" t="str">
        <f t="shared" si="302"/>
        <v/>
      </c>
      <c r="LM40" s="819" t="str">
        <f t="shared" si="303"/>
        <v/>
      </c>
      <c r="LN40" s="819" t="str">
        <f t="shared" si="304"/>
        <v/>
      </c>
      <c r="LO40" s="819" t="str">
        <f t="shared" si="305"/>
        <v/>
      </c>
      <c r="LP40" s="819" t="str">
        <f t="shared" si="306"/>
        <v/>
      </c>
      <c r="LQ40" s="820" t="str">
        <f t="shared" si="307"/>
        <v/>
      </c>
      <c r="LR40" s="820" t="str">
        <f t="shared" si="308"/>
        <v/>
      </c>
      <c r="LS40" s="820" t="str">
        <f t="shared" si="309"/>
        <v/>
      </c>
      <c r="LT40" s="820" t="str">
        <f t="shared" si="310"/>
        <v/>
      </c>
      <c r="LU40" s="820" t="str">
        <f t="shared" si="311"/>
        <v/>
      </c>
      <c r="LV40" s="783" t="str">
        <f t="shared" si="312"/>
        <v/>
      </c>
      <c r="LW40" s="783" t="str">
        <f t="shared" si="313"/>
        <v/>
      </c>
      <c r="LX40" s="783" t="str">
        <f t="shared" si="314"/>
        <v/>
      </c>
      <c r="LY40" s="783" t="str">
        <f t="shared" si="315"/>
        <v/>
      </c>
      <c r="LZ40" s="783" t="str">
        <f t="shared" si="316"/>
        <v/>
      </c>
      <c r="MA40" s="783" t="str">
        <f t="shared" si="317"/>
        <v/>
      </c>
      <c r="MB40" s="783" t="str">
        <f t="shared" si="318"/>
        <v/>
      </c>
      <c r="MC40" s="783" t="str">
        <f t="shared" si="319"/>
        <v/>
      </c>
      <c r="MD40" s="783" t="str">
        <f t="shared" si="320"/>
        <v/>
      </c>
      <c r="ME40" s="783" t="str">
        <f t="shared" si="321"/>
        <v/>
      </c>
      <c r="MF40" s="783" t="str">
        <f t="shared" si="322"/>
        <v/>
      </c>
      <c r="MG40" s="783" t="str">
        <f t="shared" si="323"/>
        <v/>
      </c>
      <c r="MH40" s="783" t="str">
        <f t="shared" si="324"/>
        <v/>
      </c>
      <c r="MI40" s="783" t="str">
        <f t="shared" si="325"/>
        <v/>
      </c>
      <c r="MJ40" s="783" t="str">
        <f t="shared" si="326"/>
        <v/>
      </c>
      <c r="MK40" s="783" t="str">
        <f t="shared" si="327"/>
        <v/>
      </c>
      <c r="ML40" s="783" t="str">
        <f t="shared" si="328"/>
        <v/>
      </c>
      <c r="MM40" s="783" t="str">
        <f t="shared" si="329"/>
        <v/>
      </c>
      <c r="MN40" s="783" t="str">
        <f t="shared" si="330"/>
        <v/>
      </c>
      <c r="MO40" s="783" t="str">
        <f t="shared" si="331"/>
        <v/>
      </c>
      <c r="MP40" s="805">
        <f t="shared" si="338"/>
        <v>0</v>
      </c>
      <c r="MQ40" s="805">
        <f t="shared" si="339"/>
        <v>0</v>
      </c>
      <c r="MR40" s="805">
        <f t="shared" si="340"/>
        <v>0</v>
      </c>
      <c r="MS40" s="805">
        <f t="shared" si="341"/>
        <v>0</v>
      </c>
      <c r="MT40" s="805">
        <f t="shared" si="342"/>
        <v>0</v>
      </c>
      <c r="MU40" s="805">
        <f t="shared" si="343"/>
        <v>0</v>
      </c>
      <c r="MV40" s="805">
        <f t="shared" si="344"/>
        <v>0</v>
      </c>
      <c r="MW40" s="805">
        <f t="shared" si="345"/>
        <v>0</v>
      </c>
      <c r="MX40" s="805">
        <f t="shared" si="346"/>
        <v>0</v>
      </c>
      <c r="MY40" s="805">
        <f t="shared" si="347"/>
        <v>0</v>
      </c>
      <c r="MZ40" s="805">
        <f t="shared" si="332"/>
        <v>0</v>
      </c>
      <c r="NA40" s="805">
        <f t="shared" si="333"/>
        <v>0</v>
      </c>
      <c r="NB40" s="805">
        <f t="shared" si="334"/>
        <v>0</v>
      </c>
      <c r="NC40" s="805">
        <f t="shared" si="335"/>
        <v>0</v>
      </c>
      <c r="ND40" s="805">
        <f t="shared" si="336"/>
        <v>0</v>
      </c>
    </row>
    <row r="41" spans="1:369" ht="13.9" customHeight="1" x14ac:dyDescent="0.2">
      <c r="A41" s="814" t="str">
        <f t="shared" si="337"/>
        <v/>
      </c>
      <c r="B41" s="165"/>
      <c r="C41" s="140"/>
      <c r="D41" s="141"/>
      <c r="E41" s="142"/>
      <c r="F41" s="142"/>
      <c r="G41" s="142"/>
      <c r="H41" s="142"/>
      <c r="I41" s="142"/>
      <c r="J41" s="534"/>
      <c r="K41" s="143"/>
      <c r="L41" s="144">
        <f t="shared" si="0"/>
        <v>0</v>
      </c>
      <c r="M41" s="144">
        <f t="shared" si="1"/>
        <v>0</v>
      </c>
      <c r="N41" s="821"/>
      <c r="O41" s="821"/>
      <c r="P41" s="821"/>
      <c r="Q41" s="822"/>
      <c r="R41" s="823"/>
      <c r="S41" s="824"/>
      <c r="T41" s="1303"/>
      <c r="U41" s="1304"/>
      <c r="V41" s="1304"/>
      <c r="W41" s="1305"/>
      <c r="X41" s="783" t="str">
        <f t="shared" si="2"/>
        <v/>
      </c>
      <c r="Y41" s="783" t="str">
        <f t="shared" si="3"/>
        <v/>
      </c>
      <c r="Z41" s="783" t="str">
        <f t="shared" si="4"/>
        <v/>
      </c>
      <c r="AA41" s="783" t="str">
        <f t="shared" si="5"/>
        <v/>
      </c>
      <c r="AB41" s="783" t="str">
        <f t="shared" si="6"/>
        <v/>
      </c>
      <c r="AC41" s="783" t="str">
        <f t="shared" si="7"/>
        <v/>
      </c>
      <c r="AD41" s="783" t="str">
        <f t="shared" si="8"/>
        <v/>
      </c>
      <c r="AE41" s="783" t="str">
        <f t="shared" si="9"/>
        <v/>
      </c>
      <c r="AF41" s="783" t="str">
        <f t="shared" si="10"/>
        <v/>
      </c>
      <c r="AG41" s="783" t="str">
        <f t="shared" si="11"/>
        <v/>
      </c>
      <c r="AH41" s="783" t="str">
        <f t="shared" si="12"/>
        <v/>
      </c>
      <c r="AI41" s="783" t="str">
        <f t="shared" si="13"/>
        <v/>
      </c>
      <c r="AJ41" s="783" t="str">
        <f t="shared" si="14"/>
        <v/>
      </c>
      <c r="AK41" s="783" t="str">
        <f t="shared" si="15"/>
        <v/>
      </c>
      <c r="AL41" s="783" t="str">
        <f t="shared" si="16"/>
        <v/>
      </c>
      <c r="AM41" s="783" t="str">
        <f t="shared" si="17"/>
        <v/>
      </c>
      <c r="AN41" s="783" t="str">
        <f t="shared" si="18"/>
        <v/>
      </c>
      <c r="AO41" s="783" t="str">
        <f t="shared" si="19"/>
        <v/>
      </c>
      <c r="AP41" s="783" t="str">
        <f t="shared" si="20"/>
        <v/>
      </c>
      <c r="AQ41" s="783" t="str">
        <f t="shared" si="21"/>
        <v/>
      </c>
      <c r="AR41" s="783" t="str">
        <f t="shared" si="22"/>
        <v/>
      </c>
      <c r="AS41" s="783" t="str">
        <f t="shared" si="23"/>
        <v/>
      </c>
      <c r="AT41" s="783" t="str">
        <f t="shared" si="24"/>
        <v/>
      </c>
      <c r="AU41" s="783" t="str">
        <f t="shared" si="25"/>
        <v/>
      </c>
      <c r="AV41" s="783" t="str">
        <f t="shared" si="26"/>
        <v/>
      </c>
      <c r="AW41" s="783" t="str">
        <f t="shared" si="27"/>
        <v/>
      </c>
      <c r="AX41" s="783" t="str">
        <f t="shared" si="28"/>
        <v/>
      </c>
      <c r="AY41" s="783" t="str">
        <f t="shared" si="29"/>
        <v/>
      </c>
      <c r="AZ41" s="783" t="str">
        <f t="shared" si="30"/>
        <v/>
      </c>
      <c r="BA41" s="783" t="str">
        <f t="shared" si="31"/>
        <v/>
      </c>
      <c r="BB41" s="783" t="str">
        <f t="shared" si="32"/>
        <v/>
      </c>
      <c r="BC41" s="783" t="str">
        <f t="shared" si="33"/>
        <v/>
      </c>
      <c r="BD41" s="783" t="str">
        <f t="shared" si="34"/>
        <v/>
      </c>
      <c r="BE41" s="783" t="str">
        <f t="shared" si="35"/>
        <v/>
      </c>
      <c r="BF41" s="783" t="str">
        <f t="shared" si="36"/>
        <v/>
      </c>
      <c r="BG41" s="783" t="str">
        <f t="shared" si="37"/>
        <v/>
      </c>
      <c r="BH41" s="783" t="str">
        <f t="shared" si="38"/>
        <v/>
      </c>
      <c r="BI41" s="783" t="str">
        <f t="shared" si="39"/>
        <v/>
      </c>
      <c r="BJ41" s="783" t="str">
        <f t="shared" si="40"/>
        <v/>
      </c>
      <c r="BK41" s="783" t="str">
        <f t="shared" si="41"/>
        <v/>
      </c>
      <c r="BL41" s="783" t="str">
        <f t="shared" si="42"/>
        <v/>
      </c>
      <c r="BM41" s="783" t="str">
        <f t="shared" si="43"/>
        <v/>
      </c>
      <c r="BN41" s="783" t="str">
        <f t="shared" si="44"/>
        <v/>
      </c>
      <c r="BO41" s="783" t="str">
        <f t="shared" si="45"/>
        <v/>
      </c>
      <c r="BP41" s="783" t="str">
        <f t="shared" si="46"/>
        <v/>
      </c>
      <c r="BQ41" s="783" t="str">
        <f t="shared" si="47"/>
        <v/>
      </c>
      <c r="BR41" s="783" t="str">
        <f t="shared" si="48"/>
        <v/>
      </c>
      <c r="BS41" s="783" t="str">
        <f t="shared" si="49"/>
        <v/>
      </c>
      <c r="BT41" s="783" t="str">
        <f t="shared" si="50"/>
        <v/>
      </c>
      <c r="BU41" s="783" t="str">
        <f t="shared" si="51"/>
        <v/>
      </c>
      <c r="BV41" s="783" t="str">
        <f t="shared" si="52"/>
        <v/>
      </c>
      <c r="BW41" s="783" t="str">
        <f t="shared" si="53"/>
        <v/>
      </c>
      <c r="BX41" s="783" t="str">
        <f t="shared" si="54"/>
        <v/>
      </c>
      <c r="BY41" s="783" t="str">
        <f t="shared" si="55"/>
        <v/>
      </c>
      <c r="BZ41" s="783" t="str">
        <f t="shared" si="56"/>
        <v/>
      </c>
      <c r="CA41" s="783" t="str">
        <f t="shared" si="57"/>
        <v/>
      </c>
      <c r="CB41" s="783" t="str">
        <f t="shared" si="58"/>
        <v/>
      </c>
      <c r="CC41" s="783" t="str">
        <f t="shared" si="59"/>
        <v/>
      </c>
      <c r="CD41" s="783" t="str">
        <f t="shared" si="60"/>
        <v/>
      </c>
      <c r="CE41" s="783" t="str">
        <f t="shared" si="61"/>
        <v/>
      </c>
      <c r="CF41" s="783" t="str">
        <f t="shared" si="62"/>
        <v/>
      </c>
      <c r="CG41" s="783" t="str">
        <f t="shared" si="63"/>
        <v/>
      </c>
      <c r="CH41" s="783" t="str">
        <f t="shared" si="64"/>
        <v/>
      </c>
      <c r="CI41" s="783" t="str">
        <f t="shared" si="65"/>
        <v/>
      </c>
      <c r="CJ41" s="783" t="str">
        <f t="shared" si="66"/>
        <v/>
      </c>
      <c r="CK41" s="783" t="str">
        <f t="shared" si="67"/>
        <v/>
      </c>
      <c r="CL41" s="783" t="str">
        <f t="shared" si="68"/>
        <v/>
      </c>
      <c r="CM41" s="783" t="str">
        <f t="shared" si="69"/>
        <v/>
      </c>
      <c r="CN41" s="783" t="str">
        <f t="shared" si="70"/>
        <v/>
      </c>
      <c r="CO41" s="783" t="str">
        <f t="shared" si="71"/>
        <v/>
      </c>
      <c r="CP41" s="783" t="str">
        <f t="shared" si="72"/>
        <v/>
      </c>
      <c r="CQ41" s="783" t="str">
        <f t="shared" si="73"/>
        <v/>
      </c>
      <c r="CR41" s="783" t="str">
        <f t="shared" si="74"/>
        <v/>
      </c>
      <c r="CS41" s="783" t="str">
        <f t="shared" si="75"/>
        <v/>
      </c>
      <c r="CT41" s="783" t="str">
        <f t="shared" si="76"/>
        <v/>
      </c>
      <c r="CU41" s="783" t="str">
        <f t="shared" si="77"/>
        <v/>
      </c>
      <c r="CV41" s="783" t="str">
        <f t="shared" si="78"/>
        <v/>
      </c>
      <c r="CW41" s="783" t="str">
        <f t="shared" si="79"/>
        <v/>
      </c>
      <c r="CX41" s="783" t="str">
        <f t="shared" si="80"/>
        <v/>
      </c>
      <c r="CY41" s="783" t="str">
        <f t="shared" si="81"/>
        <v/>
      </c>
      <c r="CZ41" s="783" t="str">
        <f t="shared" si="82"/>
        <v/>
      </c>
      <c r="DA41" s="783" t="str">
        <f t="shared" si="83"/>
        <v/>
      </c>
      <c r="DB41" s="783" t="str">
        <f t="shared" si="84"/>
        <v/>
      </c>
      <c r="DC41" s="783" t="str">
        <f t="shared" si="85"/>
        <v/>
      </c>
      <c r="DD41" s="783" t="str">
        <f t="shared" si="86"/>
        <v/>
      </c>
      <c r="DE41" s="783" t="str">
        <f t="shared" si="87"/>
        <v/>
      </c>
      <c r="DF41" s="783" t="str">
        <f t="shared" si="88"/>
        <v/>
      </c>
      <c r="DG41" s="783" t="str">
        <f t="shared" si="89"/>
        <v/>
      </c>
      <c r="DH41" s="783" t="str">
        <f t="shared" si="90"/>
        <v/>
      </c>
      <c r="DI41" s="783" t="str">
        <f t="shared" si="91"/>
        <v/>
      </c>
      <c r="DJ41" s="783" t="str">
        <f t="shared" si="92"/>
        <v/>
      </c>
      <c r="DK41" s="783" t="str">
        <f t="shared" si="93"/>
        <v/>
      </c>
      <c r="DL41" s="783" t="str">
        <f t="shared" si="94"/>
        <v/>
      </c>
      <c r="DM41" s="783" t="str">
        <f t="shared" si="95"/>
        <v/>
      </c>
      <c r="DN41" s="783" t="str">
        <f t="shared" si="96"/>
        <v/>
      </c>
      <c r="DO41" s="783" t="str">
        <f t="shared" si="97"/>
        <v/>
      </c>
      <c r="DP41" s="783" t="str">
        <f t="shared" si="98"/>
        <v/>
      </c>
      <c r="DQ41" s="783" t="str">
        <f t="shared" si="99"/>
        <v/>
      </c>
      <c r="DR41" s="783" t="str">
        <f t="shared" si="100"/>
        <v/>
      </c>
      <c r="DS41" s="783" t="str">
        <f t="shared" si="101"/>
        <v/>
      </c>
      <c r="DT41" s="783" t="str">
        <f t="shared" si="102"/>
        <v/>
      </c>
      <c r="DU41" s="783" t="str">
        <f t="shared" si="103"/>
        <v/>
      </c>
      <c r="DV41" s="783" t="str">
        <f t="shared" si="104"/>
        <v/>
      </c>
      <c r="DW41" s="783" t="str">
        <f t="shared" si="105"/>
        <v/>
      </c>
      <c r="DX41" s="783" t="str">
        <f t="shared" si="106"/>
        <v/>
      </c>
      <c r="DY41" s="783" t="str">
        <f t="shared" si="107"/>
        <v/>
      </c>
      <c r="DZ41" s="783" t="str">
        <f t="shared" si="108"/>
        <v/>
      </c>
      <c r="EA41" s="783" t="str">
        <f t="shared" si="109"/>
        <v/>
      </c>
      <c r="EB41" s="783" t="str">
        <f t="shared" si="110"/>
        <v/>
      </c>
      <c r="EC41" s="783" t="str">
        <f t="shared" si="111"/>
        <v/>
      </c>
      <c r="ED41" s="783" t="str">
        <f t="shared" si="112"/>
        <v/>
      </c>
      <c r="EE41" s="783" t="str">
        <f t="shared" si="113"/>
        <v/>
      </c>
      <c r="EF41" s="783" t="str">
        <f t="shared" si="114"/>
        <v/>
      </c>
      <c r="EG41" s="783" t="str">
        <f t="shared" si="115"/>
        <v/>
      </c>
      <c r="EH41" s="783" t="str">
        <f t="shared" si="116"/>
        <v/>
      </c>
      <c r="EI41" s="783" t="str">
        <f t="shared" si="117"/>
        <v/>
      </c>
      <c r="EJ41" s="783" t="str">
        <f t="shared" si="118"/>
        <v/>
      </c>
      <c r="EK41" s="783" t="str">
        <f t="shared" si="119"/>
        <v/>
      </c>
      <c r="EL41" s="783" t="str">
        <f t="shared" si="120"/>
        <v/>
      </c>
      <c r="EM41" s="783" t="str">
        <f t="shared" si="121"/>
        <v/>
      </c>
      <c r="EN41" s="783" t="str">
        <f t="shared" si="122"/>
        <v/>
      </c>
      <c r="EO41" s="783" t="str">
        <f t="shared" si="123"/>
        <v/>
      </c>
      <c r="EP41" s="783" t="str">
        <f t="shared" si="124"/>
        <v/>
      </c>
      <c r="EQ41" s="783" t="str">
        <f t="shared" si="125"/>
        <v/>
      </c>
      <c r="ER41" s="783" t="str">
        <f t="shared" si="126"/>
        <v/>
      </c>
      <c r="ES41" s="783" t="str">
        <f t="shared" si="127"/>
        <v/>
      </c>
      <c r="ET41" s="783" t="str">
        <f t="shared" si="128"/>
        <v/>
      </c>
      <c r="EU41" s="783" t="str">
        <f t="shared" si="129"/>
        <v/>
      </c>
      <c r="EV41" s="783" t="str">
        <f t="shared" si="130"/>
        <v/>
      </c>
      <c r="EW41" s="783" t="str">
        <f t="shared" si="131"/>
        <v/>
      </c>
      <c r="EX41" s="783" t="str">
        <f t="shared" si="132"/>
        <v/>
      </c>
      <c r="EY41" s="783" t="str">
        <f t="shared" si="133"/>
        <v/>
      </c>
      <c r="EZ41" s="783" t="str">
        <f t="shared" si="134"/>
        <v/>
      </c>
      <c r="FA41" s="783" t="str">
        <f t="shared" si="135"/>
        <v/>
      </c>
      <c r="FB41" s="783" t="str">
        <f t="shared" si="136"/>
        <v/>
      </c>
      <c r="FC41" s="783" t="str">
        <f t="shared" si="137"/>
        <v/>
      </c>
      <c r="FD41" s="783" t="str">
        <f t="shared" si="138"/>
        <v/>
      </c>
      <c r="FE41" s="783" t="str">
        <f t="shared" si="139"/>
        <v/>
      </c>
      <c r="FF41" s="783" t="str">
        <f t="shared" si="140"/>
        <v/>
      </c>
      <c r="FG41" s="783" t="str">
        <f t="shared" si="141"/>
        <v/>
      </c>
      <c r="FH41" s="783" t="str">
        <f t="shared" si="142"/>
        <v/>
      </c>
      <c r="FI41" s="783" t="str">
        <f t="shared" si="143"/>
        <v/>
      </c>
      <c r="FJ41" s="783" t="str">
        <f t="shared" si="144"/>
        <v/>
      </c>
      <c r="FK41" s="783" t="str">
        <f t="shared" si="145"/>
        <v/>
      </c>
      <c r="FL41" s="783" t="str">
        <f t="shared" si="146"/>
        <v/>
      </c>
      <c r="FM41" s="783" t="str">
        <f t="shared" si="147"/>
        <v/>
      </c>
      <c r="FN41" s="783" t="str">
        <f t="shared" si="148"/>
        <v/>
      </c>
      <c r="FO41" s="783" t="str">
        <f t="shared" si="149"/>
        <v/>
      </c>
      <c r="FP41" s="783" t="str">
        <f t="shared" si="150"/>
        <v/>
      </c>
      <c r="FQ41" s="783" t="str">
        <f t="shared" si="151"/>
        <v/>
      </c>
      <c r="FR41" s="783" t="str">
        <f t="shared" si="152"/>
        <v/>
      </c>
      <c r="FS41" s="783" t="str">
        <f t="shared" si="153"/>
        <v/>
      </c>
      <c r="FT41" s="783" t="str">
        <f t="shared" si="154"/>
        <v/>
      </c>
      <c r="FU41" s="783" t="str">
        <f t="shared" si="155"/>
        <v/>
      </c>
      <c r="FV41" s="783" t="str">
        <f t="shared" si="156"/>
        <v/>
      </c>
      <c r="FW41" s="783" t="str">
        <f t="shared" si="157"/>
        <v/>
      </c>
      <c r="FX41" s="783" t="str">
        <f t="shared" si="158"/>
        <v/>
      </c>
      <c r="FY41" s="783" t="str">
        <f t="shared" si="159"/>
        <v/>
      </c>
      <c r="FZ41" s="783" t="str">
        <f t="shared" si="160"/>
        <v/>
      </c>
      <c r="GA41" s="783" t="str">
        <f t="shared" si="161"/>
        <v/>
      </c>
      <c r="GB41" s="783" t="str">
        <f t="shared" si="162"/>
        <v/>
      </c>
      <c r="GC41" s="783" t="str">
        <f t="shared" si="163"/>
        <v/>
      </c>
      <c r="GD41" s="783" t="str">
        <f t="shared" si="164"/>
        <v/>
      </c>
      <c r="GE41" s="783" t="str">
        <f t="shared" si="165"/>
        <v/>
      </c>
      <c r="GF41" s="783" t="str">
        <f t="shared" si="166"/>
        <v/>
      </c>
      <c r="GG41" s="783" t="str">
        <f t="shared" si="167"/>
        <v/>
      </c>
      <c r="GH41" s="783" t="str">
        <f t="shared" si="168"/>
        <v/>
      </c>
      <c r="GI41" s="783" t="str">
        <f t="shared" si="169"/>
        <v/>
      </c>
      <c r="GJ41" s="783" t="str">
        <f t="shared" si="170"/>
        <v/>
      </c>
      <c r="GK41" s="783" t="str">
        <f t="shared" si="171"/>
        <v/>
      </c>
      <c r="GL41" s="783" t="str">
        <f t="shared" si="172"/>
        <v/>
      </c>
      <c r="GM41" s="783" t="str">
        <f t="shared" si="173"/>
        <v/>
      </c>
      <c r="GN41" s="783" t="str">
        <f t="shared" si="174"/>
        <v/>
      </c>
      <c r="GO41" s="783" t="str">
        <f t="shared" si="175"/>
        <v/>
      </c>
      <c r="GP41" s="783" t="str">
        <f t="shared" si="176"/>
        <v/>
      </c>
      <c r="GQ41" s="783" t="str">
        <f t="shared" si="177"/>
        <v/>
      </c>
      <c r="GR41" s="783" t="str">
        <f t="shared" si="178"/>
        <v/>
      </c>
      <c r="GS41" s="783" t="str">
        <f t="shared" si="179"/>
        <v/>
      </c>
      <c r="GT41" s="783" t="str">
        <f t="shared" si="180"/>
        <v/>
      </c>
      <c r="GU41" s="783" t="str">
        <f t="shared" si="181"/>
        <v/>
      </c>
      <c r="GV41" s="783" t="str">
        <f t="shared" si="182"/>
        <v/>
      </c>
      <c r="GW41" s="783" t="str">
        <f t="shared" si="183"/>
        <v/>
      </c>
      <c r="GX41" s="783" t="str">
        <f t="shared" si="184"/>
        <v/>
      </c>
      <c r="GY41" s="783" t="str">
        <f t="shared" si="185"/>
        <v/>
      </c>
      <c r="GZ41" s="783" t="str">
        <f t="shared" si="186"/>
        <v/>
      </c>
      <c r="HA41" s="783" t="str">
        <f t="shared" si="187"/>
        <v/>
      </c>
      <c r="HB41" s="783" t="str">
        <f t="shared" si="188"/>
        <v/>
      </c>
      <c r="HC41" s="783" t="str">
        <f t="shared" si="189"/>
        <v/>
      </c>
      <c r="HD41" s="783" t="str">
        <f t="shared" si="190"/>
        <v/>
      </c>
      <c r="HE41" s="783" t="str">
        <f t="shared" si="191"/>
        <v/>
      </c>
      <c r="HF41" s="783" t="str">
        <f t="shared" si="192"/>
        <v/>
      </c>
      <c r="HG41" s="783" t="str">
        <f t="shared" si="193"/>
        <v/>
      </c>
      <c r="HH41" s="783" t="str">
        <f t="shared" si="194"/>
        <v/>
      </c>
      <c r="HI41" s="783" t="str">
        <f t="shared" si="195"/>
        <v/>
      </c>
      <c r="HJ41" s="783" t="str">
        <f t="shared" si="196"/>
        <v/>
      </c>
      <c r="HK41" s="783" t="str">
        <f t="shared" si="197"/>
        <v/>
      </c>
      <c r="HL41" s="783" t="str">
        <f t="shared" si="198"/>
        <v/>
      </c>
      <c r="HM41" s="783" t="str">
        <f t="shared" si="199"/>
        <v/>
      </c>
      <c r="HN41" s="783" t="str">
        <f t="shared" si="200"/>
        <v/>
      </c>
      <c r="HO41" s="783" t="str">
        <f t="shared" si="201"/>
        <v/>
      </c>
      <c r="HP41" s="783" t="str">
        <f t="shared" si="202"/>
        <v/>
      </c>
      <c r="HQ41" s="783" t="str">
        <f t="shared" si="203"/>
        <v/>
      </c>
      <c r="HR41" s="783" t="str">
        <f t="shared" si="204"/>
        <v/>
      </c>
      <c r="HS41" s="783" t="str">
        <f t="shared" si="205"/>
        <v/>
      </c>
      <c r="HT41" s="783" t="str">
        <f t="shared" si="206"/>
        <v/>
      </c>
      <c r="HU41" s="783" t="str">
        <f t="shared" si="207"/>
        <v/>
      </c>
      <c r="HV41" s="783" t="str">
        <f t="shared" si="208"/>
        <v/>
      </c>
      <c r="HW41" s="783" t="str">
        <f t="shared" si="209"/>
        <v/>
      </c>
      <c r="HX41" s="783" t="str">
        <f t="shared" si="210"/>
        <v/>
      </c>
      <c r="HY41" s="783" t="str">
        <f t="shared" si="211"/>
        <v/>
      </c>
      <c r="HZ41" s="819" t="str">
        <f t="shared" si="212"/>
        <v/>
      </c>
      <c r="IA41" s="819" t="str">
        <f t="shared" si="213"/>
        <v/>
      </c>
      <c r="IB41" s="819" t="str">
        <f t="shared" si="214"/>
        <v/>
      </c>
      <c r="IC41" s="819" t="str">
        <f t="shared" si="215"/>
        <v/>
      </c>
      <c r="ID41" s="819" t="str">
        <f t="shared" si="216"/>
        <v/>
      </c>
      <c r="IE41" s="819" t="str">
        <f t="shared" si="217"/>
        <v/>
      </c>
      <c r="IF41" s="819" t="str">
        <f t="shared" si="218"/>
        <v/>
      </c>
      <c r="IG41" s="819" t="str">
        <f t="shared" si="219"/>
        <v/>
      </c>
      <c r="IH41" s="819" t="str">
        <f t="shared" si="220"/>
        <v/>
      </c>
      <c r="II41" s="819" t="str">
        <f t="shared" si="221"/>
        <v/>
      </c>
      <c r="IJ41" s="819" t="str">
        <f t="shared" si="222"/>
        <v/>
      </c>
      <c r="IK41" s="819" t="str">
        <f t="shared" si="223"/>
        <v/>
      </c>
      <c r="IL41" s="819" t="str">
        <f t="shared" si="224"/>
        <v/>
      </c>
      <c r="IM41" s="819" t="str">
        <f t="shared" si="225"/>
        <v/>
      </c>
      <c r="IN41" s="819" t="str">
        <f t="shared" si="226"/>
        <v/>
      </c>
      <c r="IO41" s="819" t="str">
        <f t="shared" si="227"/>
        <v/>
      </c>
      <c r="IP41" s="819" t="str">
        <f t="shared" si="228"/>
        <v/>
      </c>
      <c r="IQ41" s="819" t="str">
        <f t="shared" si="229"/>
        <v/>
      </c>
      <c r="IR41" s="819" t="str">
        <f t="shared" si="230"/>
        <v/>
      </c>
      <c r="IS41" s="819" t="str">
        <f t="shared" si="231"/>
        <v/>
      </c>
      <c r="IT41" s="819" t="str">
        <f t="shared" si="232"/>
        <v/>
      </c>
      <c r="IU41" s="819" t="str">
        <f t="shared" si="233"/>
        <v/>
      </c>
      <c r="IV41" s="819" t="str">
        <f t="shared" si="234"/>
        <v/>
      </c>
      <c r="IW41" s="819" t="str">
        <f t="shared" si="235"/>
        <v/>
      </c>
      <c r="IX41" s="819" t="str">
        <f t="shared" si="236"/>
        <v/>
      </c>
      <c r="IY41" s="819" t="str">
        <f t="shared" si="237"/>
        <v/>
      </c>
      <c r="IZ41" s="819" t="str">
        <f t="shared" si="238"/>
        <v/>
      </c>
      <c r="JA41" s="819" t="str">
        <f t="shared" si="239"/>
        <v/>
      </c>
      <c r="JB41" s="819" t="str">
        <f t="shared" si="240"/>
        <v/>
      </c>
      <c r="JC41" s="819" t="str">
        <f t="shared" si="241"/>
        <v/>
      </c>
      <c r="JD41" s="819" t="str">
        <f t="shared" si="242"/>
        <v/>
      </c>
      <c r="JE41" s="819" t="str">
        <f t="shared" si="243"/>
        <v/>
      </c>
      <c r="JF41" s="819" t="str">
        <f t="shared" si="244"/>
        <v/>
      </c>
      <c r="JG41" s="819" t="str">
        <f t="shared" si="245"/>
        <v/>
      </c>
      <c r="JH41" s="819" t="str">
        <f t="shared" si="246"/>
        <v/>
      </c>
      <c r="JI41" s="819" t="str">
        <f t="shared" si="247"/>
        <v/>
      </c>
      <c r="JJ41" s="819" t="str">
        <f t="shared" si="248"/>
        <v/>
      </c>
      <c r="JK41" s="819" t="str">
        <f t="shared" si="249"/>
        <v/>
      </c>
      <c r="JL41" s="819" t="str">
        <f t="shared" si="250"/>
        <v/>
      </c>
      <c r="JM41" s="819" t="str">
        <f t="shared" si="251"/>
        <v/>
      </c>
      <c r="JN41" s="819" t="str">
        <f t="shared" si="252"/>
        <v/>
      </c>
      <c r="JO41" s="819" t="str">
        <f t="shared" si="253"/>
        <v/>
      </c>
      <c r="JP41" s="819" t="str">
        <f t="shared" si="254"/>
        <v/>
      </c>
      <c r="JQ41" s="819" t="str">
        <f t="shared" si="255"/>
        <v/>
      </c>
      <c r="JR41" s="819" t="str">
        <f t="shared" si="256"/>
        <v/>
      </c>
      <c r="JS41" s="819" t="str">
        <f t="shared" si="257"/>
        <v/>
      </c>
      <c r="JT41" s="819" t="str">
        <f t="shared" si="258"/>
        <v/>
      </c>
      <c r="JU41" s="819" t="str">
        <f t="shared" si="259"/>
        <v/>
      </c>
      <c r="JV41" s="819" t="str">
        <f t="shared" si="260"/>
        <v/>
      </c>
      <c r="JW41" s="819" t="str">
        <f t="shared" si="261"/>
        <v/>
      </c>
      <c r="JX41" s="819" t="str">
        <f t="shared" si="262"/>
        <v/>
      </c>
      <c r="JY41" s="819" t="str">
        <f t="shared" si="263"/>
        <v/>
      </c>
      <c r="JZ41" s="819" t="str">
        <f t="shared" si="264"/>
        <v/>
      </c>
      <c r="KA41" s="819" t="str">
        <f t="shared" si="265"/>
        <v/>
      </c>
      <c r="KB41" s="819" t="str">
        <f t="shared" si="266"/>
        <v/>
      </c>
      <c r="KC41" s="819" t="str">
        <f t="shared" si="267"/>
        <v/>
      </c>
      <c r="KD41" s="819" t="str">
        <f t="shared" si="268"/>
        <v/>
      </c>
      <c r="KE41" s="819" t="str">
        <f t="shared" si="269"/>
        <v/>
      </c>
      <c r="KF41" s="819" t="str">
        <f t="shared" si="270"/>
        <v/>
      </c>
      <c r="KG41" s="819" t="str">
        <f t="shared" si="271"/>
        <v/>
      </c>
      <c r="KH41" s="819" t="str">
        <f t="shared" si="272"/>
        <v/>
      </c>
      <c r="KI41" s="819" t="str">
        <f t="shared" si="273"/>
        <v/>
      </c>
      <c r="KJ41" s="819" t="str">
        <f t="shared" si="274"/>
        <v/>
      </c>
      <c r="KK41" s="819" t="str">
        <f t="shared" si="275"/>
        <v/>
      </c>
      <c r="KL41" s="819" t="str">
        <f t="shared" si="276"/>
        <v/>
      </c>
      <c r="KM41" s="819" t="str">
        <f t="shared" si="277"/>
        <v/>
      </c>
      <c r="KN41" s="819" t="str">
        <f t="shared" si="278"/>
        <v/>
      </c>
      <c r="KO41" s="819" t="str">
        <f t="shared" si="279"/>
        <v/>
      </c>
      <c r="KP41" s="819" t="str">
        <f t="shared" si="280"/>
        <v/>
      </c>
      <c r="KQ41" s="819" t="str">
        <f t="shared" si="281"/>
        <v/>
      </c>
      <c r="KR41" s="819" t="str">
        <f t="shared" si="282"/>
        <v/>
      </c>
      <c r="KS41" s="819" t="str">
        <f t="shared" si="283"/>
        <v/>
      </c>
      <c r="KT41" s="819" t="str">
        <f t="shared" si="284"/>
        <v/>
      </c>
      <c r="KU41" s="819" t="str">
        <f t="shared" si="285"/>
        <v/>
      </c>
      <c r="KV41" s="819" t="str">
        <f t="shared" si="286"/>
        <v/>
      </c>
      <c r="KW41" s="819" t="str">
        <f t="shared" si="287"/>
        <v/>
      </c>
      <c r="KX41" s="819" t="str">
        <f t="shared" si="288"/>
        <v/>
      </c>
      <c r="KY41" s="819" t="str">
        <f t="shared" si="289"/>
        <v/>
      </c>
      <c r="KZ41" s="819" t="str">
        <f t="shared" si="290"/>
        <v/>
      </c>
      <c r="LA41" s="819" t="str">
        <f t="shared" si="291"/>
        <v/>
      </c>
      <c r="LB41" s="819" t="str">
        <f t="shared" si="292"/>
        <v/>
      </c>
      <c r="LC41" s="819" t="str">
        <f t="shared" si="293"/>
        <v/>
      </c>
      <c r="LD41" s="819" t="str">
        <f t="shared" si="294"/>
        <v/>
      </c>
      <c r="LE41" s="819" t="str">
        <f t="shared" si="295"/>
        <v/>
      </c>
      <c r="LF41" s="819" t="str">
        <f t="shared" si="296"/>
        <v/>
      </c>
      <c r="LG41" s="819" t="str">
        <f t="shared" si="297"/>
        <v/>
      </c>
      <c r="LH41" s="819" t="str">
        <f t="shared" si="298"/>
        <v/>
      </c>
      <c r="LI41" s="819" t="str">
        <f t="shared" si="299"/>
        <v/>
      </c>
      <c r="LJ41" s="819" t="str">
        <f t="shared" si="300"/>
        <v/>
      </c>
      <c r="LK41" s="819" t="str">
        <f t="shared" si="301"/>
        <v/>
      </c>
      <c r="LL41" s="819" t="str">
        <f t="shared" si="302"/>
        <v/>
      </c>
      <c r="LM41" s="819" t="str">
        <f t="shared" si="303"/>
        <v/>
      </c>
      <c r="LN41" s="819" t="str">
        <f t="shared" si="304"/>
        <v/>
      </c>
      <c r="LO41" s="819" t="str">
        <f t="shared" si="305"/>
        <v/>
      </c>
      <c r="LP41" s="819" t="str">
        <f t="shared" si="306"/>
        <v/>
      </c>
      <c r="LQ41" s="820" t="str">
        <f t="shared" si="307"/>
        <v/>
      </c>
      <c r="LR41" s="820" t="str">
        <f t="shared" si="308"/>
        <v/>
      </c>
      <c r="LS41" s="820" t="str">
        <f t="shared" si="309"/>
        <v/>
      </c>
      <c r="LT41" s="820" t="str">
        <f t="shared" si="310"/>
        <v/>
      </c>
      <c r="LU41" s="820" t="str">
        <f t="shared" si="311"/>
        <v/>
      </c>
      <c r="LV41" s="783" t="str">
        <f t="shared" si="312"/>
        <v/>
      </c>
      <c r="LW41" s="783" t="str">
        <f t="shared" si="313"/>
        <v/>
      </c>
      <c r="LX41" s="783" t="str">
        <f t="shared" si="314"/>
        <v/>
      </c>
      <c r="LY41" s="783" t="str">
        <f t="shared" si="315"/>
        <v/>
      </c>
      <c r="LZ41" s="783" t="str">
        <f t="shared" si="316"/>
        <v/>
      </c>
      <c r="MA41" s="783" t="str">
        <f t="shared" si="317"/>
        <v/>
      </c>
      <c r="MB41" s="783" t="str">
        <f t="shared" si="318"/>
        <v/>
      </c>
      <c r="MC41" s="783" t="str">
        <f t="shared" si="319"/>
        <v/>
      </c>
      <c r="MD41" s="783" t="str">
        <f t="shared" si="320"/>
        <v/>
      </c>
      <c r="ME41" s="783" t="str">
        <f t="shared" si="321"/>
        <v/>
      </c>
      <c r="MF41" s="783" t="str">
        <f t="shared" si="322"/>
        <v/>
      </c>
      <c r="MG41" s="783" t="str">
        <f t="shared" si="323"/>
        <v/>
      </c>
      <c r="MH41" s="783" t="str">
        <f t="shared" si="324"/>
        <v/>
      </c>
      <c r="MI41" s="783" t="str">
        <f t="shared" si="325"/>
        <v/>
      </c>
      <c r="MJ41" s="783" t="str">
        <f t="shared" si="326"/>
        <v/>
      </c>
      <c r="MK41" s="783" t="str">
        <f t="shared" si="327"/>
        <v/>
      </c>
      <c r="ML41" s="783" t="str">
        <f t="shared" si="328"/>
        <v/>
      </c>
      <c r="MM41" s="783" t="str">
        <f t="shared" si="329"/>
        <v/>
      </c>
      <c r="MN41" s="783" t="str">
        <f t="shared" si="330"/>
        <v/>
      </c>
      <c r="MO41" s="783" t="str">
        <f t="shared" si="331"/>
        <v/>
      </c>
      <c r="MP41" s="805">
        <f t="shared" si="338"/>
        <v>0</v>
      </c>
      <c r="MQ41" s="805">
        <f t="shared" si="339"/>
        <v>0</v>
      </c>
      <c r="MR41" s="805">
        <f t="shared" si="340"/>
        <v>0</v>
      </c>
      <c r="MS41" s="805">
        <f t="shared" si="341"/>
        <v>0</v>
      </c>
      <c r="MT41" s="805">
        <f t="shared" si="342"/>
        <v>0</v>
      </c>
      <c r="MU41" s="805">
        <f t="shared" si="343"/>
        <v>0</v>
      </c>
      <c r="MV41" s="805">
        <f t="shared" si="344"/>
        <v>0</v>
      </c>
      <c r="MW41" s="805">
        <f t="shared" si="345"/>
        <v>0</v>
      </c>
      <c r="MX41" s="805">
        <f t="shared" si="346"/>
        <v>0</v>
      </c>
      <c r="MY41" s="805">
        <f t="shared" si="347"/>
        <v>0</v>
      </c>
      <c r="MZ41" s="805">
        <f t="shared" si="332"/>
        <v>0</v>
      </c>
      <c r="NA41" s="805">
        <f t="shared" si="333"/>
        <v>0</v>
      </c>
      <c r="NB41" s="805">
        <f t="shared" si="334"/>
        <v>0</v>
      </c>
      <c r="NC41" s="805">
        <f t="shared" si="335"/>
        <v>0</v>
      </c>
      <c r="ND41" s="805">
        <f t="shared" si="336"/>
        <v>0</v>
      </c>
    </row>
    <row r="42" spans="1:369" ht="13.9" customHeight="1" x14ac:dyDescent="0.2">
      <c r="A42" s="814" t="str">
        <f t="shared" si="337"/>
        <v/>
      </c>
      <c r="B42" s="165"/>
      <c r="C42" s="140"/>
      <c r="D42" s="141"/>
      <c r="E42" s="142"/>
      <c r="F42" s="142"/>
      <c r="G42" s="142"/>
      <c r="H42" s="142"/>
      <c r="I42" s="142"/>
      <c r="J42" s="534"/>
      <c r="K42" s="143"/>
      <c r="L42" s="144">
        <f t="shared" si="0"/>
        <v>0</v>
      </c>
      <c r="M42" s="144">
        <f t="shared" si="1"/>
        <v>0</v>
      </c>
      <c r="N42" s="821"/>
      <c r="O42" s="821"/>
      <c r="P42" s="821"/>
      <c r="Q42" s="822"/>
      <c r="R42" s="823"/>
      <c r="S42" s="824"/>
      <c r="T42" s="1303"/>
      <c r="U42" s="1304"/>
      <c r="V42" s="1304"/>
      <c r="W42" s="1305"/>
      <c r="X42" s="783" t="str">
        <f t="shared" si="2"/>
        <v/>
      </c>
      <c r="Y42" s="783" t="str">
        <f t="shared" si="3"/>
        <v/>
      </c>
      <c r="Z42" s="783" t="str">
        <f t="shared" si="4"/>
        <v/>
      </c>
      <c r="AA42" s="783" t="str">
        <f t="shared" si="5"/>
        <v/>
      </c>
      <c r="AB42" s="783" t="str">
        <f t="shared" si="6"/>
        <v/>
      </c>
      <c r="AC42" s="783" t="str">
        <f t="shared" si="7"/>
        <v/>
      </c>
      <c r="AD42" s="783" t="str">
        <f t="shared" si="8"/>
        <v/>
      </c>
      <c r="AE42" s="783" t="str">
        <f t="shared" si="9"/>
        <v/>
      </c>
      <c r="AF42" s="783" t="str">
        <f t="shared" si="10"/>
        <v/>
      </c>
      <c r="AG42" s="783" t="str">
        <f t="shared" si="11"/>
        <v/>
      </c>
      <c r="AH42" s="783" t="str">
        <f t="shared" si="12"/>
        <v/>
      </c>
      <c r="AI42" s="783" t="str">
        <f t="shared" si="13"/>
        <v/>
      </c>
      <c r="AJ42" s="783" t="str">
        <f t="shared" si="14"/>
        <v/>
      </c>
      <c r="AK42" s="783" t="str">
        <f t="shared" si="15"/>
        <v/>
      </c>
      <c r="AL42" s="783" t="str">
        <f t="shared" si="16"/>
        <v/>
      </c>
      <c r="AM42" s="783" t="str">
        <f t="shared" si="17"/>
        <v/>
      </c>
      <c r="AN42" s="783" t="str">
        <f t="shared" si="18"/>
        <v/>
      </c>
      <c r="AO42" s="783" t="str">
        <f t="shared" si="19"/>
        <v/>
      </c>
      <c r="AP42" s="783" t="str">
        <f t="shared" si="20"/>
        <v/>
      </c>
      <c r="AQ42" s="783" t="str">
        <f t="shared" si="21"/>
        <v/>
      </c>
      <c r="AR42" s="783" t="str">
        <f t="shared" si="22"/>
        <v/>
      </c>
      <c r="AS42" s="783" t="str">
        <f t="shared" si="23"/>
        <v/>
      </c>
      <c r="AT42" s="783" t="str">
        <f t="shared" si="24"/>
        <v/>
      </c>
      <c r="AU42" s="783" t="str">
        <f t="shared" si="25"/>
        <v/>
      </c>
      <c r="AV42" s="783" t="str">
        <f t="shared" si="26"/>
        <v/>
      </c>
      <c r="AW42" s="783" t="str">
        <f t="shared" si="27"/>
        <v/>
      </c>
      <c r="AX42" s="783" t="str">
        <f t="shared" si="28"/>
        <v/>
      </c>
      <c r="AY42" s="783" t="str">
        <f t="shared" si="29"/>
        <v/>
      </c>
      <c r="AZ42" s="783" t="str">
        <f t="shared" si="30"/>
        <v/>
      </c>
      <c r="BA42" s="783" t="str">
        <f t="shared" si="31"/>
        <v/>
      </c>
      <c r="BB42" s="783" t="str">
        <f t="shared" si="32"/>
        <v/>
      </c>
      <c r="BC42" s="783" t="str">
        <f t="shared" si="33"/>
        <v/>
      </c>
      <c r="BD42" s="783" t="str">
        <f t="shared" si="34"/>
        <v/>
      </c>
      <c r="BE42" s="783" t="str">
        <f t="shared" si="35"/>
        <v/>
      </c>
      <c r="BF42" s="783" t="str">
        <f t="shared" si="36"/>
        <v/>
      </c>
      <c r="BG42" s="783" t="str">
        <f t="shared" si="37"/>
        <v/>
      </c>
      <c r="BH42" s="783" t="str">
        <f t="shared" si="38"/>
        <v/>
      </c>
      <c r="BI42" s="783" t="str">
        <f t="shared" si="39"/>
        <v/>
      </c>
      <c r="BJ42" s="783" t="str">
        <f t="shared" si="40"/>
        <v/>
      </c>
      <c r="BK42" s="783" t="str">
        <f t="shared" si="41"/>
        <v/>
      </c>
      <c r="BL42" s="783" t="str">
        <f t="shared" si="42"/>
        <v/>
      </c>
      <c r="BM42" s="783" t="str">
        <f t="shared" si="43"/>
        <v/>
      </c>
      <c r="BN42" s="783" t="str">
        <f t="shared" si="44"/>
        <v/>
      </c>
      <c r="BO42" s="783" t="str">
        <f t="shared" si="45"/>
        <v/>
      </c>
      <c r="BP42" s="783" t="str">
        <f t="shared" si="46"/>
        <v/>
      </c>
      <c r="BQ42" s="783" t="str">
        <f t="shared" si="47"/>
        <v/>
      </c>
      <c r="BR42" s="783" t="str">
        <f t="shared" si="48"/>
        <v/>
      </c>
      <c r="BS42" s="783" t="str">
        <f t="shared" si="49"/>
        <v/>
      </c>
      <c r="BT42" s="783" t="str">
        <f t="shared" si="50"/>
        <v/>
      </c>
      <c r="BU42" s="783" t="str">
        <f t="shared" si="51"/>
        <v/>
      </c>
      <c r="BV42" s="783" t="str">
        <f t="shared" si="52"/>
        <v/>
      </c>
      <c r="BW42" s="783" t="str">
        <f t="shared" si="53"/>
        <v/>
      </c>
      <c r="BX42" s="783" t="str">
        <f t="shared" si="54"/>
        <v/>
      </c>
      <c r="BY42" s="783" t="str">
        <f t="shared" si="55"/>
        <v/>
      </c>
      <c r="BZ42" s="783" t="str">
        <f t="shared" si="56"/>
        <v/>
      </c>
      <c r="CA42" s="783" t="str">
        <f t="shared" si="57"/>
        <v/>
      </c>
      <c r="CB42" s="783" t="str">
        <f t="shared" si="58"/>
        <v/>
      </c>
      <c r="CC42" s="783" t="str">
        <f t="shared" si="59"/>
        <v/>
      </c>
      <c r="CD42" s="783" t="str">
        <f t="shared" si="60"/>
        <v/>
      </c>
      <c r="CE42" s="783" t="str">
        <f t="shared" si="61"/>
        <v/>
      </c>
      <c r="CF42" s="783" t="str">
        <f t="shared" si="62"/>
        <v/>
      </c>
      <c r="CG42" s="783" t="str">
        <f t="shared" si="63"/>
        <v/>
      </c>
      <c r="CH42" s="783" t="str">
        <f t="shared" si="64"/>
        <v/>
      </c>
      <c r="CI42" s="783" t="str">
        <f t="shared" si="65"/>
        <v/>
      </c>
      <c r="CJ42" s="783" t="str">
        <f t="shared" si="66"/>
        <v/>
      </c>
      <c r="CK42" s="783" t="str">
        <f t="shared" si="67"/>
        <v/>
      </c>
      <c r="CL42" s="783" t="str">
        <f t="shared" si="68"/>
        <v/>
      </c>
      <c r="CM42" s="783" t="str">
        <f t="shared" si="69"/>
        <v/>
      </c>
      <c r="CN42" s="783" t="str">
        <f t="shared" si="70"/>
        <v/>
      </c>
      <c r="CO42" s="783" t="str">
        <f t="shared" si="71"/>
        <v/>
      </c>
      <c r="CP42" s="783" t="str">
        <f t="shared" si="72"/>
        <v/>
      </c>
      <c r="CQ42" s="783" t="str">
        <f t="shared" si="73"/>
        <v/>
      </c>
      <c r="CR42" s="783" t="str">
        <f t="shared" si="74"/>
        <v/>
      </c>
      <c r="CS42" s="783" t="str">
        <f t="shared" si="75"/>
        <v/>
      </c>
      <c r="CT42" s="783" t="str">
        <f t="shared" si="76"/>
        <v/>
      </c>
      <c r="CU42" s="783" t="str">
        <f t="shared" si="77"/>
        <v/>
      </c>
      <c r="CV42" s="783" t="str">
        <f t="shared" si="78"/>
        <v/>
      </c>
      <c r="CW42" s="783" t="str">
        <f t="shared" si="79"/>
        <v/>
      </c>
      <c r="CX42" s="783" t="str">
        <f t="shared" si="80"/>
        <v/>
      </c>
      <c r="CY42" s="783" t="str">
        <f t="shared" si="81"/>
        <v/>
      </c>
      <c r="CZ42" s="783" t="str">
        <f t="shared" si="82"/>
        <v/>
      </c>
      <c r="DA42" s="783" t="str">
        <f t="shared" si="83"/>
        <v/>
      </c>
      <c r="DB42" s="783" t="str">
        <f t="shared" si="84"/>
        <v/>
      </c>
      <c r="DC42" s="783" t="str">
        <f t="shared" si="85"/>
        <v/>
      </c>
      <c r="DD42" s="783" t="str">
        <f t="shared" si="86"/>
        <v/>
      </c>
      <c r="DE42" s="783" t="str">
        <f t="shared" si="87"/>
        <v/>
      </c>
      <c r="DF42" s="783" t="str">
        <f t="shared" si="88"/>
        <v/>
      </c>
      <c r="DG42" s="783" t="str">
        <f t="shared" si="89"/>
        <v/>
      </c>
      <c r="DH42" s="783" t="str">
        <f t="shared" si="90"/>
        <v/>
      </c>
      <c r="DI42" s="783" t="str">
        <f t="shared" si="91"/>
        <v/>
      </c>
      <c r="DJ42" s="783" t="str">
        <f t="shared" si="92"/>
        <v/>
      </c>
      <c r="DK42" s="783" t="str">
        <f t="shared" si="93"/>
        <v/>
      </c>
      <c r="DL42" s="783" t="str">
        <f t="shared" si="94"/>
        <v/>
      </c>
      <c r="DM42" s="783" t="str">
        <f t="shared" si="95"/>
        <v/>
      </c>
      <c r="DN42" s="783" t="str">
        <f t="shared" si="96"/>
        <v/>
      </c>
      <c r="DO42" s="783" t="str">
        <f t="shared" si="97"/>
        <v/>
      </c>
      <c r="DP42" s="783" t="str">
        <f t="shared" si="98"/>
        <v/>
      </c>
      <c r="DQ42" s="783" t="str">
        <f t="shared" si="99"/>
        <v/>
      </c>
      <c r="DR42" s="783" t="str">
        <f t="shared" si="100"/>
        <v/>
      </c>
      <c r="DS42" s="783" t="str">
        <f t="shared" si="101"/>
        <v/>
      </c>
      <c r="DT42" s="783" t="str">
        <f t="shared" si="102"/>
        <v/>
      </c>
      <c r="DU42" s="783" t="str">
        <f t="shared" si="103"/>
        <v/>
      </c>
      <c r="DV42" s="783" t="str">
        <f t="shared" si="104"/>
        <v/>
      </c>
      <c r="DW42" s="783" t="str">
        <f t="shared" si="105"/>
        <v/>
      </c>
      <c r="DX42" s="783" t="str">
        <f t="shared" si="106"/>
        <v/>
      </c>
      <c r="DY42" s="783" t="str">
        <f t="shared" si="107"/>
        <v/>
      </c>
      <c r="DZ42" s="783" t="str">
        <f t="shared" si="108"/>
        <v/>
      </c>
      <c r="EA42" s="783" t="str">
        <f t="shared" si="109"/>
        <v/>
      </c>
      <c r="EB42" s="783" t="str">
        <f t="shared" si="110"/>
        <v/>
      </c>
      <c r="EC42" s="783" t="str">
        <f t="shared" si="111"/>
        <v/>
      </c>
      <c r="ED42" s="783" t="str">
        <f t="shared" si="112"/>
        <v/>
      </c>
      <c r="EE42" s="783" t="str">
        <f t="shared" si="113"/>
        <v/>
      </c>
      <c r="EF42" s="783" t="str">
        <f t="shared" si="114"/>
        <v/>
      </c>
      <c r="EG42" s="783" t="str">
        <f t="shared" si="115"/>
        <v/>
      </c>
      <c r="EH42" s="783" t="str">
        <f t="shared" si="116"/>
        <v/>
      </c>
      <c r="EI42" s="783" t="str">
        <f t="shared" si="117"/>
        <v/>
      </c>
      <c r="EJ42" s="783" t="str">
        <f t="shared" si="118"/>
        <v/>
      </c>
      <c r="EK42" s="783" t="str">
        <f t="shared" si="119"/>
        <v/>
      </c>
      <c r="EL42" s="783" t="str">
        <f t="shared" si="120"/>
        <v/>
      </c>
      <c r="EM42" s="783" t="str">
        <f t="shared" si="121"/>
        <v/>
      </c>
      <c r="EN42" s="783" t="str">
        <f t="shared" si="122"/>
        <v/>
      </c>
      <c r="EO42" s="783" t="str">
        <f t="shared" si="123"/>
        <v/>
      </c>
      <c r="EP42" s="783" t="str">
        <f t="shared" si="124"/>
        <v/>
      </c>
      <c r="EQ42" s="783" t="str">
        <f t="shared" si="125"/>
        <v/>
      </c>
      <c r="ER42" s="783" t="str">
        <f t="shared" si="126"/>
        <v/>
      </c>
      <c r="ES42" s="783" t="str">
        <f t="shared" si="127"/>
        <v/>
      </c>
      <c r="ET42" s="783" t="str">
        <f t="shared" si="128"/>
        <v/>
      </c>
      <c r="EU42" s="783" t="str">
        <f t="shared" si="129"/>
        <v/>
      </c>
      <c r="EV42" s="783" t="str">
        <f t="shared" si="130"/>
        <v/>
      </c>
      <c r="EW42" s="783" t="str">
        <f t="shared" si="131"/>
        <v/>
      </c>
      <c r="EX42" s="783" t="str">
        <f t="shared" si="132"/>
        <v/>
      </c>
      <c r="EY42" s="783" t="str">
        <f t="shared" si="133"/>
        <v/>
      </c>
      <c r="EZ42" s="783" t="str">
        <f t="shared" si="134"/>
        <v/>
      </c>
      <c r="FA42" s="783" t="str">
        <f t="shared" si="135"/>
        <v/>
      </c>
      <c r="FB42" s="783" t="str">
        <f t="shared" si="136"/>
        <v/>
      </c>
      <c r="FC42" s="783" t="str">
        <f t="shared" si="137"/>
        <v/>
      </c>
      <c r="FD42" s="783" t="str">
        <f t="shared" si="138"/>
        <v/>
      </c>
      <c r="FE42" s="783" t="str">
        <f t="shared" si="139"/>
        <v/>
      </c>
      <c r="FF42" s="783" t="str">
        <f t="shared" si="140"/>
        <v/>
      </c>
      <c r="FG42" s="783" t="str">
        <f t="shared" si="141"/>
        <v/>
      </c>
      <c r="FH42" s="783" t="str">
        <f t="shared" si="142"/>
        <v/>
      </c>
      <c r="FI42" s="783" t="str">
        <f t="shared" si="143"/>
        <v/>
      </c>
      <c r="FJ42" s="783" t="str">
        <f t="shared" si="144"/>
        <v/>
      </c>
      <c r="FK42" s="783" t="str">
        <f t="shared" si="145"/>
        <v/>
      </c>
      <c r="FL42" s="783" t="str">
        <f t="shared" si="146"/>
        <v/>
      </c>
      <c r="FM42" s="783" t="str">
        <f t="shared" si="147"/>
        <v/>
      </c>
      <c r="FN42" s="783" t="str">
        <f t="shared" si="148"/>
        <v/>
      </c>
      <c r="FO42" s="783" t="str">
        <f t="shared" si="149"/>
        <v/>
      </c>
      <c r="FP42" s="783" t="str">
        <f t="shared" si="150"/>
        <v/>
      </c>
      <c r="FQ42" s="783" t="str">
        <f t="shared" si="151"/>
        <v/>
      </c>
      <c r="FR42" s="783" t="str">
        <f t="shared" si="152"/>
        <v/>
      </c>
      <c r="FS42" s="783" t="str">
        <f t="shared" si="153"/>
        <v/>
      </c>
      <c r="FT42" s="783" t="str">
        <f t="shared" si="154"/>
        <v/>
      </c>
      <c r="FU42" s="783" t="str">
        <f t="shared" si="155"/>
        <v/>
      </c>
      <c r="FV42" s="783" t="str">
        <f t="shared" si="156"/>
        <v/>
      </c>
      <c r="FW42" s="783" t="str">
        <f t="shared" si="157"/>
        <v/>
      </c>
      <c r="FX42" s="783" t="str">
        <f t="shared" si="158"/>
        <v/>
      </c>
      <c r="FY42" s="783" t="str">
        <f t="shared" si="159"/>
        <v/>
      </c>
      <c r="FZ42" s="783" t="str">
        <f t="shared" si="160"/>
        <v/>
      </c>
      <c r="GA42" s="783" t="str">
        <f t="shared" si="161"/>
        <v/>
      </c>
      <c r="GB42" s="783" t="str">
        <f t="shared" si="162"/>
        <v/>
      </c>
      <c r="GC42" s="783" t="str">
        <f t="shared" si="163"/>
        <v/>
      </c>
      <c r="GD42" s="783" t="str">
        <f t="shared" si="164"/>
        <v/>
      </c>
      <c r="GE42" s="783" t="str">
        <f t="shared" si="165"/>
        <v/>
      </c>
      <c r="GF42" s="783" t="str">
        <f t="shared" si="166"/>
        <v/>
      </c>
      <c r="GG42" s="783" t="str">
        <f t="shared" si="167"/>
        <v/>
      </c>
      <c r="GH42" s="783" t="str">
        <f t="shared" si="168"/>
        <v/>
      </c>
      <c r="GI42" s="783" t="str">
        <f t="shared" si="169"/>
        <v/>
      </c>
      <c r="GJ42" s="783" t="str">
        <f t="shared" si="170"/>
        <v/>
      </c>
      <c r="GK42" s="783" t="str">
        <f t="shared" si="171"/>
        <v/>
      </c>
      <c r="GL42" s="783" t="str">
        <f t="shared" si="172"/>
        <v/>
      </c>
      <c r="GM42" s="783" t="str">
        <f t="shared" si="173"/>
        <v/>
      </c>
      <c r="GN42" s="783" t="str">
        <f t="shared" si="174"/>
        <v/>
      </c>
      <c r="GO42" s="783" t="str">
        <f t="shared" si="175"/>
        <v/>
      </c>
      <c r="GP42" s="783" t="str">
        <f t="shared" si="176"/>
        <v/>
      </c>
      <c r="GQ42" s="783" t="str">
        <f t="shared" si="177"/>
        <v/>
      </c>
      <c r="GR42" s="783" t="str">
        <f t="shared" si="178"/>
        <v/>
      </c>
      <c r="GS42" s="783" t="str">
        <f t="shared" si="179"/>
        <v/>
      </c>
      <c r="GT42" s="783" t="str">
        <f t="shared" si="180"/>
        <v/>
      </c>
      <c r="GU42" s="783" t="str">
        <f t="shared" si="181"/>
        <v/>
      </c>
      <c r="GV42" s="783" t="str">
        <f t="shared" si="182"/>
        <v/>
      </c>
      <c r="GW42" s="783" t="str">
        <f t="shared" si="183"/>
        <v/>
      </c>
      <c r="GX42" s="783" t="str">
        <f t="shared" si="184"/>
        <v/>
      </c>
      <c r="GY42" s="783" t="str">
        <f t="shared" si="185"/>
        <v/>
      </c>
      <c r="GZ42" s="783" t="str">
        <f t="shared" si="186"/>
        <v/>
      </c>
      <c r="HA42" s="783" t="str">
        <f t="shared" si="187"/>
        <v/>
      </c>
      <c r="HB42" s="783" t="str">
        <f t="shared" si="188"/>
        <v/>
      </c>
      <c r="HC42" s="783" t="str">
        <f t="shared" si="189"/>
        <v/>
      </c>
      <c r="HD42" s="783" t="str">
        <f t="shared" si="190"/>
        <v/>
      </c>
      <c r="HE42" s="783" t="str">
        <f t="shared" si="191"/>
        <v/>
      </c>
      <c r="HF42" s="783" t="str">
        <f t="shared" si="192"/>
        <v/>
      </c>
      <c r="HG42" s="783" t="str">
        <f t="shared" si="193"/>
        <v/>
      </c>
      <c r="HH42" s="783" t="str">
        <f t="shared" si="194"/>
        <v/>
      </c>
      <c r="HI42" s="783" t="str">
        <f t="shared" si="195"/>
        <v/>
      </c>
      <c r="HJ42" s="783" t="str">
        <f t="shared" si="196"/>
        <v/>
      </c>
      <c r="HK42" s="783" t="str">
        <f t="shared" si="197"/>
        <v/>
      </c>
      <c r="HL42" s="783" t="str">
        <f t="shared" si="198"/>
        <v/>
      </c>
      <c r="HM42" s="783" t="str">
        <f t="shared" si="199"/>
        <v/>
      </c>
      <c r="HN42" s="783" t="str">
        <f t="shared" si="200"/>
        <v/>
      </c>
      <c r="HO42" s="783" t="str">
        <f t="shared" si="201"/>
        <v/>
      </c>
      <c r="HP42" s="783" t="str">
        <f t="shared" si="202"/>
        <v/>
      </c>
      <c r="HQ42" s="783" t="str">
        <f t="shared" si="203"/>
        <v/>
      </c>
      <c r="HR42" s="783" t="str">
        <f t="shared" si="204"/>
        <v/>
      </c>
      <c r="HS42" s="783" t="str">
        <f t="shared" si="205"/>
        <v/>
      </c>
      <c r="HT42" s="783" t="str">
        <f t="shared" si="206"/>
        <v/>
      </c>
      <c r="HU42" s="783" t="str">
        <f t="shared" si="207"/>
        <v/>
      </c>
      <c r="HV42" s="783" t="str">
        <f t="shared" si="208"/>
        <v/>
      </c>
      <c r="HW42" s="783" t="str">
        <f t="shared" si="209"/>
        <v/>
      </c>
      <c r="HX42" s="783" t="str">
        <f t="shared" si="210"/>
        <v/>
      </c>
      <c r="HY42" s="783" t="str">
        <f t="shared" si="211"/>
        <v/>
      </c>
      <c r="HZ42" s="819" t="str">
        <f t="shared" si="212"/>
        <v/>
      </c>
      <c r="IA42" s="819" t="str">
        <f t="shared" si="213"/>
        <v/>
      </c>
      <c r="IB42" s="819" t="str">
        <f t="shared" si="214"/>
        <v/>
      </c>
      <c r="IC42" s="819" t="str">
        <f t="shared" si="215"/>
        <v/>
      </c>
      <c r="ID42" s="819" t="str">
        <f t="shared" si="216"/>
        <v/>
      </c>
      <c r="IE42" s="819" t="str">
        <f t="shared" si="217"/>
        <v/>
      </c>
      <c r="IF42" s="819" t="str">
        <f t="shared" si="218"/>
        <v/>
      </c>
      <c r="IG42" s="819" t="str">
        <f t="shared" si="219"/>
        <v/>
      </c>
      <c r="IH42" s="819" t="str">
        <f t="shared" si="220"/>
        <v/>
      </c>
      <c r="II42" s="819" t="str">
        <f t="shared" si="221"/>
        <v/>
      </c>
      <c r="IJ42" s="819" t="str">
        <f t="shared" si="222"/>
        <v/>
      </c>
      <c r="IK42" s="819" t="str">
        <f t="shared" si="223"/>
        <v/>
      </c>
      <c r="IL42" s="819" t="str">
        <f t="shared" si="224"/>
        <v/>
      </c>
      <c r="IM42" s="819" t="str">
        <f t="shared" si="225"/>
        <v/>
      </c>
      <c r="IN42" s="819" t="str">
        <f t="shared" si="226"/>
        <v/>
      </c>
      <c r="IO42" s="819" t="str">
        <f t="shared" si="227"/>
        <v/>
      </c>
      <c r="IP42" s="819" t="str">
        <f t="shared" si="228"/>
        <v/>
      </c>
      <c r="IQ42" s="819" t="str">
        <f t="shared" si="229"/>
        <v/>
      </c>
      <c r="IR42" s="819" t="str">
        <f t="shared" si="230"/>
        <v/>
      </c>
      <c r="IS42" s="819" t="str">
        <f t="shared" si="231"/>
        <v/>
      </c>
      <c r="IT42" s="819" t="str">
        <f t="shared" si="232"/>
        <v/>
      </c>
      <c r="IU42" s="819" t="str">
        <f t="shared" si="233"/>
        <v/>
      </c>
      <c r="IV42" s="819" t="str">
        <f t="shared" si="234"/>
        <v/>
      </c>
      <c r="IW42" s="819" t="str">
        <f t="shared" si="235"/>
        <v/>
      </c>
      <c r="IX42" s="819" t="str">
        <f t="shared" si="236"/>
        <v/>
      </c>
      <c r="IY42" s="819" t="str">
        <f t="shared" si="237"/>
        <v/>
      </c>
      <c r="IZ42" s="819" t="str">
        <f t="shared" si="238"/>
        <v/>
      </c>
      <c r="JA42" s="819" t="str">
        <f t="shared" si="239"/>
        <v/>
      </c>
      <c r="JB42" s="819" t="str">
        <f t="shared" si="240"/>
        <v/>
      </c>
      <c r="JC42" s="819" t="str">
        <f t="shared" si="241"/>
        <v/>
      </c>
      <c r="JD42" s="819" t="str">
        <f t="shared" si="242"/>
        <v/>
      </c>
      <c r="JE42" s="819" t="str">
        <f t="shared" si="243"/>
        <v/>
      </c>
      <c r="JF42" s="819" t="str">
        <f t="shared" si="244"/>
        <v/>
      </c>
      <c r="JG42" s="819" t="str">
        <f t="shared" si="245"/>
        <v/>
      </c>
      <c r="JH42" s="819" t="str">
        <f t="shared" si="246"/>
        <v/>
      </c>
      <c r="JI42" s="819" t="str">
        <f t="shared" si="247"/>
        <v/>
      </c>
      <c r="JJ42" s="819" t="str">
        <f t="shared" si="248"/>
        <v/>
      </c>
      <c r="JK42" s="819" t="str">
        <f t="shared" si="249"/>
        <v/>
      </c>
      <c r="JL42" s="819" t="str">
        <f t="shared" si="250"/>
        <v/>
      </c>
      <c r="JM42" s="819" t="str">
        <f t="shared" si="251"/>
        <v/>
      </c>
      <c r="JN42" s="819" t="str">
        <f t="shared" si="252"/>
        <v/>
      </c>
      <c r="JO42" s="819" t="str">
        <f t="shared" si="253"/>
        <v/>
      </c>
      <c r="JP42" s="819" t="str">
        <f t="shared" si="254"/>
        <v/>
      </c>
      <c r="JQ42" s="819" t="str">
        <f t="shared" si="255"/>
        <v/>
      </c>
      <c r="JR42" s="819" t="str">
        <f t="shared" si="256"/>
        <v/>
      </c>
      <c r="JS42" s="819" t="str">
        <f t="shared" si="257"/>
        <v/>
      </c>
      <c r="JT42" s="819" t="str">
        <f t="shared" si="258"/>
        <v/>
      </c>
      <c r="JU42" s="819" t="str">
        <f t="shared" si="259"/>
        <v/>
      </c>
      <c r="JV42" s="819" t="str">
        <f t="shared" si="260"/>
        <v/>
      </c>
      <c r="JW42" s="819" t="str">
        <f t="shared" si="261"/>
        <v/>
      </c>
      <c r="JX42" s="819" t="str">
        <f t="shared" si="262"/>
        <v/>
      </c>
      <c r="JY42" s="819" t="str">
        <f t="shared" si="263"/>
        <v/>
      </c>
      <c r="JZ42" s="819" t="str">
        <f t="shared" si="264"/>
        <v/>
      </c>
      <c r="KA42" s="819" t="str">
        <f t="shared" si="265"/>
        <v/>
      </c>
      <c r="KB42" s="819" t="str">
        <f t="shared" si="266"/>
        <v/>
      </c>
      <c r="KC42" s="819" t="str">
        <f t="shared" si="267"/>
        <v/>
      </c>
      <c r="KD42" s="819" t="str">
        <f t="shared" si="268"/>
        <v/>
      </c>
      <c r="KE42" s="819" t="str">
        <f t="shared" si="269"/>
        <v/>
      </c>
      <c r="KF42" s="819" t="str">
        <f t="shared" si="270"/>
        <v/>
      </c>
      <c r="KG42" s="819" t="str">
        <f t="shared" si="271"/>
        <v/>
      </c>
      <c r="KH42" s="819" t="str">
        <f t="shared" si="272"/>
        <v/>
      </c>
      <c r="KI42" s="819" t="str">
        <f t="shared" si="273"/>
        <v/>
      </c>
      <c r="KJ42" s="819" t="str">
        <f t="shared" si="274"/>
        <v/>
      </c>
      <c r="KK42" s="819" t="str">
        <f t="shared" si="275"/>
        <v/>
      </c>
      <c r="KL42" s="819" t="str">
        <f t="shared" si="276"/>
        <v/>
      </c>
      <c r="KM42" s="819" t="str">
        <f t="shared" si="277"/>
        <v/>
      </c>
      <c r="KN42" s="819" t="str">
        <f t="shared" si="278"/>
        <v/>
      </c>
      <c r="KO42" s="819" t="str">
        <f t="shared" si="279"/>
        <v/>
      </c>
      <c r="KP42" s="819" t="str">
        <f t="shared" si="280"/>
        <v/>
      </c>
      <c r="KQ42" s="819" t="str">
        <f t="shared" si="281"/>
        <v/>
      </c>
      <c r="KR42" s="819" t="str">
        <f t="shared" si="282"/>
        <v/>
      </c>
      <c r="KS42" s="819" t="str">
        <f t="shared" si="283"/>
        <v/>
      </c>
      <c r="KT42" s="819" t="str">
        <f t="shared" si="284"/>
        <v/>
      </c>
      <c r="KU42" s="819" t="str">
        <f t="shared" si="285"/>
        <v/>
      </c>
      <c r="KV42" s="819" t="str">
        <f t="shared" si="286"/>
        <v/>
      </c>
      <c r="KW42" s="819" t="str">
        <f t="shared" si="287"/>
        <v/>
      </c>
      <c r="KX42" s="819" t="str">
        <f t="shared" si="288"/>
        <v/>
      </c>
      <c r="KY42" s="819" t="str">
        <f t="shared" si="289"/>
        <v/>
      </c>
      <c r="KZ42" s="819" t="str">
        <f t="shared" si="290"/>
        <v/>
      </c>
      <c r="LA42" s="819" t="str">
        <f t="shared" si="291"/>
        <v/>
      </c>
      <c r="LB42" s="819" t="str">
        <f t="shared" si="292"/>
        <v/>
      </c>
      <c r="LC42" s="819" t="str">
        <f t="shared" si="293"/>
        <v/>
      </c>
      <c r="LD42" s="819" t="str">
        <f t="shared" si="294"/>
        <v/>
      </c>
      <c r="LE42" s="819" t="str">
        <f t="shared" si="295"/>
        <v/>
      </c>
      <c r="LF42" s="819" t="str">
        <f t="shared" si="296"/>
        <v/>
      </c>
      <c r="LG42" s="819" t="str">
        <f t="shared" si="297"/>
        <v/>
      </c>
      <c r="LH42" s="819" t="str">
        <f t="shared" si="298"/>
        <v/>
      </c>
      <c r="LI42" s="819" t="str">
        <f t="shared" si="299"/>
        <v/>
      </c>
      <c r="LJ42" s="819" t="str">
        <f t="shared" si="300"/>
        <v/>
      </c>
      <c r="LK42" s="819" t="str">
        <f t="shared" si="301"/>
        <v/>
      </c>
      <c r="LL42" s="819" t="str">
        <f t="shared" si="302"/>
        <v/>
      </c>
      <c r="LM42" s="819" t="str">
        <f t="shared" si="303"/>
        <v/>
      </c>
      <c r="LN42" s="819" t="str">
        <f t="shared" si="304"/>
        <v/>
      </c>
      <c r="LO42" s="819" t="str">
        <f t="shared" si="305"/>
        <v/>
      </c>
      <c r="LP42" s="819" t="str">
        <f t="shared" si="306"/>
        <v/>
      </c>
      <c r="LQ42" s="820" t="str">
        <f t="shared" si="307"/>
        <v/>
      </c>
      <c r="LR42" s="820" t="str">
        <f t="shared" si="308"/>
        <v/>
      </c>
      <c r="LS42" s="820" t="str">
        <f t="shared" si="309"/>
        <v/>
      </c>
      <c r="LT42" s="820" t="str">
        <f t="shared" si="310"/>
        <v/>
      </c>
      <c r="LU42" s="820" t="str">
        <f t="shared" si="311"/>
        <v/>
      </c>
      <c r="LV42" s="783" t="str">
        <f t="shared" si="312"/>
        <v/>
      </c>
      <c r="LW42" s="783" t="str">
        <f t="shared" si="313"/>
        <v/>
      </c>
      <c r="LX42" s="783" t="str">
        <f t="shared" si="314"/>
        <v/>
      </c>
      <c r="LY42" s="783" t="str">
        <f t="shared" si="315"/>
        <v/>
      </c>
      <c r="LZ42" s="783" t="str">
        <f t="shared" si="316"/>
        <v/>
      </c>
      <c r="MA42" s="783" t="str">
        <f t="shared" si="317"/>
        <v/>
      </c>
      <c r="MB42" s="783" t="str">
        <f t="shared" si="318"/>
        <v/>
      </c>
      <c r="MC42" s="783" t="str">
        <f t="shared" si="319"/>
        <v/>
      </c>
      <c r="MD42" s="783" t="str">
        <f t="shared" si="320"/>
        <v/>
      </c>
      <c r="ME42" s="783" t="str">
        <f t="shared" si="321"/>
        <v/>
      </c>
      <c r="MF42" s="783" t="str">
        <f t="shared" si="322"/>
        <v/>
      </c>
      <c r="MG42" s="783" t="str">
        <f t="shared" si="323"/>
        <v/>
      </c>
      <c r="MH42" s="783" t="str">
        <f t="shared" si="324"/>
        <v/>
      </c>
      <c r="MI42" s="783" t="str">
        <f t="shared" si="325"/>
        <v/>
      </c>
      <c r="MJ42" s="783" t="str">
        <f t="shared" si="326"/>
        <v/>
      </c>
      <c r="MK42" s="783" t="str">
        <f t="shared" si="327"/>
        <v/>
      </c>
      <c r="ML42" s="783" t="str">
        <f t="shared" si="328"/>
        <v/>
      </c>
      <c r="MM42" s="783" t="str">
        <f t="shared" si="329"/>
        <v/>
      </c>
      <c r="MN42" s="783" t="str">
        <f t="shared" si="330"/>
        <v/>
      </c>
      <c r="MO42" s="783" t="str">
        <f t="shared" si="331"/>
        <v/>
      </c>
      <c r="MP42" s="805">
        <f t="shared" si="338"/>
        <v>0</v>
      </c>
      <c r="MQ42" s="805">
        <f t="shared" si="339"/>
        <v>0</v>
      </c>
      <c r="MR42" s="805">
        <f t="shared" si="340"/>
        <v>0</v>
      </c>
      <c r="MS42" s="805">
        <f t="shared" si="341"/>
        <v>0</v>
      </c>
      <c r="MT42" s="805">
        <f t="shared" si="342"/>
        <v>0</v>
      </c>
      <c r="MU42" s="805">
        <f t="shared" si="343"/>
        <v>0</v>
      </c>
      <c r="MV42" s="805">
        <f t="shared" si="344"/>
        <v>0</v>
      </c>
      <c r="MW42" s="805">
        <f t="shared" si="345"/>
        <v>0</v>
      </c>
      <c r="MX42" s="805">
        <f t="shared" si="346"/>
        <v>0</v>
      </c>
      <c r="MY42" s="805">
        <f t="shared" si="347"/>
        <v>0</v>
      </c>
      <c r="MZ42" s="805">
        <f t="shared" si="332"/>
        <v>0</v>
      </c>
      <c r="NA42" s="805">
        <f t="shared" si="333"/>
        <v>0</v>
      </c>
      <c r="NB42" s="805">
        <f t="shared" si="334"/>
        <v>0</v>
      </c>
      <c r="NC42" s="805">
        <f t="shared" si="335"/>
        <v>0</v>
      </c>
      <c r="ND42" s="805">
        <f t="shared" si="336"/>
        <v>0</v>
      </c>
    </row>
    <row r="43" spans="1:369" ht="13.9" customHeight="1" x14ac:dyDescent="0.2">
      <c r="A43" s="814" t="str">
        <f t="shared" si="337"/>
        <v/>
      </c>
      <c r="B43" s="165"/>
      <c r="C43" s="140"/>
      <c r="D43" s="141"/>
      <c r="E43" s="142"/>
      <c r="F43" s="142"/>
      <c r="G43" s="142"/>
      <c r="H43" s="142"/>
      <c r="I43" s="142"/>
      <c r="J43" s="534"/>
      <c r="K43" s="143"/>
      <c r="L43" s="144">
        <f t="shared" si="0"/>
        <v>0</v>
      </c>
      <c r="M43" s="144">
        <f t="shared" si="1"/>
        <v>0</v>
      </c>
      <c r="N43" s="821"/>
      <c r="O43" s="821"/>
      <c r="P43" s="821"/>
      <c r="Q43" s="822"/>
      <c r="R43" s="823"/>
      <c r="S43" s="824"/>
      <c r="T43" s="1303"/>
      <c r="U43" s="1304"/>
      <c r="V43" s="1304"/>
      <c r="W43" s="1305"/>
      <c r="X43" s="783" t="str">
        <f t="shared" si="2"/>
        <v/>
      </c>
      <c r="Y43" s="783" t="str">
        <f t="shared" si="3"/>
        <v/>
      </c>
      <c r="Z43" s="783" t="str">
        <f t="shared" si="4"/>
        <v/>
      </c>
      <c r="AA43" s="783" t="str">
        <f t="shared" si="5"/>
        <v/>
      </c>
      <c r="AB43" s="783" t="str">
        <f t="shared" si="6"/>
        <v/>
      </c>
      <c r="AC43" s="783" t="str">
        <f t="shared" si="7"/>
        <v/>
      </c>
      <c r="AD43" s="783" t="str">
        <f t="shared" si="8"/>
        <v/>
      </c>
      <c r="AE43" s="783" t="str">
        <f t="shared" si="9"/>
        <v/>
      </c>
      <c r="AF43" s="783" t="str">
        <f t="shared" si="10"/>
        <v/>
      </c>
      <c r="AG43" s="783" t="str">
        <f t="shared" si="11"/>
        <v/>
      </c>
      <c r="AH43" s="783" t="str">
        <f t="shared" si="12"/>
        <v/>
      </c>
      <c r="AI43" s="783" t="str">
        <f t="shared" si="13"/>
        <v/>
      </c>
      <c r="AJ43" s="783" t="str">
        <f t="shared" si="14"/>
        <v/>
      </c>
      <c r="AK43" s="783" t="str">
        <f t="shared" si="15"/>
        <v/>
      </c>
      <c r="AL43" s="783" t="str">
        <f t="shared" si="16"/>
        <v/>
      </c>
      <c r="AM43" s="783" t="str">
        <f t="shared" si="17"/>
        <v/>
      </c>
      <c r="AN43" s="783" t="str">
        <f t="shared" si="18"/>
        <v/>
      </c>
      <c r="AO43" s="783" t="str">
        <f t="shared" si="19"/>
        <v/>
      </c>
      <c r="AP43" s="783" t="str">
        <f t="shared" si="20"/>
        <v/>
      </c>
      <c r="AQ43" s="783" t="str">
        <f t="shared" si="21"/>
        <v/>
      </c>
      <c r="AR43" s="783" t="str">
        <f t="shared" si="22"/>
        <v/>
      </c>
      <c r="AS43" s="783" t="str">
        <f t="shared" si="23"/>
        <v/>
      </c>
      <c r="AT43" s="783" t="str">
        <f t="shared" si="24"/>
        <v/>
      </c>
      <c r="AU43" s="783" t="str">
        <f t="shared" si="25"/>
        <v/>
      </c>
      <c r="AV43" s="783" t="str">
        <f t="shared" si="26"/>
        <v/>
      </c>
      <c r="AW43" s="783" t="str">
        <f t="shared" si="27"/>
        <v/>
      </c>
      <c r="AX43" s="783" t="str">
        <f t="shared" si="28"/>
        <v/>
      </c>
      <c r="AY43" s="783" t="str">
        <f t="shared" si="29"/>
        <v/>
      </c>
      <c r="AZ43" s="783" t="str">
        <f t="shared" si="30"/>
        <v/>
      </c>
      <c r="BA43" s="783" t="str">
        <f t="shared" si="31"/>
        <v/>
      </c>
      <c r="BB43" s="783" t="str">
        <f t="shared" si="32"/>
        <v/>
      </c>
      <c r="BC43" s="783" t="str">
        <f t="shared" si="33"/>
        <v/>
      </c>
      <c r="BD43" s="783" t="str">
        <f t="shared" si="34"/>
        <v/>
      </c>
      <c r="BE43" s="783" t="str">
        <f t="shared" si="35"/>
        <v/>
      </c>
      <c r="BF43" s="783" t="str">
        <f t="shared" si="36"/>
        <v/>
      </c>
      <c r="BG43" s="783" t="str">
        <f t="shared" si="37"/>
        <v/>
      </c>
      <c r="BH43" s="783" t="str">
        <f t="shared" si="38"/>
        <v/>
      </c>
      <c r="BI43" s="783" t="str">
        <f t="shared" si="39"/>
        <v/>
      </c>
      <c r="BJ43" s="783" t="str">
        <f t="shared" si="40"/>
        <v/>
      </c>
      <c r="BK43" s="783" t="str">
        <f t="shared" si="41"/>
        <v/>
      </c>
      <c r="BL43" s="783" t="str">
        <f t="shared" si="42"/>
        <v/>
      </c>
      <c r="BM43" s="783" t="str">
        <f t="shared" si="43"/>
        <v/>
      </c>
      <c r="BN43" s="783" t="str">
        <f t="shared" si="44"/>
        <v/>
      </c>
      <c r="BO43" s="783" t="str">
        <f t="shared" si="45"/>
        <v/>
      </c>
      <c r="BP43" s="783" t="str">
        <f t="shared" si="46"/>
        <v/>
      </c>
      <c r="BQ43" s="783" t="str">
        <f t="shared" si="47"/>
        <v/>
      </c>
      <c r="BR43" s="783" t="str">
        <f t="shared" si="48"/>
        <v/>
      </c>
      <c r="BS43" s="783" t="str">
        <f t="shared" si="49"/>
        <v/>
      </c>
      <c r="BT43" s="783" t="str">
        <f t="shared" si="50"/>
        <v/>
      </c>
      <c r="BU43" s="783" t="str">
        <f t="shared" si="51"/>
        <v/>
      </c>
      <c r="BV43" s="783" t="str">
        <f t="shared" si="52"/>
        <v/>
      </c>
      <c r="BW43" s="783" t="str">
        <f t="shared" si="53"/>
        <v/>
      </c>
      <c r="BX43" s="783" t="str">
        <f t="shared" si="54"/>
        <v/>
      </c>
      <c r="BY43" s="783" t="str">
        <f t="shared" si="55"/>
        <v/>
      </c>
      <c r="BZ43" s="783" t="str">
        <f t="shared" si="56"/>
        <v/>
      </c>
      <c r="CA43" s="783" t="str">
        <f t="shared" si="57"/>
        <v/>
      </c>
      <c r="CB43" s="783" t="str">
        <f t="shared" si="58"/>
        <v/>
      </c>
      <c r="CC43" s="783" t="str">
        <f t="shared" si="59"/>
        <v/>
      </c>
      <c r="CD43" s="783" t="str">
        <f t="shared" si="60"/>
        <v/>
      </c>
      <c r="CE43" s="783" t="str">
        <f t="shared" si="61"/>
        <v/>
      </c>
      <c r="CF43" s="783" t="str">
        <f t="shared" si="62"/>
        <v/>
      </c>
      <c r="CG43" s="783" t="str">
        <f t="shared" si="63"/>
        <v/>
      </c>
      <c r="CH43" s="783" t="str">
        <f t="shared" si="64"/>
        <v/>
      </c>
      <c r="CI43" s="783" t="str">
        <f t="shared" si="65"/>
        <v/>
      </c>
      <c r="CJ43" s="783" t="str">
        <f t="shared" si="66"/>
        <v/>
      </c>
      <c r="CK43" s="783" t="str">
        <f t="shared" si="67"/>
        <v/>
      </c>
      <c r="CL43" s="783" t="str">
        <f t="shared" si="68"/>
        <v/>
      </c>
      <c r="CM43" s="783" t="str">
        <f t="shared" si="69"/>
        <v/>
      </c>
      <c r="CN43" s="783" t="str">
        <f t="shared" si="70"/>
        <v/>
      </c>
      <c r="CO43" s="783" t="str">
        <f t="shared" si="71"/>
        <v/>
      </c>
      <c r="CP43" s="783" t="str">
        <f t="shared" si="72"/>
        <v/>
      </c>
      <c r="CQ43" s="783" t="str">
        <f t="shared" si="73"/>
        <v/>
      </c>
      <c r="CR43" s="783" t="str">
        <f t="shared" si="74"/>
        <v/>
      </c>
      <c r="CS43" s="783" t="str">
        <f t="shared" si="75"/>
        <v/>
      </c>
      <c r="CT43" s="783" t="str">
        <f t="shared" si="76"/>
        <v/>
      </c>
      <c r="CU43" s="783" t="str">
        <f t="shared" si="77"/>
        <v/>
      </c>
      <c r="CV43" s="783" t="str">
        <f t="shared" si="78"/>
        <v/>
      </c>
      <c r="CW43" s="783" t="str">
        <f t="shared" si="79"/>
        <v/>
      </c>
      <c r="CX43" s="783" t="str">
        <f t="shared" si="80"/>
        <v/>
      </c>
      <c r="CY43" s="783" t="str">
        <f t="shared" si="81"/>
        <v/>
      </c>
      <c r="CZ43" s="783" t="str">
        <f t="shared" si="82"/>
        <v/>
      </c>
      <c r="DA43" s="783" t="str">
        <f t="shared" si="83"/>
        <v/>
      </c>
      <c r="DB43" s="783" t="str">
        <f t="shared" si="84"/>
        <v/>
      </c>
      <c r="DC43" s="783" t="str">
        <f t="shared" si="85"/>
        <v/>
      </c>
      <c r="DD43" s="783" t="str">
        <f t="shared" si="86"/>
        <v/>
      </c>
      <c r="DE43" s="783" t="str">
        <f t="shared" si="87"/>
        <v/>
      </c>
      <c r="DF43" s="783" t="str">
        <f t="shared" si="88"/>
        <v/>
      </c>
      <c r="DG43" s="783" t="str">
        <f t="shared" si="89"/>
        <v/>
      </c>
      <c r="DH43" s="783" t="str">
        <f t="shared" si="90"/>
        <v/>
      </c>
      <c r="DI43" s="783" t="str">
        <f t="shared" si="91"/>
        <v/>
      </c>
      <c r="DJ43" s="783" t="str">
        <f t="shared" si="92"/>
        <v/>
      </c>
      <c r="DK43" s="783" t="str">
        <f t="shared" si="93"/>
        <v/>
      </c>
      <c r="DL43" s="783" t="str">
        <f t="shared" si="94"/>
        <v/>
      </c>
      <c r="DM43" s="783" t="str">
        <f t="shared" si="95"/>
        <v/>
      </c>
      <c r="DN43" s="783" t="str">
        <f t="shared" si="96"/>
        <v/>
      </c>
      <c r="DO43" s="783" t="str">
        <f t="shared" si="97"/>
        <v/>
      </c>
      <c r="DP43" s="783" t="str">
        <f t="shared" si="98"/>
        <v/>
      </c>
      <c r="DQ43" s="783" t="str">
        <f t="shared" si="99"/>
        <v/>
      </c>
      <c r="DR43" s="783" t="str">
        <f t="shared" si="100"/>
        <v/>
      </c>
      <c r="DS43" s="783" t="str">
        <f t="shared" si="101"/>
        <v/>
      </c>
      <c r="DT43" s="783" t="str">
        <f t="shared" si="102"/>
        <v/>
      </c>
      <c r="DU43" s="783" t="str">
        <f t="shared" si="103"/>
        <v/>
      </c>
      <c r="DV43" s="783" t="str">
        <f t="shared" si="104"/>
        <v/>
      </c>
      <c r="DW43" s="783" t="str">
        <f t="shared" si="105"/>
        <v/>
      </c>
      <c r="DX43" s="783" t="str">
        <f t="shared" si="106"/>
        <v/>
      </c>
      <c r="DY43" s="783" t="str">
        <f t="shared" si="107"/>
        <v/>
      </c>
      <c r="DZ43" s="783" t="str">
        <f t="shared" si="108"/>
        <v/>
      </c>
      <c r="EA43" s="783" t="str">
        <f t="shared" si="109"/>
        <v/>
      </c>
      <c r="EB43" s="783" t="str">
        <f t="shared" si="110"/>
        <v/>
      </c>
      <c r="EC43" s="783" t="str">
        <f t="shared" si="111"/>
        <v/>
      </c>
      <c r="ED43" s="783" t="str">
        <f t="shared" si="112"/>
        <v/>
      </c>
      <c r="EE43" s="783" t="str">
        <f t="shared" si="113"/>
        <v/>
      </c>
      <c r="EF43" s="783" t="str">
        <f t="shared" si="114"/>
        <v/>
      </c>
      <c r="EG43" s="783" t="str">
        <f t="shared" si="115"/>
        <v/>
      </c>
      <c r="EH43" s="783" t="str">
        <f t="shared" si="116"/>
        <v/>
      </c>
      <c r="EI43" s="783" t="str">
        <f t="shared" si="117"/>
        <v/>
      </c>
      <c r="EJ43" s="783" t="str">
        <f t="shared" si="118"/>
        <v/>
      </c>
      <c r="EK43" s="783" t="str">
        <f t="shared" si="119"/>
        <v/>
      </c>
      <c r="EL43" s="783" t="str">
        <f t="shared" si="120"/>
        <v/>
      </c>
      <c r="EM43" s="783" t="str">
        <f t="shared" si="121"/>
        <v/>
      </c>
      <c r="EN43" s="783" t="str">
        <f t="shared" si="122"/>
        <v/>
      </c>
      <c r="EO43" s="783" t="str">
        <f t="shared" si="123"/>
        <v/>
      </c>
      <c r="EP43" s="783" t="str">
        <f t="shared" si="124"/>
        <v/>
      </c>
      <c r="EQ43" s="783" t="str">
        <f t="shared" si="125"/>
        <v/>
      </c>
      <c r="ER43" s="783" t="str">
        <f t="shared" si="126"/>
        <v/>
      </c>
      <c r="ES43" s="783" t="str">
        <f t="shared" si="127"/>
        <v/>
      </c>
      <c r="ET43" s="783" t="str">
        <f t="shared" si="128"/>
        <v/>
      </c>
      <c r="EU43" s="783" t="str">
        <f t="shared" si="129"/>
        <v/>
      </c>
      <c r="EV43" s="783" t="str">
        <f t="shared" si="130"/>
        <v/>
      </c>
      <c r="EW43" s="783" t="str">
        <f t="shared" si="131"/>
        <v/>
      </c>
      <c r="EX43" s="783" t="str">
        <f t="shared" si="132"/>
        <v/>
      </c>
      <c r="EY43" s="783" t="str">
        <f t="shared" si="133"/>
        <v/>
      </c>
      <c r="EZ43" s="783" t="str">
        <f t="shared" si="134"/>
        <v/>
      </c>
      <c r="FA43" s="783" t="str">
        <f t="shared" si="135"/>
        <v/>
      </c>
      <c r="FB43" s="783" t="str">
        <f t="shared" si="136"/>
        <v/>
      </c>
      <c r="FC43" s="783" t="str">
        <f t="shared" si="137"/>
        <v/>
      </c>
      <c r="FD43" s="783" t="str">
        <f t="shared" si="138"/>
        <v/>
      </c>
      <c r="FE43" s="783" t="str">
        <f t="shared" si="139"/>
        <v/>
      </c>
      <c r="FF43" s="783" t="str">
        <f t="shared" si="140"/>
        <v/>
      </c>
      <c r="FG43" s="783" t="str">
        <f t="shared" si="141"/>
        <v/>
      </c>
      <c r="FH43" s="783" t="str">
        <f t="shared" si="142"/>
        <v/>
      </c>
      <c r="FI43" s="783" t="str">
        <f t="shared" si="143"/>
        <v/>
      </c>
      <c r="FJ43" s="783" t="str">
        <f t="shared" si="144"/>
        <v/>
      </c>
      <c r="FK43" s="783" t="str">
        <f t="shared" si="145"/>
        <v/>
      </c>
      <c r="FL43" s="783" t="str">
        <f t="shared" si="146"/>
        <v/>
      </c>
      <c r="FM43" s="783" t="str">
        <f t="shared" si="147"/>
        <v/>
      </c>
      <c r="FN43" s="783" t="str">
        <f t="shared" si="148"/>
        <v/>
      </c>
      <c r="FO43" s="783" t="str">
        <f t="shared" si="149"/>
        <v/>
      </c>
      <c r="FP43" s="783" t="str">
        <f t="shared" si="150"/>
        <v/>
      </c>
      <c r="FQ43" s="783" t="str">
        <f t="shared" si="151"/>
        <v/>
      </c>
      <c r="FR43" s="783" t="str">
        <f t="shared" si="152"/>
        <v/>
      </c>
      <c r="FS43" s="783" t="str">
        <f t="shared" si="153"/>
        <v/>
      </c>
      <c r="FT43" s="783" t="str">
        <f t="shared" si="154"/>
        <v/>
      </c>
      <c r="FU43" s="783" t="str">
        <f t="shared" si="155"/>
        <v/>
      </c>
      <c r="FV43" s="783" t="str">
        <f t="shared" si="156"/>
        <v/>
      </c>
      <c r="FW43" s="783" t="str">
        <f t="shared" si="157"/>
        <v/>
      </c>
      <c r="FX43" s="783" t="str">
        <f t="shared" si="158"/>
        <v/>
      </c>
      <c r="FY43" s="783" t="str">
        <f t="shared" si="159"/>
        <v/>
      </c>
      <c r="FZ43" s="783" t="str">
        <f t="shared" si="160"/>
        <v/>
      </c>
      <c r="GA43" s="783" t="str">
        <f t="shared" si="161"/>
        <v/>
      </c>
      <c r="GB43" s="783" t="str">
        <f t="shared" si="162"/>
        <v/>
      </c>
      <c r="GC43" s="783" t="str">
        <f t="shared" si="163"/>
        <v/>
      </c>
      <c r="GD43" s="783" t="str">
        <f t="shared" si="164"/>
        <v/>
      </c>
      <c r="GE43" s="783" t="str">
        <f t="shared" si="165"/>
        <v/>
      </c>
      <c r="GF43" s="783" t="str">
        <f t="shared" si="166"/>
        <v/>
      </c>
      <c r="GG43" s="783" t="str">
        <f t="shared" si="167"/>
        <v/>
      </c>
      <c r="GH43" s="783" t="str">
        <f t="shared" si="168"/>
        <v/>
      </c>
      <c r="GI43" s="783" t="str">
        <f t="shared" si="169"/>
        <v/>
      </c>
      <c r="GJ43" s="783" t="str">
        <f t="shared" si="170"/>
        <v/>
      </c>
      <c r="GK43" s="783" t="str">
        <f t="shared" si="171"/>
        <v/>
      </c>
      <c r="GL43" s="783" t="str">
        <f t="shared" si="172"/>
        <v/>
      </c>
      <c r="GM43" s="783" t="str">
        <f t="shared" si="173"/>
        <v/>
      </c>
      <c r="GN43" s="783" t="str">
        <f t="shared" si="174"/>
        <v/>
      </c>
      <c r="GO43" s="783" t="str">
        <f t="shared" si="175"/>
        <v/>
      </c>
      <c r="GP43" s="783" t="str">
        <f t="shared" si="176"/>
        <v/>
      </c>
      <c r="GQ43" s="783" t="str">
        <f t="shared" si="177"/>
        <v/>
      </c>
      <c r="GR43" s="783" t="str">
        <f t="shared" si="178"/>
        <v/>
      </c>
      <c r="GS43" s="783" t="str">
        <f t="shared" si="179"/>
        <v/>
      </c>
      <c r="GT43" s="783" t="str">
        <f t="shared" si="180"/>
        <v/>
      </c>
      <c r="GU43" s="783" t="str">
        <f t="shared" si="181"/>
        <v/>
      </c>
      <c r="GV43" s="783" t="str">
        <f t="shared" si="182"/>
        <v/>
      </c>
      <c r="GW43" s="783" t="str">
        <f t="shared" si="183"/>
        <v/>
      </c>
      <c r="GX43" s="783" t="str">
        <f t="shared" si="184"/>
        <v/>
      </c>
      <c r="GY43" s="783" t="str">
        <f t="shared" si="185"/>
        <v/>
      </c>
      <c r="GZ43" s="783" t="str">
        <f t="shared" si="186"/>
        <v/>
      </c>
      <c r="HA43" s="783" t="str">
        <f t="shared" si="187"/>
        <v/>
      </c>
      <c r="HB43" s="783" t="str">
        <f t="shared" si="188"/>
        <v/>
      </c>
      <c r="HC43" s="783" t="str">
        <f t="shared" si="189"/>
        <v/>
      </c>
      <c r="HD43" s="783" t="str">
        <f t="shared" si="190"/>
        <v/>
      </c>
      <c r="HE43" s="783" t="str">
        <f t="shared" si="191"/>
        <v/>
      </c>
      <c r="HF43" s="783" t="str">
        <f t="shared" si="192"/>
        <v/>
      </c>
      <c r="HG43" s="783" t="str">
        <f t="shared" si="193"/>
        <v/>
      </c>
      <c r="HH43" s="783" t="str">
        <f t="shared" si="194"/>
        <v/>
      </c>
      <c r="HI43" s="783" t="str">
        <f t="shared" si="195"/>
        <v/>
      </c>
      <c r="HJ43" s="783" t="str">
        <f t="shared" si="196"/>
        <v/>
      </c>
      <c r="HK43" s="783" t="str">
        <f t="shared" si="197"/>
        <v/>
      </c>
      <c r="HL43" s="783" t="str">
        <f t="shared" si="198"/>
        <v/>
      </c>
      <c r="HM43" s="783" t="str">
        <f t="shared" si="199"/>
        <v/>
      </c>
      <c r="HN43" s="783" t="str">
        <f t="shared" si="200"/>
        <v/>
      </c>
      <c r="HO43" s="783" t="str">
        <f t="shared" si="201"/>
        <v/>
      </c>
      <c r="HP43" s="783" t="str">
        <f t="shared" si="202"/>
        <v/>
      </c>
      <c r="HQ43" s="783" t="str">
        <f t="shared" si="203"/>
        <v/>
      </c>
      <c r="HR43" s="783" t="str">
        <f t="shared" si="204"/>
        <v/>
      </c>
      <c r="HS43" s="783" t="str">
        <f t="shared" si="205"/>
        <v/>
      </c>
      <c r="HT43" s="783" t="str">
        <f t="shared" si="206"/>
        <v/>
      </c>
      <c r="HU43" s="783" t="str">
        <f t="shared" si="207"/>
        <v/>
      </c>
      <c r="HV43" s="783" t="str">
        <f t="shared" si="208"/>
        <v/>
      </c>
      <c r="HW43" s="783" t="str">
        <f t="shared" si="209"/>
        <v/>
      </c>
      <c r="HX43" s="783" t="str">
        <f t="shared" si="210"/>
        <v/>
      </c>
      <c r="HY43" s="783" t="str">
        <f t="shared" si="211"/>
        <v/>
      </c>
      <c r="HZ43" s="819" t="str">
        <f t="shared" si="212"/>
        <v/>
      </c>
      <c r="IA43" s="819" t="str">
        <f t="shared" si="213"/>
        <v/>
      </c>
      <c r="IB43" s="819" t="str">
        <f t="shared" si="214"/>
        <v/>
      </c>
      <c r="IC43" s="819" t="str">
        <f t="shared" si="215"/>
        <v/>
      </c>
      <c r="ID43" s="819" t="str">
        <f t="shared" si="216"/>
        <v/>
      </c>
      <c r="IE43" s="819" t="str">
        <f t="shared" si="217"/>
        <v/>
      </c>
      <c r="IF43" s="819" t="str">
        <f t="shared" si="218"/>
        <v/>
      </c>
      <c r="IG43" s="819" t="str">
        <f t="shared" si="219"/>
        <v/>
      </c>
      <c r="IH43" s="819" t="str">
        <f t="shared" si="220"/>
        <v/>
      </c>
      <c r="II43" s="819" t="str">
        <f t="shared" si="221"/>
        <v/>
      </c>
      <c r="IJ43" s="819" t="str">
        <f t="shared" si="222"/>
        <v/>
      </c>
      <c r="IK43" s="819" t="str">
        <f t="shared" si="223"/>
        <v/>
      </c>
      <c r="IL43" s="819" t="str">
        <f t="shared" si="224"/>
        <v/>
      </c>
      <c r="IM43" s="819" t="str">
        <f t="shared" si="225"/>
        <v/>
      </c>
      <c r="IN43" s="819" t="str">
        <f t="shared" si="226"/>
        <v/>
      </c>
      <c r="IO43" s="819" t="str">
        <f t="shared" si="227"/>
        <v/>
      </c>
      <c r="IP43" s="819" t="str">
        <f t="shared" si="228"/>
        <v/>
      </c>
      <c r="IQ43" s="819" t="str">
        <f t="shared" si="229"/>
        <v/>
      </c>
      <c r="IR43" s="819" t="str">
        <f t="shared" si="230"/>
        <v/>
      </c>
      <c r="IS43" s="819" t="str">
        <f t="shared" si="231"/>
        <v/>
      </c>
      <c r="IT43" s="819" t="str">
        <f t="shared" si="232"/>
        <v/>
      </c>
      <c r="IU43" s="819" t="str">
        <f t="shared" si="233"/>
        <v/>
      </c>
      <c r="IV43" s="819" t="str">
        <f t="shared" si="234"/>
        <v/>
      </c>
      <c r="IW43" s="819" t="str">
        <f t="shared" si="235"/>
        <v/>
      </c>
      <c r="IX43" s="819" t="str">
        <f t="shared" si="236"/>
        <v/>
      </c>
      <c r="IY43" s="819" t="str">
        <f t="shared" si="237"/>
        <v/>
      </c>
      <c r="IZ43" s="819" t="str">
        <f t="shared" si="238"/>
        <v/>
      </c>
      <c r="JA43" s="819" t="str">
        <f t="shared" si="239"/>
        <v/>
      </c>
      <c r="JB43" s="819" t="str">
        <f t="shared" si="240"/>
        <v/>
      </c>
      <c r="JC43" s="819" t="str">
        <f t="shared" si="241"/>
        <v/>
      </c>
      <c r="JD43" s="819" t="str">
        <f t="shared" si="242"/>
        <v/>
      </c>
      <c r="JE43" s="819" t="str">
        <f t="shared" si="243"/>
        <v/>
      </c>
      <c r="JF43" s="819" t="str">
        <f t="shared" si="244"/>
        <v/>
      </c>
      <c r="JG43" s="819" t="str">
        <f t="shared" si="245"/>
        <v/>
      </c>
      <c r="JH43" s="819" t="str">
        <f t="shared" si="246"/>
        <v/>
      </c>
      <c r="JI43" s="819" t="str">
        <f t="shared" si="247"/>
        <v/>
      </c>
      <c r="JJ43" s="819" t="str">
        <f t="shared" si="248"/>
        <v/>
      </c>
      <c r="JK43" s="819" t="str">
        <f t="shared" si="249"/>
        <v/>
      </c>
      <c r="JL43" s="819" t="str">
        <f t="shared" si="250"/>
        <v/>
      </c>
      <c r="JM43" s="819" t="str">
        <f t="shared" si="251"/>
        <v/>
      </c>
      <c r="JN43" s="819" t="str">
        <f t="shared" si="252"/>
        <v/>
      </c>
      <c r="JO43" s="819" t="str">
        <f t="shared" si="253"/>
        <v/>
      </c>
      <c r="JP43" s="819" t="str">
        <f t="shared" si="254"/>
        <v/>
      </c>
      <c r="JQ43" s="819" t="str">
        <f t="shared" si="255"/>
        <v/>
      </c>
      <c r="JR43" s="819" t="str">
        <f t="shared" si="256"/>
        <v/>
      </c>
      <c r="JS43" s="819" t="str">
        <f t="shared" si="257"/>
        <v/>
      </c>
      <c r="JT43" s="819" t="str">
        <f t="shared" si="258"/>
        <v/>
      </c>
      <c r="JU43" s="819" t="str">
        <f t="shared" si="259"/>
        <v/>
      </c>
      <c r="JV43" s="819" t="str">
        <f t="shared" si="260"/>
        <v/>
      </c>
      <c r="JW43" s="819" t="str">
        <f t="shared" si="261"/>
        <v/>
      </c>
      <c r="JX43" s="819" t="str">
        <f t="shared" si="262"/>
        <v/>
      </c>
      <c r="JY43" s="819" t="str">
        <f t="shared" si="263"/>
        <v/>
      </c>
      <c r="JZ43" s="819" t="str">
        <f t="shared" si="264"/>
        <v/>
      </c>
      <c r="KA43" s="819" t="str">
        <f t="shared" si="265"/>
        <v/>
      </c>
      <c r="KB43" s="819" t="str">
        <f t="shared" si="266"/>
        <v/>
      </c>
      <c r="KC43" s="819" t="str">
        <f t="shared" si="267"/>
        <v/>
      </c>
      <c r="KD43" s="819" t="str">
        <f t="shared" si="268"/>
        <v/>
      </c>
      <c r="KE43" s="819" t="str">
        <f t="shared" si="269"/>
        <v/>
      </c>
      <c r="KF43" s="819" t="str">
        <f t="shared" si="270"/>
        <v/>
      </c>
      <c r="KG43" s="819" t="str">
        <f t="shared" si="271"/>
        <v/>
      </c>
      <c r="KH43" s="819" t="str">
        <f t="shared" si="272"/>
        <v/>
      </c>
      <c r="KI43" s="819" t="str">
        <f t="shared" si="273"/>
        <v/>
      </c>
      <c r="KJ43" s="819" t="str">
        <f t="shared" si="274"/>
        <v/>
      </c>
      <c r="KK43" s="819" t="str">
        <f t="shared" si="275"/>
        <v/>
      </c>
      <c r="KL43" s="819" t="str">
        <f t="shared" si="276"/>
        <v/>
      </c>
      <c r="KM43" s="819" t="str">
        <f t="shared" si="277"/>
        <v/>
      </c>
      <c r="KN43" s="819" t="str">
        <f t="shared" si="278"/>
        <v/>
      </c>
      <c r="KO43" s="819" t="str">
        <f t="shared" si="279"/>
        <v/>
      </c>
      <c r="KP43" s="819" t="str">
        <f t="shared" si="280"/>
        <v/>
      </c>
      <c r="KQ43" s="819" t="str">
        <f t="shared" si="281"/>
        <v/>
      </c>
      <c r="KR43" s="819" t="str">
        <f t="shared" si="282"/>
        <v/>
      </c>
      <c r="KS43" s="819" t="str">
        <f t="shared" si="283"/>
        <v/>
      </c>
      <c r="KT43" s="819" t="str">
        <f t="shared" si="284"/>
        <v/>
      </c>
      <c r="KU43" s="819" t="str">
        <f t="shared" si="285"/>
        <v/>
      </c>
      <c r="KV43" s="819" t="str">
        <f t="shared" si="286"/>
        <v/>
      </c>
      <c r="KW43" s="819" t="str">
        <f t="shared" si="287"/>
        <v/>
      </c>
      <c r="KX43" s="819" t="str">
        <f t="shared" si="288"/>
        <v/>
      </c>
      <c r="KY43" s="819" t="str">
        <f t="shared" si="289"/>
        <v/>
      </c>
      <c r="KZ43" s="819" t="str">
        <f t="shared" si="290"/>
        <v/>
      </c>
      <c r="LA43" s="819" t="str">
        <f t="shared" si="291"/>
        <v/>
      </c>
      <c r="LB43" s="819" t="str">
        <f t="shared" si="292"/>
        <v/>
      </c>
      <c r="LC43" s="819" t="str">
        <f t="shared" si="293"/>
        <v/>
      </c>
      <c r="LD43" s="819" t="str">
        <f t="shared" si="294"/>
        <v/>
      </c>
      <c r="LE43" s="819" t="str">
        <f t="shared" si="295"/>
        <v/>
      </c>
      <c r="LF43" s="819" t="str">
        <f t="shared" si="296"/>
        <v/>
      </c>
      <c r="LG43" s="819" t="str">
        <f t="shared" si="297"/>
        <v/>
      </c>
      <c r="LH43" s="819" t="str">
        <f t="shared" si="298"/>
        <v/>
      </c>
      <c r="LI43" s="819" t="str">
        <f t="shared" si="299"/>
        <v/>
      </c>
      <c r="LJ43" s="819" t="str">
        <f t="shared" si="300"/>
        <v/>
      </c>
      <c r="LK43" s="819" t="str">
        <f t="shared" si="301"/>
        <v/>
      </c>
      <c r="LL43" s="819" t="str">
        <f t="shared" si="302"/>
        <v/>
      </c>
      <c r="LM43" s="819" t="str">
        <f t="shared" si="303"/>
        <v/>
      </c>
      <c r="LN43" s="819" t="str">
        <f t="shared" si="304"/>
        <v/>
      </c>
      <c r="LO43" s="819" t="str">
        <f t="shared" si="305"/>
        <v/>
      </c>
      <c r="LP43" s="819" t="str">
        <f t="shared" si="306"/>
        <v/>
      </c>
      <c r="LQ43" s="820" t="str">
        <f t="shared" si="307"/>
        <v/>
      </c>
      <c r="LR43" s="820" t="str">
        <f t="shared" si="308"/>
        <v/>
      </c>
      <c r="LS43" s="820" t="str">
        <f t="shared" si="309"/>
        <v/>
      </c>
      <c r="LT43" s="820" t="str">
        <f t="shared" si="310"/>
        <v/>
      </c>
      <c r="LU43" s="820" t="str">
        <f t="shared" si="311"/>
        <v/>
      </c>
      <c r="LV43" s="783" t="str">
        <f t="shared" si="312"/>
        <v/>
      </c>
      <c r="LW43" s="783" t="str">
        <f t="shared" si="313"/>
        <v/>
      </c>
      <c r="LX43" s="783" t="str">
        <f t="shared" si="314"/>
        <v/>
      </c>
      <c r="LY43" s="783" t="str">
        <f t="shared" si="315"/>
        <v/>
      </c>
      <c r="LZ43" s="783" t="str">
        <f t="shared" si="316"/>
        <v/>
      </c>
      <c r="MA43" s="783" t="str">
        <f t="shared" si="317"/>
        <v/>
      </c>
      <c r="MB43" s="783" t="str">
        <f t="shared" si="318"/>
        <v/>
      </c>
      <c r="MC43" s="783" t="str">
        <f t="shared" si="319"/>
        <v/>
      </c>
      <c r="MD43" s="783" t="str">
        <f t="shared" si="320"/>
        <v/>
      </c>
      <c r="ME43" s="783" t="str">
        <f t="shared" si="321"/>
        <v/>
      </c>
      <c r="MF43" s="783" t="str">
        <f t="shared" si="322"/>
        <v/>
      </c>
      <c r="MG43" s="783" t="str">
        <f t="shared" si="323"/>
        <v/>
      </c>
      <c r="MH43" s="783" t="str">
        <f t="shared" si="324"/>
        <v/>
      </c>
      <c r="MI43" s="783" t="str">
        <f t="shared" si="325"/>
        <v/>
      </c>
      <c r="MJ43" s="783" t="str">
        <f t="shared" si="326"/>
        <v/>
      </c>
      <c r="MK43" s="783" t="str">
        <f t="shared" si="327"/>
        <v/>
      </c>
      <c r="ML43" s="783" t="str">
        <f t="shared" si="328"/>
        <v/>
      </c>
      <c r="MM43" s="783" t="str">
        <f t="shared" si="329"/>
        <v/>
      </c>
      <c r="MN43" s="783" t="str">
        <f t="shared" si="330"/>
        <v/>
      </c>
      <c r="MO43" s="783" t="str">
        <f t="shared" si="331"/>
        <v/>
      </c>
      <c r="MP43" s="805">
        <f t="shared" si="338"/>
        <v>0</v>
      </c>
      <c r="MQ43" s="805">
        <f t="shared" si="339"/>
        <v>0</v>
      </c>
      <c r="MR43" s="805">
        <f t="shared" si="340"/>
        <v>0</v>
      </c>
      <c r="MS43" s="805">
        <f t="shared" si="341"/>
        <v>0</v>
      </c>
      <c r="MT43" s="805">
        <f t="shared" si="342"/>
        <v>0</v>
      </c>
      <c r="MU43" s="805">
        <f t="shared" si="343"/>
        <v>0</v>
      </c>
      <c r="MV43" s="805">
        <f t="shared" si="344"/>
        <v>0</v>
      </c>
      <c r="MW43" s="805">
        <f t="shared" si="345"/>
        <v>0</v>
      </c>
      <c r="MX43" s="805">
        <f t="shared" si="346"/>
        <v>0</v>
      </c>
      <c r="MY43" s="805">
        <f t="shared" si="347"/>
        <v>0</v>
      </c>
      <c r="MZ43" s="805">
        <f t="shared" si="332"/>
        <v>0</v>
      </c>
      <c r="NA43" s="805">
        <f t="shared" si="333"/>
        <v>0</v>
      </c>
      <c r="NB43" s="805">
        <f t="shared" si="334"/>
        <v>0</v>
      </c>
      <c r="NC43" s="805">
        <f t="shared" si="335"/>
        <v>0</v>
      </c>
      <c r="ND43" s="805">
        <f t="shared" si="336"/>
        <v>0</v>
      </c>
    </row>
    <row r="44" spans="1:369" ht="13.9" customHeight="1" x14ac:dyDescent="0.2">
      <c r="A44" s="814" t="str">
        <f t="shared" si="337"/>
        <v/>
      </c>
      <c r="B44" s="165"/>
      <c r="C44" s="140"/>
      <c r="D44" s="141"/>
      <c r="E44" s="142"/>
      <c r="F44" s="142"/>
      <c r="G44" s="142"/>
      <c r="H44" s="142"/>
      <c r="I44" s="142"/>
      <c r="J44" s="534"/>
      <c r="K44" s="143"/>
      <c r="L44" s="144">
        <f t="shared" si="0"/>
        <v>0</v>
      </c>
      <c r="M44" s="144">
        <f t="shared" si="1"/>
        <v>0</v>
      </c>
      <c r="N44" s="821"/>
      <c r="O44" s="821"/>
      <c r="P44" s="821"/>
      <c r="Q44" s="822"/>
      <c r="R44" s="823"/>
      <c r="S44" s="824"/>
      <c r="T44" s="1303"/>
      <c r="U44" s="1304"/>
      <c r="V44" s="1304"/>
      <c r="W44" s="1305"/>
      <c r="X44" s="783" t="str">
        <f t="shared" si="2"/>
        <v/>
      </c>
      <c r="Y44" s="783" t="str">
        <f t="shared" si="3"/>
        <v/>
      </c>
      <c r="Z44" s="783" t="str">
        <f t="shared" si="4"/>
        <v/>
      </c>
      <c r="AA44" s="783" t="str">
        <f t="shared" si="5"/>
        <v/>
      </c>
      <c r="AB44" s="783" t="str">
        <f t="shared" si="6"/>
        <v/>
      </c>
      <c r="AC44" s="783" t="str">
        <f t="shared" si="7"/>
        <v/>
      </c>
      <c r="AD44" s="783" t="str">
        <f t="shared" si="8"/>
        <v/>
      </c>
      <c r="AE44" s="783" t="str">
        <f t="shared" si="9"/>
        <v/>
      </c>
      <c r="AF44" s="783" t="str">
        <f t="shared" si="10"/>
        <v/>
      </c>
      <c r="AG44" s="783" t="str">
        <f t="shared" si="11"/>
        <v/>
      </c>
      <c r="AH44" s="783" t="str">
        <f t="shared" si="12"/>
        <v/>
      </c>
      <c r="AI44" s="783" t="str">
        <f t="shared" si="13"/>
        <v/>
      </c>
      <c r="AJ44" s="783" t="str">
        <f t="shared" si="14"/>
        <v/>
      </c>
      <c r="AK44" s="783" t="str">
        <f t="shared" si="15"/>
        <v/>
      </c>
      <c r="AL44" s="783" t="str">
        <f t="shared" si="16"/>
        <v/>
      </c>
      <c r="AM44" s="783" t="str">
        <f t="shared" si="17"/>
        <v/>
      </c>
      <c r="AN44" s="783" t="str">
        <f t="shared" si="18"/>
        <v/>
      </c>
      <c r="AO44" s="783" t="str">
        <f t="shared" si="19"/>
        <v/>
      </c>
      <c r="AP44" s="783" t="str">
        <f t="shared" si="20"/>
        <v/>
      </c>
      <c r="AQ44" s="783" t="str">
        <f t="shared" si="21"/>
        <v/>
      </c>
      <c r="AR44" s="783" t="str">
        <f t="shared" si="22"/>
        <v/>
      </c>
      <c r="AS44" s="783" t="str">
        <f t="shared" si="23"/>
        <v/>
      </c>
      <c r="AT44" s="783" t="str">
        <f t="shared" si="24"/>
        <v/>
      </c>
      <c r="AU44" s="783" t="str">
        <f t="shared" si="25"/>
        <v/>
      </c>
      <c r="AV44" s="783" t="str">
        <f t="shared" si="26"/>
        <v/>
      </c>
      <c r="AW44" s="783" t="str">
        <f t="shared" si="27"/>
        <v/>
      </c>
      <c r="AX44" s="783" t="str">
        <f t="shared" si="28"/>
        <v/>
      </c>
      <c r="AY44" s="783" t="str">
        <f t="shared" si="29"/>
        <v/>
      </c>
      <c r="AZ44" s="783" t="str">
        <f t="shared" si="30"/>
        <v/>
      </c>
      <c r="BA44" s="783" t="str">
        <f t="shared" si="31"/>
        <v/>
      </c>
      <c r="BB44" s="783" t="str">
        <f t="shared" si="32"/>
        <v/>
      </c>
      <c r="BC44" s="783" t="str">
        <f t="shared" si="33"/>
        <v/>
      </c>
      <c r="BD44" s="783" t="str">
        <f t="shared" si="34"/>
        <v/>
      </c>
      <c r="BE44" s="783" t="str">
        <f t="shared" si="35"/>
        <v/>
      </c>
      <c r="BF44" s="783" t="str">
        <f t="shared" si="36"/>
        <v/>
      </c>
      <c r="BG44" s="783" t="str">
        <f t="shared" si="37"/>
        <v/>
      </c>
      <c r="BH44" s="783" t="str">
        <f t="shared" si="38"/>
        <v/>
      </c>
      <c r="BI44" s="783" t="str">
        <f t="shared" si="39"/>
        <v/>
      </c>
      <c r="BJ44" s="783" t="str">
        <f t="shared" si="40"/>
        <v/>
      </c>
      <c r="BK44" s="783" t="str">
        <f t="shared" si="41"/>
        <v/>
      </c>
      <c r="BL44" s="783" t="str">
        <f t="shared" si="42"/>
        <v/>
      </c>
      <c r="BM44" s="783" t="str">
        <f t="shared" si="43"/>
        <v/>
      </c>
      <c r="BN44" s="783" t="str">
        <f t="shared" si="44"/>
        <v/>
      </c>
      <c r="BO44" s="783" t="str">
        <f t="shared" si="45"/>
        <v/>
      </c>
      <c r="BP44" s="783" t="str">
        <f t="shared" si="46"/>
        <v/>
      </c>
      <c r="BQ44" s="783" t="str">
        <f t="shared" si="47"/>
        <v/>
      </c>
      <c r="BR44" s="783" t="str">
        <f t="shared" si="48"/>
        <v/>
      </c>
      <c r="BS44" s="783" t="str">
        <f t="shared" si="49"/>
        <v/>
      </c>
      <c r="BT44" s="783" t="str">
        <f t="shared" si="50"/>
        <v/>
      </c>
      <c r="BU44" s="783" t="str">
        <f t="shared" si="51"/>
        <v/>
      </c>
      <c r="BV44" s="783" t="str">
        <f t="shared" si="52"/>
        <v/>
      </c>
      <c r="BW44" s="783" t="str">
        <f t="shared" si="53"/>
        <v/>
      </c>
      <c r="BX44" s="783" t="str">
        <f t="shared" si="54"/>
        <v/>
      </c>
      <c r="BY44" s="783" t="str">
        <f t="shared" si="55"/>
        <v/>
      </c>
      <c r="BZ44" s="783" t="str">
        <f t="shared" si="56"/>
        <v/>
      </c>
      <c r="CA44" s="783" t="str">
        <f t="shared" si="57"/>
        <v/>
      </c>
      <c r="CB44" s="783" t="str">
        <f t="shared" si="58"/>
        <v/>
      </c>
      <c r="CC44" s="783" t="str">
        <f t="shared" si="59"/>
        <v/>
      </c>
      <c r="CD44" s="783" t="str">
        <f t="shared" si="60"/>
        <v/>
      </c>
      <c r="CE44" s="783" t="str">
        <f t="shared" si="61"/>
        <v/>
      </c>
      <c r="CF44" s="783" t="str">
        <f t="shared" si="62"/>
        <v/>
      </c>
      <c r="CG44" s="783" t="str">
        <f t="shared" si="63"/>
        <v/>
      </c>
      <c r="CH44" s="783" t="str">
        <f t="shared" si="64"/>
        <v/>
      </c>
      <c r="CI44" s="783" t="str">
        <f t="shared" si="65"/>
        <v/>
      </c>
      <c r="CJ44" s="783" t="str">
        <f t="shared" si="66"/>
        <v/>
      </c>
      <c r="CK44" s="783" t="str">
        <f t="shared" si="67"/>
        <v/>
      </c>
      <c r="CL44" s="783" t="str">
        <f t="shared" si="68"/>
        <v/>
      </c>
      <c r="CM44" s="783" t="str">
        <f t="shared" si="69"/>
        <v/>
      </c>
      <c r="CN44" s="783" t="str">
        <f t="shared" si="70"/>
        <v/>
      </c>
      <c r="CO44" s="783" t="str">
        <f t="shared" si="71"/>
        <v/>
      </c>
      <c r="CP44" s="783" t="str">
        <f t="shared" si="72"/>
        <v/>
      </c>
      <c r="CQ44" s="783" t="str">
        <f t="shared" si="73"/>
        <v/>
      </c>
      <c r="CR44" s="783" t="str">
        <f t="shared" si="74"/>
        <v/>
      </c>
      <c r="CS44" s="783" t="str">
        <f t="shared" si="75"/>
        <v/>
      </c>
      <c r="CT44" s="783" t="str">
        <f t="shared" si="76"/>
        <v/>
      </c>
      <c r="CU44" s="783" t="str">
        <f t="shared" si="77"/>
        <v/>
      </c>
      <c r="CV44" s="783" t="str">
        <f t="shared" si="78"/>
        <v/>
      </c>
      <c r="CW44" s="783" t="str">
        <f t="shared" si="79"/>
        <v/>
      </c>
      <c r="CX44" s="783" t="str">
        <f t="shared" si="80"/>
        <v/>
      </c>
      <c r="CY44" s="783" t="str">
        <f t="shared" si="81"/>
        <v/>
      </c>
      <c r="CZ44" s="783" t="str">
        <f t="shared" si="82"/>
        <v/>
      </c>
      <c r="DA44" s="783" t="str">
        <f t="shared" si="83"/>
        <v/>
      </c>
      <c r="DB44" s="783" t="str">
        <f t="shared" si="84"/>
        <v/>
      </c>
      <c r="DC44" s="783" t="str">
        <f t="shared" si="85"/>
        <v/>
      </c>
      <c r="DD44" s="783" t="str">
        <f t="shared" si="86"/>
        <v/>
      </c>
      <c r="DE44" s="783" t="str">
        <f t="shared" si="87"/>
        <v/>
      </c>
      <c r="DF44" s="783" t="str">
        <f t="shared" si="88"/>
        <v/>
      </c>
      <c r="DG44" s="783" t="str">
        <f t="shared" si="89"/>
        <v/>
      </c>
      <c r="DH44" s="783" t="str">
        <f t="shared" si="90"/>
        <v/>
      </c>
      <c r="DI44" s="783" t="str">
        <f t="shared" si="91"/>
        <v/>
      </c>
      <c r="DJ44" s="783" t="str">
        <f t="shared" si="92"/>
        <v/>
      </c>
      <c r="DK44" s="783" t="str">
        <f t="shared" si="93"/>
        <v/>
      </c>
      <c r="DL44" s="783" t="str">
        <f t="shared" si="94"/>
        <v/>
      </c>
      <c r="DM44" s="783" t="str">
        <f t="shared" si="95"/>
        <v/>
      </c>
      <c r="DN44" s="783" t="str">
        <f t="shared" si="96"/>
        <v/>
      </c>
      <c r="DO44" s="783" t="str">
        <f t="shared" si="97"/>
        <v/>
      </c>
      <c r="DP44" s="783" t="str">
        <f t="shared" si="98"/>
        <v/>
      </c>
      <c r="DQ44" s="783" t="str">
        <f t="shared" si="99"/>
        <v/>
      </c>
      <c r="DR44" s="783" t="str">
        <f t="shared" si="100"/>
        <v/>
      </c>
      <c r="DS44" s="783" t="str">
        <f t="shared" si="101"/>
        <v/>
      </c>
      <c r="DT44" s="783" t="str">
        <f t="shared" si="102"/>
        <v/>
      </c>
      <c r="DU44" s="783" t="str">
        <f t="shared" si="103"/>
        <v/>
      </c>
      <c r="DV44" s="783" t="str">
        <f t="shared" si="104"/>
        <v/>
      </c>
      <c r="DW44" s="783" t="str">
        <f t="shared" si="105"/>
        <v/>
      </c>
      <c r="DX44" s="783" t="str">
        <f t="shared" si="106"/>
        <v/>
      </c>
      <c r="DY44" s="783" t="str">
        <f t="shared" si="107"/>
        <v/>
      </c>
      <c r="DZ44" s="783" t="str">
        <f t="shared" si="108"/>
        <v/>
      </c>
      <c r="EA44" s="783" t="str">
        <f t="shared" si="109"/>
        <v/>
      </c>
      <c r="EB44" s="783" t="str">
        <f t="shared" si="110"/>
        <v/>
      </c>
      <c r="EC44" s="783" t="str">
        <f t="shared" si="111"/>
        <v/>
      </c>
      <c r="ED44" s="783" t="str">
        <f t="shared" si="112"/>
        <v/>
      </c>
      <c r="EE44" s="783" t="str">
        <f t="shared" si="113"/>
        <v/>
      </c>
      <c r="EF44" s="783" t="str">
        <f t="shared" si="114"/>
        <v/>
      </c>
      <c r="EG44" s="783" t="str">
        <f t="shared" si="115"/>
        <v/>
      </c>
      <c r="EH44" s="783" t="str">
        <f t="shared" si="116"/>
        <v/>
      </c>
      <c r="EI44" s="783" t="str">
        <f t="shared" si="117"/>
        <v/>
      </c>
      <c r="EJ44" s="783" t="str">
        <f t="shared" si="118"/>
        <v/>
      </c>
      <c r="EK44" s="783" t="str">
        <f t="shared" si="119"/>
        <v/>
      </c>
      <c r="EL44" s="783" t="str">
        <f t="shared" si="120"/>
        <v/>
      </c>
      <c r="EM44" s="783" t="str">
        <f t="shared" si="121"/>
        <v/>
      </c>
      <c r="EN44" s="783" t="str">
        <f t="shared" si="122"/>
        <v/>
      </c>
      <c r="EO44" s="783" t="str">
        <f t="shared" si="123"/>
        <v/>
      </c>
      <c r="EP44" s="783" t="str">
        <f t="shared" si="124"/>
        <v/>
      </c>
      <c r="EQ44" s="783" t="str">
        <f t="shared" si="125"/>
        <v/>
      </c>
      <c r="ER44" s="783" t="str">
        <f t="shared" si="126"/>
        <v/>
      </c>
      <c r="ES44" s="783" t="str">
        <f t="shared" si="127"/>
        <v/>
      </c>
      <c r="ET44" s="783" t="str">
        <f t="shared" si="128"/>
        <v/>
      </c>
      <c r="EU44" s="783" t="str">
        <f t="shared" si="129"/>
        <v/>
      </c>
      <c r="EV44" s="783" t="str">
        <f t="shared" si="130"/>
        <v/>
      </c>
      <c r="EW44" s="783" t="str">
        <f t="shared" si="131"/>
        <v/>
      </c>
      <c r="EX44" s="783" t="str">
        <f t="shared" si="132"/>
        <v/>
      </c>
      <c r="EY44" s="783" t="str">
        <f t="shared" si="133"/>
        <v/>
      </c>
      <c r="EZ44" s="783" t="str">
        <f t="shared" si="134"/>
        <v/>
      </c>
      <c r="FA44" s="783" t="str">
        <f t="shared" si="135"/>
        <v/>
      </c>
      <c r="FB44" s="783" t="str">
        <f t="shared" si="136"/>
        <v/>
      </c>
      <c r="FC44" s="783" t="str">
        <f t="shared" si="137"/>
        <v/>
      </c>
      <c r="FD44" s="783" t="str">
        <f t="shared" si="138"/>
        <v/>
      </c>
      <c r="FE44" s="783" t="str">
        <f t="shared" si="139"/>
        <v/>
      </c>
      <c r="FF44" s="783" t="str">
        <f t="shared" si="140"/>
        <v/>
      </c>
      <c r="FG44" s="783" t="str">
        <f t="shared" si="141"/>
        <v/>
      </c>
      <c r="FH44" s="783" t="str">
        <f t="shared" si="142"/>
        <v/>
      </c>
      <c r="FI44" s="783" t="str">
        <f t="shared" si="143"/>
        <v/>
      </c>
      <c r="FJ44" s="783" t="str">
        <f t="shared" si="144"/>
        <v/>
      </c>
      <c r="FK44" s="783" t="str">
        <f t="shared" si="145"/>
        <v/>
      </c>
      <c r="FL44" s="783" t="str">
        <f t="shared" si="146"/>
        <v/>
      </c>
      <c r="FM44" s="783" t="str">
        <f t="shared" si="147"/>
        <v/>
      </c>
      <c r="FN44" s="783" t="str">
        <f t="shared" si="148"/>
        <v/>
      </c>
      <c r="FO44" s="783" t="str">
        <f t="shared" si="149"/>
        <v/>
      </c>
      <c r="FP44" s="783" t="str">
        <f t="shared" si="150"/>
        <v/>
      </c>
      <c r="FQ44" s="783" t="str">
        <f t="shared" si="151"/>
        <v/>
      </c>
      <c r="FR44" s="783" t="str">
        <f t="shared" si="152"/>
        <v/>
      </c>
      <c r="FS44" s="783" t="str">
        <f t="shared" si="153"/>
        <v/>
      </c>
      <c r="FT44" s="783" t="str">
        <f t="shared" si="154"/>
        <v/>
      </c>
      <c r="FU44" s="783" t="str">
        <f t="shared" si="155"/>
        <v/>
      </c>
      <c r="FV44" s="783" t="str">
        <f t="shared" si="156"/>
        <v/>
      </c>
      <c r="FW44" s="783" t="str">
        <f t="shared" si="157"/>
        <v/>
      </c>
      <c r="FX44" s="783" t="str">
        <f t="shared" si="158"/>
        <v/>
      </c>
      <c r="FY44" s="783" t="str">
        <f t="shared" si="159"/>
        <v/>
      </c>
      <c r="FZ44" s="783" t="str">
        <f t="shared" si="160"/>
        <v/>
      </c>
      <c r="GA44" s="783" t="str">
        <f t="shared" si="161"/>
        <v/>
      </c>
      <c r="GB44" s="783" t="str">
        <f t="shared" si="162"/>
        <v/>
      </c>
      <c r="GC44" s="783" t="str">
        <f t="shared" si="163"/>
        <v/>
      </c>
      <c r="GD44" s="783" t="str">
        <f t="shared" si="164"/>
        <v/>
      </c>
      <c r="GE44" s="783" t="str">
        <f t="shared" si="165"/>
        <v/>
      </c>
      <c r="GF44" s="783" t="str">
        <f t="shared" si="166"/>
        <v/>
      </c>
      <c r="GG44" s="783" t="str">
        <f t="shared" si="167"/>
        <v/>
      </c>
      <c r="GH44" s="783" t="str">
        <f t="shared" si="168"/>
        <v/>
      </c>
      <c r="GI44" s="783" t="str">
        <f t="shared" si="169"/>
        <v/>
      </c>
      <c r="GJ44" s="783" t="str">
        <f t="shared" si="170"/>
        <v/>
      </c>
      <c r="GK44" s="783" t="str">
        <f t="shared" si="171"/>
        <v/>
      </c>
      <c r="GL44" s="783" t="str">
        <f t="shared" si="172"/>
        <v/>
      </c>
      <c r="GM44" s="783" t="str">
        <f t="shared" si="173"/>
        <v/>
      </c>
      <c r="GN44" s="783" t="str">
        <f t="shared" si="174"/>
        <v/>
      </c>
      <c r="GO44" s="783" t="str">
        <f t="shared" si="175"/>
        <v/>
      </c>
      <c r="GP44" s="783" t="str">
        <f t="shared" si="176"/>
        <v/>
      </c>
      <c r="GQ44" s="783" t="str">
        <f t="shared" si="177"/>
        <v/>
      </c>
      <c r="GR44" s="783" t="str">
        <f t="shared" si="178"/>
        <v/>
      </c>
      <c r="GS44" s="783" t="str">
        <f t="shared" si="179"/>
        <v/>
      </c>
      <c r="GT44" s="783" t="str">
        <f t="shared" si="180"/>
        <v/>
      </c>
      <c r="GU44" s="783" t="str">
        <f t="shared" si="181"/>
        <v/>
      </c>
      <c r="GV44" s="783" t="str">
        <f t="shared" si="182"/>
        <v/>
      </c>
      <c r="GW44" s="783" t="str">
        <f t="shared" si="183"/>
        <v/>
      </c>
      <c r="GX44" s="783" t="str">
        <f t="shared" si="184"/>
        <v/>
      </c>
      <c r="GY44" s="783" t="str">
        <f t="shared" si="185"/>
        <v/>
      </c>
      <c r="GZ44" s="783" t="str">
        <f t="shared" si="186"/>
        <v/>
      </c>
      <c r="HA44" s="783" t="str">
        <f t="shared" si="187"/>
        <v/>
      </c>
      <c r="HB44" s="783" t="str">
        <f t="shared" si="188"/>
        <v/>
      </c>
      <c r="HC44" s="783" t="str">
        <f t="shared" si="189"/>
        <v/>
      </c>
      <c r="HD44" s="783" t="str">
        <f t="shared" si="190"/>
        <v/>
      </c>
      <c r="HE44" s="783" t="str">
        <f t="shared" si="191"/>
        <v/>
      </c>
      <c r="HF44" s="783" t="str">
        <f t="shared" si="192"/>
        <v/>
      </c>
      <c r="HG44" s="783" t="str">
        <f t="shared" si="193"/>
        <v/>
      </c>
      <c r="HH44" s="783" t="str">
        <f t="shared" si="194"/>
        <v/>
      </c>
      <c r="HI44" s="783" t="str">
        <f t="shared" si="195"/>
        <v/>
      </c>
      <c r="HJ44" s="783" t="str">
        <f t="shared" si="196"/>
        <v/>
      </c>
      <c r="HK44" s="783" t="str">
        <f t="shared" si="197"/>
        <v/>
      </c>
      <c r="HL44" s="783" t="str">
        <f t="shared" si="198"/>
        <v/>
      </c>
      <c r="HM44" s="783" t="str">
        <f t="shared" si="199"/>
        <v/>
      </c>
      <c r="HN44" s="783" t="str">
        <f t="shared" si="200"/>
        <v/>
      </c>
      <c r="HO44" s="783" t="str">
        <f t="shared" si="201"/>
        <v/>
      </c>
      <c r="HP44" s="783" t="str">
        <f t="shared" si="202"/>
        <v/>
      </c>
      <c r="HQ44" s="783" t="str">
        <f t="shared" si="203"/>
        <v/>
      </c>
      <c r="HR44" s="783" t="str">
        <f t="shared" si="204"/>
        <v/>
      </c>
      <c r="HS44" s="783" t="str">
        <f t="shared" si="205"/>
        <v/>
      </c>
      <c r="HT44" s="783" t="str">
        <f t="shared" si="206"/>
        <v/>
      </c>
      <c r="HU44" s="783" t="str">
        <f t="shared" si="207"/>
        <v/>
      </c>
      <c r="HV44" s="783" t="str">
        <f t="shared" si="208"/>
        <v/>
      </c>
      <c r="HW44" s="783" t="str">
        <f t="shared" si="209"/>
        <v/>
      </c>
      <c r="HX44" s="783" t="str">
        <f t="shared" si="210"/>
        <v/>
      </c>
      <c r="HY44" s="783" t="str">
        <f t="shared" si="211"/>
        <v/>
      </c>
      <c r="HZ44" s="819" t="str">
        <f t="shared" si="212"/>
        <v/>
      </c>
      <c r="IA44" s="819" t="str">
        <f t="shared" si="213"/>
        <v/>
      </c>
      <c r="IB44" s="819" t="str">
        <f t="shared" si="214"/>
        <v/>
      </c>
      <c r="IC44" s="819" t="str">
        <f t="shared" si="215"/>
        <v/>
      </c>
      <c r="ID44" s="819" t="str">
        <f t="shared" si="216"/>
        <v/>
      </c>
      <c r="IE44" s="819" t="str">
        <f t="shared" si="217"/>
        <v/>
      </c>
      <c r="IF44" s="819" t="str">
        <f t="shared" si="218"/>
        <v/>
      </c>
      <c r="IG44" s="819" t="str">
        <f t="shared" si="219"/>
        <v/>
      </c>
      <c r="IH44" s="819" t="str">
        <f t="shared" si="220"/>
        <v/>
      </c>
      <c r="II44" s="819" t="str">
        <f t="shared" si="221"/>
        <v/>
      </c>
      <c r="IJ44" s="819" t="str">
        <f t="shared" si="222"/>
        <v/>
      </c>
      <c r="IK44" s="819" t="str">
        <f t="shared" si="223"/>
        <v/>
      </c>
      <c r="IL44" s="819" t="str">
        <f t="shared" si="224"/>
        <v/>
      </c>
      <c r="IM44" s="819" t="str">
        <f t="shared" si="225"/>
        <v/>
      </c>
      <c r="IN44" s="819" t="str">
        <f t="shared" si="226"/>
        <v/>
      </c>
      <c r="IO44" s="819" t="str">
        <f t="shared" si="227"/>
        <v/>
      </c>
      <c r="IP44" s="819" t="str">
        <f t="shared" si="228"/>
        <v/>
      </c>
      <c r="IQ44" s="819" t="str">
        <f t="shared" si="229"/>
        <v/>
      </c>
      <c r="IR44" s="819" t="str">
        <f t="shared" si="230"/>
        <v/>
      </c>
      <c r="IS44" s="819" t="str">
        <f t="shared" si="231"/>
        <v/>
      </c>
      <c r="IT44" s="819" t="str">
        <f t="shared" si="232"/>
        <v/>
      </c>
      <c r="IU44" s="819" t="str">
        <f t="shared" si="233"/>
        <v/>
      </c>
      <c r="IV44" s="819" t="str">
        <f t="shared" si="234"/>
        <v/>
      </c>
      <c r="IW44" s="819" t="str">
        <f t="shared" si="235"/>
        <v/>
      </c>
      <c r="IX44" s="819" t="str">
        <f t="shared" si="236"/>
        <v/>
      </c>
      <c r="IY44" s="819" t="str">
        <f t="shared" si="237"/>
        <v/>
      </c>
      <c r="IZ44" s="819" t="str">
        <f t="shared" si="238"/>
        <v/>
      </c>
      <c r="JA44" s="819" t="str">
        <f t="shared" si="239"/>
        <v/>
      </c>
      <c r="JB44" s="819" t="str">
        <f t="shared" si="240"/>
        <v/>
      </c>
      <c r="JC44" s="819" t="str">
        <f t="shared" si="241"/>
        <v/>
      </c>
      <c r="JD44" s="819" t="str">
        <f t="shared" si="242"/>
        <v/>
      </c>
      <c r="JE44" s="819" t="str">
        <f t="shared" si="243"/>
        <v/>
      </c>
      <c r="JF44" s="819" t="str">
        <f t="shared" si="244"/>
        <v/>
      </c>
      <c r="JG44" s="819" t="str">
        <f t="shared" si="245"/>
        <v/>
      </c>
      <c r="JH44" s="819" t="str">
        <f t="shared" si="246"/>
        <v/>
      </c>
      <c r="JI44" s="819" t="str">
        <f t="shared" si="247"/>
        <v/>
      </c>
      <c r="JJ44" s="819" t="str">
        <f t="shared" si="248"/>
        <v/>
      </c>
      <c r="JK44" s="819" t="str">
        <f t="shared" si="249"/>
        <v/>
      </c>
      <c r="JL44" s="819" t="str">
        <f t="shared" si="250"/>
        <v/>
      </c>
      <c r="JM44" s="819" t="str">
        <f t="shared" si="251"/>
        <v/>
      </c>
      <c r="JN44" s="819" t="str">
        <f t="shared" si="252"/>
        <v/>
      </c>
      <c r="JO44" s="819" t="str">
        <f t="shared" si="253"/>
        <v/>
      </c>
      <c r="JP44" s="819" t="str">
        <f t="shared" si="254"/>
        <v/>
      </c>
      <c r="JQ44" s="819" t="str">
        <f t="shared" si="255"/>
        <v/>
      </c>
      <c r="JR44" s="819" t="str">
        <f t="shared" si="256"/>
        <v/>
      </c>
      <c r="JS44" s="819" t="str">
        <f t="shared" si="257"/>
        <v/>
      </c>
      <c r="JT44" s="819" t="str">
        <f t="shared" si="258"/>
        <v/>
      </c>
      <c r="JU44" s="819" t="str">
        <f t="shared" si="259"/>
        <v/>
      </c>
      <c r="JV44" s="819" t="str">
        <f t="shared" si="260"/>
        <v/>
      </c>
      <c r="JW44" s="819" t="str">
        <f t="shared" si="261"/>
        <v/>
      </c>
      <c r="JX44" s="819" t="str">
        <f t="shared" si="262"/>
        <v/>
      </c>
      <c r="JY44" s="819" t="str">
        <f t="shared" si="263"/>
        <v/>
      </c>
      <c r="JZ44" s="819" t="str">
        <f t="shared" si="264"/>
        <v/>
      </c>
      <c r="KA44" s="819" t="str">
        <f t="shared" si="265"/>
        <v/>
      </c>
      <c r="KB44" s="819" t="str">
        <f t="shared" si="266"/>
        <v/>
      </c>
      <c r="KC44" s="819" t="str">
        <f t="shared" si="267"/>
        <v/>
      </c>
      <c r="KD44" s="819" t="str">
        <f t="shared" si="268"/>
        <v/>
      </c>
      <c r="KE44" s="819" t="str">
        <f t="shared" si="269"/>
        <v/>
      </c>
      <c r="KF44" s="819" t="str">
        <f t="shared" si="270"/>
        <v/>
      </c>
      <c r="KG44" s="819" t="str">
        <f t="shared" si="271"/>
        <v/>
      </c>
      <c r="KH44" s="819" t="str">
        <f t="shared" si="272"/>
        <v/>
      </c>
      <c r="KI44" s="819" t="str">
        <f t="shared" si="273"/>
        <v/>
      </c>
      <c r="KJ44" s="819" t="str">
        <f t="shared" si="274"/>
        <v/>
      </c>
      <c r="KK44" s="819" t="str">
        <f t="shared" si="275"/>
        <v/>
      </c>
      <c r="KL44" s="819" t="str">
        <f t="shared" si="276"/>
        <v/>
      </c>
      <c r="KM44" s="819" t="str">
        <f t="shared" si="277"/>
        <v/>
      </c>
      <c r="KN44" s="819" t="str">
        <f t="shared" si="278"/>
        <v/>
      </c>
      <c r="KO44" s="819" t="str">
        <f t="shared" si="279"/>
        <v/>
      </c>
      <c r="KP44" s="819" t="str">
        <f t="shared" si="280"/>
        <v/>
      </c>
      <c r="KQ44" s="819" t="str">
        <f t="shared" si="281"/>
        <v/>
      </c>
      <c r="KR44" s="819" t="str">
        <f t="shared" si="282"/>
        <v/>
      </c>
      <c r="KS44" s="819" t="str">
        <f t="shared" si="283"/>
        <v/>
      </c>
      <c r="KT44" s="819" t="str">
        <f t="shared" si="284"/>
        <v/>
      </c>
      <c r="KU44" s="819" t="str">
        <f t="shared" si="285"/>
        <v/>
      </c>
      <c r="KV44" s="819" t="str">
        <f t="shared" si="286"/>
        <v/>
      </c>
      <c r="KW44" s="819" t="str">
        <f t="shared" si="287"/>
        <v/>
      </c>
      <c r="KX44" s="819" t="str">
        <f t="shared" si="288"/>
        <v/>
      </c>
      <c r="KY44" s="819" t="str">
        <f t="shared" si="289"/>
        <v/>
      </c>
      <c r="KZ44" s="819" t="str">
        <f t="shared" si="290"/>
        <v/>
      </c>
      <c r="LA44" s="819" t="str">
        <f t="shared" si="291"/>
        <v/>
      </c>
      <c r="LB44" s="819" t="str">
        <f t="shared" si="292"/>
        <v/>
      </c>
      <c r="LC44" s="819" t="str">
        <f t="shared" si="293"/>
        <v/>
      </c>
      <c r="LD44" s="819" t="str">
        <f t="shared" si="294"/>
        <v/>
      </c>
      <c r="LE44" s="819" t="str">
        <f t="shared" si="295"/>
        <v/>
      </c>
      <c r="LF44" s="819" t="str">
        <f t="shared" si="296"/>
        <v/>
      </c>
      <c r="LG44" s="819" t="str">
        <f t="shared" si="297"/>
        <v/>
      </c>
      <c r="LH44" s="819" t="str">
        <f t="shared" si="298"/>
        <v/>
      </c>
      <c r="LI44" s="819" t="str">
        <f t="shared" si="299"/>
        <v/>
      </c>
      <c r="LJ44" s="819" t="str">
        <f t="shared" si="300"/>
        <v/>
      </c>
      <c r="LK44" s="819" t="str">
        <f t="shared" si="301"/>
        <v/>
      </c>
      <c r="LL44" s="819" t="str">
        <f t="shared" si="302"/>
        <v/>
      </c>
      <c r="LM44" s="819" t="str">
        <f t="shared" si="303"/>
        <v/>
      </c>
      <c r="LN44" s="819" t="str">
        <f t="shared" si="304"/>
        <v/>
      </c>
      <c r="LO44" s="819" t="str">
        <f t="shared" si="305"/>
        <v/>
      </c>
      <c r="LP44" s="819" t="str">
        <f t="shared" si="306"/>
        <v/>
      </c>
      <c r="LQ44" s="820" t="str">
        <f t="shared" si="307"/>
        <v/>
      </c>
      <c r="LR44" s="820" t="str">
        <f t="shared" si="308"/>
        <v/>
      </c>
      <c r="LS44" s="820" t="str">
        <f t="shared" si="309"/>
        <v/>
      </c>
      <c r="LT44" s="820" t="str">
        <f t="shared" si="310"/>
        <v/>
      </c>
      <c r="LU44" s="820" t="str">
        <f t="shared" si="311"/>
        <v/>
      </c>
      <c r="LV44" s="783" t="str">
        <f t="shared" si="312"/>
        <v/>
      </c>
      <c r="LW44" s="783" t="str">
        <f t="shared" si="313"/>
        <v/>
      </c>
      <c r="LX44" s="783" t="str">
        <f t="shared" si="314"/>
        <v/>
      </c>
      <c r="LY44" s="783" t="str">
        <f t="shared" si="315"/>
        <v/>
      </c>
      <c r="LZ44" s="783" t="str">
        <f t="shared" si="316"/>
        <v/>
      </c>
      <c r="MA44" s="783" t="str">
        <f t="shared" si="317"/>
        <v/>
      </c>
      <c r="MB44" s="783" t="str">
        <f t="shared" si="318"/>
        <v/>
      </c>
      <c r="MC44" s="783" t="str">
        <f t="shared" si="319"/>
        <v/>
      </c>
      <c r="MD44" s="783" t="str">
        <f t="shared" si="320"/>
        <v/>
      </c>
      <c r="ME44" s="783" t="str">
        <f t="shared" si="321"/>
        <v/>
      </c>
      <c r="MF44" s="783" t="str">
        <f t="shared" si="322"/>
        <v/>
      </c>
      <c r="MG44" s="783" t="str">
        <f t="shared" si="323"/>
        <v/>
      </c>
      <c r="MH44" s="783" t="str">
        <f t="shared" si="324"/>
        <v/>
      </c>
      <c r="MI44" s="783" t="str">
        <f t="shared" si="325"/>
        <v/>
      </c>
      <c r="MJ44" s="783" t="str">
        <f t="shared" si="326"/>
        <v/>
      </c>
      <c r="MK44" s="783" t="str">
        <f t="shared" si="327"/>
        <v/>
      </c>
      <c r="ML44" s="783" t="str">
        <f t="shared" si="328"/>
        <v/>
      </c>
      <c r="MM44" s="783" t="str">
        <f t="shared" si="329"/>
        <v/>
      </c>
      <c r="MN44" s="783" t="str">
        <f t="shared" si="330"/>
        <v/>
      </c>
      <c r="MO44" s="783" t="str">
        <f t="shared" si="331"/>
        <v/>
      </c>
      <c r="MP44" s="805">
        <f t="shared" si="338"/>
        <v>0</v>
      </c>
      <c r="MQ44" s="805">
        <f t="shared" si="339"/>
        <v>0</v>
      </c>
      <c r="MR44" s="805">
        <f t="shared" si="340"/>
        <v>0</v>
      </c>
      <c r="MS44" s="805">
        <f t="shared" si="341"/>
        <v>0</v>
      </c>
      <c r="MT44" s="805">
        <f t="shared" si="342"/>
        <v>0</v>
      </c>
      <c r="MU44" s="805">
        <f t="shared" si="343"/>
        <v>0</v>
      </c>
      <c r="MV44" s="805">
        <f t="shared" si="344"/>
        <v>0</v>
      </c>
      <c r="MW44" s="805">
        <f t="shared" si="345"/>
        <v>0</v>
      </c>
      <c r="MX44" s="805">
        <f t="shared" si="346"/>
        <v>0</v>
      </c>
      <c r="MY44" s="805">
        <f t="shared" si="347"/>
        <v>0</v>
      </c>
      <c r="MZ44" s="805">
        <f t="shared" si="332"/>
        <v>0</v>
      </c>
      <c r="NA44" s="805">
        <f t="shared" si="333"/>
        <v>0</v>
      </c>
      <c r="NB44" s="805">
        <f t="shared" si="334"/>
        <v>0</v>
      </c>
      <c r="NC44" s="805">
        <f t="shared" si="335"/>
        <v>0</v>
      </c>
      <c r="ND44" s="805">
        <f t="shared" si="336"/>
        <v>0</v>
      </c>
    </row>
    <row r="45" spans="1:369" ht="13.9" customHeight="1" x14ac:dyDescent="0.2">
      <c r="A45" s="814" t="str">
        <f t="shared" si="337"/>
        <v/>
      </c>
      <c r="B45" s="165"/>
      <c r="C45" s="140"/>
      <c r="D45" s="141"/>
      <c r="E45" s="142"/>
      <c r="F45" s="142"/>
      <c r="G45" s="142"/>
      <c r="H45" s="142"/>
      <c r="I45" s="142"/>
      <c r="J45" s="534"/>
      <c r="K45" s="143"/>
      <c r="L45" s="144">
        <f t="shared" si="0"/>
        <v>0</v>
      </c>
      <c r="M45" s="144">
        <f t="shared" si="1"/>
        <v>0</v>
      </c>
      <c r="N45" s="821"/>
      <c r="O45" s="821"/>
      <c r="P45" s="821"/>
      <c r="Q45" s="822"/>
      <c r="R45" s="823"/>
      <c r="S45" s="824"/>
      <c r="T45" s="1303"/>
      <c r="U45" s="1304"/>
      <c r="V45" s="1304"/>
      <c r="W45" s="1305"/>
      <c r="X45" s="783" t="str">
        <f t="shared" si="2"/>
        <v/>
      </c>
      <c r="Y45" s="783" t="str">
        <f t="shared" si="3"/>
        <v/>
      </c>
      <c r="Z45" s="783" t="str">
        <f t="shared" si="4"/>
        <v/>
      </c>
      <c r="AA45" s="783" t="str">
        <f t="shared" si="5"/>
        <v/>
      </c>
      <c r="AB45" s="783" t="str">
        <f t="shared" si="6"/>
        <v/>
      </c>
      <c r="AC45" s="783" t="str">
        <f t="shared" si="7"/>
        <v/>
      </c>
      <c r="AD45" s="783" t="str">
        <f t="shared" si="8"/>
        <v/>
      </c>
      <c r="AE45" s="783" t="str">
        <f t="shared" si="9"/>
        <v/>
      </c>
      <c r="AF45" s="783" t="str">
        <f t="shared" si="10"/>
        <v/>
      </c>
      <c r="AG45" s="783" t="str">
        <f t="shared" si="11"/>
        <v/>
      </c>
      <c r="AH45" s="783" t="str">
        <f t="shared" si="12"/>
        <v/>
      </c>
      <c r="AI45" s="783" t="str">
        <f t="shared" si="13"/>
        <v/>
      </c>
      <c r="AJ45" s="783" t="str">
        <f t="shared" si="14"/>
        <v/>
      </c>
      <c r="AK45" s="783" t="str">
        <f t="shared" si="15"/>
        <v/>
      </c>
      <c r="AL45" s="783" t="str">
        <f t="shared" si="16"/>
        <v/>
      </c>
      <c r="AM45" s="783" t="str">
        <f t="shared" si="17"/>
        <v/>
      </c>
      <c r="AN45" s="783" t="str">
        <f t="shared" si="18"/>
        <v/>
      </c>
      <c r="AO45" s="783" t="str">
        <f t="shared" si="19"/>
        <v/>
      </c>
      <c r="AP45" s="783" t="str">
        <f t="shared" si="20"/>
        <v/>
      </c>
      <c r="AQ45" s="783" t="str">
        <f t="shared" si="21"/>
        <v/>
      </c>
      <c r="AR45" s="783" t="str">
        <f t="shared" si="22"/>
        <v/>
      </c>
      <c r="AS45" s="783" t="str">
        <f t="shared" si="23"/>
        <v/>
      </c>
      <c r="AT45" s="783" t="str">
        <f t="shared" si="24"/>
        <v/>
      </c>
      <c r="AU45" s="783" t="str">
        <f t="shared" si="25"/>
        <v/>
      </c>
      <c r="AV45" s="783" t="str">
        <f t="shared" si="26"/>
        <v/>
      </c>
      <c r="AW45" s="783" t="str">
        <f t="shared" si="27"/>
        <v/>
      </c>
      <c r="AX45" s="783" t="str">
        <f t="shared" si="28"/>
        <v/>
      </c>
      <c r="AY45" s="783" t="str">
        <f t="shared" si="29"/>
        <v/>
      </c>
      <c r="AZ45" s="783" t="str">
        <f t="shared" si="30"/>
        <v/>
      </c>
      <c r="BA45" s="783" t="str">
        <f t="shared" si="31"/>
        <v/>
      </c>
      <c r="BB45" s="783" t="str">
        <f t="shared" si="32"/>
        <v/>
      </c>
      <c r="BC45" s="783" t="str">
        <f t="shared" si="33"/>
        <v/>
      </c>
      <c r="BD45" s="783" t="str">
        <f t="shared" si="34"/>
        <v/>
      </c>
      <c r="BE45" s="783" t="str">
        <f t="shared" si="35"/>
        <v/>
      </c>
      <c r="BF45" s="783" t="str">
        <f t="shared" si="36"/>
        <v/>
      </c>
      <c r="BG45" s="783" t="str">
        <f t="shared" si="37"/>
        <v/>
      </c>
      <c r="BH45" s="783" t="str">
        <f t="shared" si="38"/>
        <v/>
      </c>
      <c r="BI45" s="783" t="str">
        <f t="shared" si="39"/>
        <v/>
      </c>
      <c r="BJ45" s="783" t="str">
        <f t="shared" si="40"/>
        <v/>
      </c>
      <c r="BK45" s="783" t="str">
        <f t="shared" si="41"/>
        <v/>
      </c>
      <c r="BL45" s="783" t="str">
        <f t="shared" si="42"/>
        <v/>
      </c>
      <c r="BM45" s="783" t="str">
        <f t="shared" si="43"/>
        <v/>
      </c>
      <c r="BN45" s="783" t="str">
        <f t="shared" si="44"/>
        <v/>
      </c>
      <c r="BO45" s="783" t="str">
        <f t="shared" si="45"/>
        <v/>
      </c>
      <c r="BP45" s="783" t="str">
        <f t="shared" si="46"/>
        <v/>
      </c>
      <c r="BQ45" s="783" t="str">
        <f t="shared" si="47"/>
        <v/>
      </c>
      <c r="BR45" s="783" t="str">
        <f t="shared" si="48"/>
        <v/>
      </c>
      <c r="BS45" s="783" t="str">
        <f t="shared" si="49"/>
        <v/>
      </c>
      <c r="BT45" s="783" t="str">
        <f t="shared" si="50"/>
        <v/>
      </c>
      <c r="BU45" s="783" t="str">
        <f t="shared" si="51"/>
        <v/>
      </c>
      <c r="BV45" s="783" t="str">
        <f t="shared" si="52"/>
        <v/>
      </c>
      <c r="BW45" s="783" t="str">
        <f t="shared" si="53"/>
        <v/>
      </c>
      <c r="BX45" s="783" t="str">
        <f t="shared" si="54"/>
        <v/>
      </c>
      <c r="BY45" s="783" t="str">
        <f t="shared" si="55"/>
        <v/>
      </c>
      <c r="BZ45" s="783" t="str">
        <f t="shared" si="56"/>
        <v/>
      </c>
      <c r="CA45" s="783" t="str">
        <f t="shared" si="57"/>
        <v/>
      </c>
      <c r="CB45" s="783" t="str">
        <f t="shared" si="58"/>
        <v/>
      </c>
      <c r="CC45" s="783" t="str">
        <f t="shared" si="59"/>
        <v/>
      </c>
      <c r="CD45" s="783" t="str">
        <f t="shared" si="60"/>
        <v/>
      </c>
      <c r="CE45" s="783" t="str">
        <f t="shared" si="61"/>
        <v/>
      </c>
      <c r="CF45" s="783" t="str">
        <f t="shared" si="62"/>
        <v/>
      </c>
      <c r="CG45" s="783" t="str">
        <f t="shared" si="63"/>
        <v/>
      </c>
      <c r="CH45" s="783" t="str">
        <f t="shared" si="64"/>
        <v/>
      </c>
      <c r="CI45" s="783" t="str">
        <f t="shared" si="65"/>
        <v/>
      </c>
      <c r="CJ45" s="783" t="str">
        <f t="shared" si="66"/>
        <v/>
      </c>
      <c r="CK45" s="783" t="str">
        <f t="shared" si="67"/>
        <v/>
      </c>
      <c r="CL45" s="783" t="str">
        <f t="shared" si="68"/>
        <v/>
      </c>
      <c r="CM45" s="783" t="str">
        <f t="shared" si="69"/>
        <v/>
      </c>
      <c r="CN45" s="783" t="str">
        <f t="shared" si="70"/>
        <v/>
      </c>
      <c r="CO45" s="783" t="str">
        <f t="shared" si="71"/>
        <v/>
      </c>
      <c r="CP45" s="783" t="str">
        <f t="shared" si="72"/>
        <v/>
      </c>
      <c r="CQ45" s="783" t="str">
        <f t="shared" si="73"/>
        <v/>
      </c>
      <c r="CR45" s="783" t="str">
        <f t="shared" si="74"/>
        <v/>
      </c>
      <c r="CS45" s="783" t="str">
        <f t="shared" si="75"/>
        <v/>
      </c>
      <c r="CT45" s="783" t="str">
        <f t="shared" si="76"/>
        <v/>
      </c>
      <c r="CU45" s="783" t="str">
        <f t="shared" si="77"/>
        <v/>
      </c>
      <c r="CV45" s="783" t="str">
        <f t="shared" si="78"/>
        <v/>
      </c>
      <c r="CW45" s="783" t="str">
        <f t="shared" si="79"/>
        <v/>
      </c>
      <c r="CX45" s="783" t="str">
        <f t="shared" si="80"/>
        <v/>
      </c>
      <c r="CY45" s="783" t="str">
        <f t="shared" si="81"/>
        <v/>
      </c>
      <c r="CZ45" s="783" t="str">
        <f t="shared" si="82"/>
        <v/>
      </c>
      <c r="DA45" s="783" t="str">
        <f t="shared" si="83"/>
        <v/>
      </c>
      <c r="DB45" s="783" t="str">
        <f t="shared" si="84"/>
        <v/>
      </c>
      <c r="DC45" s="783" t="str">
        <f t="shared" si="85"/>
        <v/>
      </c>
      <c r="DD45" s="783" t="str">
        <f t="shared" si="86"/>
        <v/>
      </c>
      <c r="DE45" s="783" t="str">
        <f t="shared" si="87"/>
        <v/>
      </c>
      <c r="DF45" s="783" t="str">
        <f t="shared" si="88"/>
        <v/>
      </c>
      <c r="DG45" s="783" t="str">
        <f t="shared" si="89"/>
        <v/>
      </c>
      <c r="DH45" s="783" t="str">
        <f t="shared" si="90"/>
        <v/>
      </c>
      <c r="DI45" s="783" t="str">
        <f t="shared" si="91"/>
        <v/>
      </c>
      <c r="DJ45" s="783" t="str">
        <f t="shared" si="92"/>
        <v/>
      </c>
      <c r="DK45" s="783" t="str">
        <f t="shared" si="93"/>
        <v/>
      </c>
      <c r="DL45" s="783" t="str">
        <f t="shared" si="94"/>
        <v/>
      </c>
      <c r="DM45" s="783" t="str">
        <f t="shared" si="95"/>
        <v/>
      </c>
      <c r="DN45" s="783" t="str">
        <f t="shared" si="96"/>
        <v/>
      </c>
      <c r="DO45" s="783" t="str">
        <f t="shared" si="97"/>
        <v/>
      </c>
      <c r="DP45" s="783" t="str">
        <f t="shared" si="98"/>
        <v/>
      </c>
      <c r="DQ45" s="783" t="str">
        <f t="shared" si="99"/>
        <v/>
      </c>
      <c r="DR45" s="783" t="str">
        <f t="shared" si="100"/>
        <v/>
      </c>
      <c r="DS45" s="783" t="str">
        <f t="shared" si="101"/>
        <v/>
      </c>
      <c r="DT45" s="783" t="str">
        <f t="shared" si="102"/>
        <v/>
      </c>
      <c r="DU45" s="783" t="str">
        <f t="shared" si="103"/>
        <v/>
      </c>
      <c r="DV45" s="783" t="str">
        <f t="shared" si="104"/>
        <v/>
      </c>
      <c r="DW45" s="783" t="str">
        <f t="shared" si="105"/>
        <v/>
      </c>
      <c r="DX45" s="783" t="str">
        <f t="shared" si="106"/>
        <v/>
      </c>
      <c r="DY45" s="783" t="str">
        <f t="shared" si="107"/>
        <v/>
      </c>
      <c r="DZ45" s="783" t="str">
        <f t="shared" si="108"/>
        <v/>
      </c>
      <c r="EA45" s="783" t="str">
        <f t="shared" si="109"/>
        <v/>
      </c>
      <c r="EB45" s="783" t="str">
        <f t="shared" si="110"/>
        <v/>
      </c>
      <c r="EC45" s="783" t="str">
        <f t="shared" si="111"/>
        <v/>
      </c>
      <c r="ED45" s="783" t="str">
        <f t="shared" si="112"/>
        <v/>
      </c>
      <c r="EE45" s="783" t="str">
        <f t="shared" si="113"/>
        <v/>
      </c>
      <c r="EF45" s="783" t="str">
        <f t="shared" si="114"/>
        <v/>
      </c>
      <c r="EG45" s="783" t="str">
        <f t="shared" si="115"/>
        <v/>
      </c>
      <c r="EH45" s="783" t="str">
        <f t="shared" si="116"/>
        <v/>
      </c>
      <c r="EI45" s="783" t="str">
        <f t="shared" si="117"/>
        <v/>
      </c>
      <c r="EJ45" s="783" t="str">
        <f t="shared" si="118"/>
        <v/>
      </c>
      <c r="EK45" s="783" t="str">
        <f t="shared" si="119"/>
        <v/>
      </c>
      <c r="EL45" s="783" t="str">
        <f t="shared" si="120"/>
        <v/>
      </c>
      <c r="EM45" s="783" t="str">
        <f t="shared" si="121"/>
        <v/>
      </c>
      <c r="EN45" s="783" t="str">
        <f t="shared" si="122"/>
        <v/>
      </c>
      <c r="EO45" s="783" t="str">
        <f t="shared" si="123"/>
        <v/>
      </c>
      <c r="EP45" s="783" t="str">
        <f t="shared" si="124"/>
        <v/>
      </c>
      <c r="EQ45" s="783" t="str">
        <f t="shared" si="125"/>
        <v/>
      </c>
      <c r="ER45" s="783" t="str">
        <f t="shared" si="126"/>
        <v/>
      </c>
      <c r="ES45" s="783" t="str">
        <f t="shared" si="127"/>
        <v/>
      </c>
      <c r="ET45" s="783" t="str">
        <f t="shared" si="128"/>
        <v/>
      </c>
      <c r="EU45" s="783" t="str">
        <f t="shared" si="129"/>
        <v/>
      </c>
      <c r="EV45" s="783" t="str">
        <f t="shared" si="130"/>
        <v/>
      </c>
      <c r="EW45" s="783" t="str">
        <f t="shared" si="131"/>
        <v/>
      </c>
      <c r="EX45" s="783" t="str">
        <f t="shared" si="132"/>
        <v/>
      </c>
      <c r="EY45" s="783" t="str">
        <f t="shared" si="133"/>
        <v/>
      </c>
      <c r="EZ45" s="783" t="str">
        <f t="shared" si="134"/>
        <v/>
      </c>
      <c r="FA45" s="783" t="str">
        <f t="shared" si="135"/>
        <v/>
      </c>
      <c r="FB45" s="783" t="str">
        <f t="shared" si="136"/>
        <v/>
      </c>
      <c r="FC45" s="783" t="str">
        <f t="shared" si="137"/>
        <v/>
      </c>
      <c r="FD45" s="783" t="str">
        <f t="shared" si="138"/>
        <v/>
      </c>
      <c r="FE45" s="783" t="str">
        <f t="shared" si="139"/>
        <v/>
      </c>
      <c r="FF45" s="783" t="str">
        <f t="shared" si="140"/>
        <v/>
      </c>
      <c r="FG45" s="783" t="str">
        <f t="shared" si="141"/>
        <v/>
      </c>
      <c r="FH45" s="783" t="str">
        <f t="shared" si="142"/>
        <v/>
      </c>
      <c r="FI45" s="783" t="str">
        <f t="shared" si="143"/>
        <v/>
      </c>
      <c r="FJ45" s="783" t="str">
        <f t="shared" si="144"/>
        <v/>
      </c>
      <c r="FK45" s="783" t="str">
        <f t="shared" si="145"/>
        <v/>
      </c>
      <c r="FL45" s="783" t="str">
        <f t="shared" si="146"/>
        <v/>
      </c>
      <c r="FM45" s="783" t="str">
        <f t="shared" si="147"/>
        <v/>
      </c>
      <c r="FN45" s="783" t="str">
        <f t="shared" si="148"/>
        <v/>
      </c>
      <c r="FO45" s="783" t="str">
        <f t="shared" si="149"/>
        <v/>
      </c>
      <c r="FP45" s="783" t="str">
        <f t="shared" si="150"/>
        <v/>
      </c>
      <c r="FQ45" s="783" t="str">
        <f t="shared" si="151"/>
        <v/>
      </c>
      <c r="FR45" s="783" t="str">
        <f t="shared" si="152"/>
        <v/>
      </c>
      <c r="FS45" s="783" t="str">
        <f t="shared" si="153"/>
        <v/>
      </c>
      <c r="FT45" s="783" t="str">
        <f t="shared" si="154"/>
        <v/>
      </c>
      <c r="FU45" s="783" t="str">
        <f t="shared" si="155"/>
        <v/>
      </c>
      <c r="FV45" s="783" t="str">
        <f t="shared" si="156"/>
        <v/>
      </c>
      <c r="FW45" s="783" t="str">
        <f t="shared" si="157"/>
        <v/>
      </c>
      <c r="FX45" s="783" t="str">
        <f t="shared" si="158"/>
        <v/>
      </c>
      <c r="FY45" s="783" t="str">
        <f t="shared" si="159"/>
        <v/>
      </c>
      <c r="FZ45" s="783" t="str">
        <f t="shared" si="160"/>
        <v/>
      </c>
      <c r="GA45" s="783" t="str">
        <f t="shared" si="161"/>
        <v/>
      </c>
      <c r="GB45" s="783" t="str">
        <f t="shared" si="162"/>
        <v/>
      </c>
      <c r="GC45" s="783" t="str">
        <f t="shared" si="163"/>
        <v/>
      </c>
      <c r="GD45" s="783" t="str">
        <f t="shared" si="164"/>
        <v/>
      </c>
      <c r="GE45" s="783" t="str">
        <f t="shared" si="165"/>
        <v/>
      </c>
      <c r="GF45" s="783" t="str">
        <f t="shared" si="166"/>
        <v/>
      </c>
      <c r="GG45" s="783" t="str">
        <f t="shared" si="167"/>
        <v/>
      </c>
      <c r="GH45" s="783" t="str">
        <f t="shared" si="168"/>
        <v/>
      </c>
      <c r="GI45" s="783" t="str">
        <f t="shared" si="169"/>
        <v/>
      </c>
      <c r="GJ45" s="783" t="str">
        <f t="shared" si="170"/>
        <v/>
      </c>
      <c r="GK45" s="783" t="str">
        <f t="shared" si="171"/>
        <v/>
      </c>
      <c r="GL45" s="783" t="str">
        <f t="shared" si="172"/>
        <v/>
      </c>
      <c r="GM45" s="783" t="str">
        <f t="shared" si="173"/>
        <v/>
      </c>
      <c r="GN45" s="783" t="str">
        <f t="shared" si="174"/>
        <v/>
      </c>
      <c r="GO45" s="783" t="str">
        <f t="shared" si="175"/>
        <v/>
      </c>
      <c r="GP45" s="783" t="str">
        <f t="shared" si="176"/>
        <v/>
      </c>
      <c r="GQ45" s="783" t="str">
        <f t="shared" si="177"/>
        <v/>
      </c>
      <c r="GR45" s="783" t="str">
        <f t="shared" si="178"/>
        <v/>
      </c>
      <c r="GS45" s="783" t="str">
        <f t="shared" si="179"/>
        <v/>
      </c>
      <c r="GT45" s="783" t="str">
        <f t="shared" si="180"/>
        <v/>
      </c>
      <c r="GU45" s="783" t="str">
        <f t="shared" si="181"/>
        <v/>
      </c>
      <c r="GV45" s="783" t="str">
        <f t="shared" si="182"/>
        <v/>
      </c>
      <c r="GW45" s="783" t="str">
        <f t="shared" si="183"/>
        <v/>
      </c>
      <c r="GX45" s="783" t="str">
        <f t="shared" si="184"/>
        <v/>
      </c>
      <c r="GY45" s="783" t="str">
        <f t="shared" si="185"/>
        <v/>
      </c>
      <c r="GZ45" s="783" t="str">
        <f t="shared" si="186"/>
        <v/>
      </c>
      <c r="HA45" s="783" t="str">
        <f t="shared" si="187"/>
        <v/>
      </c>
      <c r="HB45" s="783" t="str">
        <f t="shared" si="188"/>
        <v/>
      </c>
      <c r="HC45" s="783" t="str">
        <f t="shared" si="189"/>
        <v/>
      </c>
      <c r="HD45" s="783" t="str">
        <f t="shared" si="190"/>
        <v/>
      </c>
      <c r="HE45" s="783" t="str">
        <f t="shared" si="191"/>
        <v/>
      </c>
      <c r="HF45" s="783" t="str">
        <f t="shared" si="192"/>
        <v/>
      </c>
      <c r="HG45" s="783" t="str">
        <f t="shared" si="193"/>
        <v/>
      </c>
      <c r="HH45" s="783" t="str">
        <f t="shared" si="194"/>
        <v/>
      </c>
      <c r="HI45" s="783" t="str">
        <f t="shared" si="195"/>
        <v/>
      </c>
      <c r="HJ45" s="783" t="str">
        <f t="shared" si="196"/>
        <v/>
      </c>
      <c r="HK45" s="783" t="str">
        <f t="shared" si="197"/>
        <v/>
      </c>
      <c r="HL45" s="783" t="str">
        <f t="shared" si="198"/>
        <v/>
      </c>
      <c r="HM45" s="783" t="str">
        <f t="shared" si="199"/>
        <v/>
      </c>
      <c r="HN45" s="783" t="str">
        <f t="shared" si="200"/>
        <v/>
      </c>
      <c r="HO45" s="783" t="str">
        <f t="shared" si="201"/>
        <v/>
      </c>
      <c r="HP45" s="783" t="str">
        <f t="shared" si="202"/>
        <v/>
      </c>
      <c r="HQ45" s="783" t="str">
        <f t="shared" si="203"/>
        <v/>
      </c>
      <c r="HR45" s="783" t="str">
        <f t="shared" si="204"/>
        <v/>
      </c>
      <c r="HS45" s="783" t="str">
        <f t="shared" si="205"/>
        <v/>
      </c>
      <c r="HT45" s="783" t="str">
        <f t="shared" si="206"/>
        <v/>
      </c>
      <c r="HU45" s="783" t="str">
        <f t="shared" si="207"/>
        <v/>
      </c>
      <c r="HV45" s="783" t="str">
        <f t="shared" si="208"/>
        <v/>
      </c>
      <c r="HW45" s="783" t="str">
        <f t="shared" si="209"/>
        <v/>
      </c>
      <c r="HX45" s="783" t="str">
        <f t="shared" si="210"/>
        <v/>
      </c>
      <c r="HY45" s="783" t="str">
        <f t="shared" si="211"/>
        <v/>
      </c>
      <c r="HZ45" s="819" t="str">
        <f t="shared" si="212"/>
        <v/>
      </c>
      <c r="IA45" s="819" t="str">
        <f t="shared" si="213"/>
        <v/>
      </c>
      <c r="IB45" s="819" t="str">
        <f t="shared" si="214"/>
        <v/>
      </c>
      <c r="IC45" s="819" t="str">
        <f t="shared" si="215"/>
        <v/>
      </c>
      <c r="ID45" s="819" t="str">
        <f t="shared" si="216"/>
        <v/>
      </c>
      <c r="IE45" s="819" t="str">
        <f t="shared" si="217"/>
        <v/>
      </c>
      <c r="IF45" s="819" t="str">
        <f t="shared" si="218"/>
        <v/>
      </c>
      <c r="IG45" s="819" t="str">
        <f t="shared" si="219"/>
        <v/>
      </c>
      <c r="IH45" s="819" t="str">
        <f t="shared" si="220"/>
        <v/>
      </c>
      <c r="II45" s="819" t="str">
        <f t="shared" si="221"/>
        <v/>
      </c>
      <c r="IJ45" s="819" t="str">
        <f t="shared" si="222"/>
        <v/>
      </c>
      <c r="IK45" s="819" t="str">
        <f t="shared" si="223"/>
        <v/>
      </c>
      <c r="IL45" s="819" t="str">
        <f t="shared" si="224"/>
        <v/>
      </c>
      <c r="IM45" s="819" t="str">
        <f t="shared" si="225"/>
        <v/>
      </c>
      <c r="IN45" s="819" t="str">
        <f t="shared" si="226"/>
        <v/>
      </c>
      <c r="IO45" s="819" t="str">
        <f t="shared" si="227"/>
        <v/>
      </c>
      <c r="IP45" s="819" t="str">
        <f t="shared" si="228"/>
        <v/>
      </c>
      <c r="IQ45" s="819" t="str">
        <f t="shared" si="229"/>
        <v/>
      </c>
      <c r="IR45" s="819" t="str">
        <f t="shared" si="230"/>
        <v/>
      </c>
      <c r="IS45" s="819" t="str">
        <f t="shared" si="231"/>
        <v/>
      </c>
      <c r="IT45" s="819" t="str">
        <f t="shared" si="232"/>
        <v/>
      </c>
      <c r="IU45" s="819" t="str">
        <f t="shared" si="233"/>
        <v/>
      </c>
      <c r="IV45" s="819" t="str">
        <f t="shared" si="234"/>
        <v/>
      </c>
      <c r="IW45" s="819" t="str">
        <f t="shared" si="235"/>
        <v/>
      </c>
      <c r="IX45" s="819" t="str">
        <f t="shared" si="236"/>
        <v/>
      </c>
      <c r="IY45" s="819" t="str">
        <f t="shared" si="237"/>
        <v/>
      </c>
      <c r="IZ45" s="819" t="str">
        <f t="shared" si="238"/>
        <v/>
      </c>
      <c r="JA45" s="819" t="str">
        <f t="shared" si="239"/>
        <v/>
      </c>
      <c r="JB45" s="819" t="str">
        <f t="shared" si="240"/>
        <v/>
      </c>
      <c r="JC45" s="819" t="str">
        <f t="shared" si="241"/>
        <v/>
      </c>
      <c r="JD45" s="819" t="str">
        <f t="shared" si="242"/>
        <v/>
      </c>
      <c r="JE45" s="819" t="str">
        <f t="shared" si="243"/>
        <v/>
      </c>
      <c r="JF45" s="819" t="str">
        <f t="shared" si="244"/>
        <v/>
      </c>
      <c r="JG45" s="819" t="str">
        <f t="shared" si="245"/>
        <v/>
      </c>
      <c r="JH45" s="819" t="str">
        <f t="shared" si="246"/>
        <v/>
      </c>
      <c r="JI45" s="819" t="str">
        <f t="shared" si="247"/>
        <v/>
      </c>
      <c r="JJ45" s="819" t="str">
        <f t="shared" si="248"/>
        <v/>
      </c>
      <c r="JK45" s="819" t="str">
        <f t="shared" si="249"/>
        <v/>
      </c>
      <c r="JL45" s="819" t="str">
        <f t="shared" si="250"/>
        <v/>
      </c>
      <c r="JM45" s="819" t="str">
        <f t="shared" si="251"/>
        <v/>
      </c>
      <c r="JN45" s="819" t="str">
        <f t="shared" si="252"/>
        <v/>
      </c>
      <c r="JO45" s="819" t="str">
        <f t="shared" si="253"/>
        <v/>
      </c>
      <c r="JP45" s="819" t="str">
        <f t="shared" si="254"/>
        <v/>
      </c>
      <c r="JQ45" s="819" t="str">
        <f t="shared" si="255"/>
        <v/>
      </c>
      <c r="JR45" s="819" t="str">
        <f t="shared" si="256"/>
        <v/>
      </c>
      <c r="JS45" s="819" t="str">
        <f t="shared" si="257"/>
        <v/>
      </c>
      <c r="JT45" s="819" t="str">
        <f t="shared" si="258"/>
        <v/>
      </c>
      <c r="JU45" s="819" t="str">
        <f t="shared" si="259"/>
        <v/>
      </c>
      <c r="JV45" s="819" t="str">
        <f t="shared" si="260"/>
        <v/>
      </c>
      <c r="JW45" s="819" t="str">
        <f t="shared" si="261"/>
        <v/>
      </c>
      <c r="JX45" s="819" t="str">
        <f t="shared" si="262"/>
        <v/>
      </c>
      <c r="JY45" s="819" t="str">
        <f t="shared" si="263"/>
        <v/>
      </c>
      <c r="JZ45" s="819" t="str">
        <f t="shared" si="264"/>
        <v/>
      </c>
      <c r="KA45" s="819" t="str">
        <f t="shared" si="265"/>
        <v/>
      </c>
      <c r="KB45" s="819" t="str">
        <f t="shared" si="266"/>
        <v/>
      </c>
      <c r="KC45" s="819" t="str">
        <f t="shared" si="267"/>
        <v/>
      </c>
      <c r="KD45" s="819" t="str">
        <f t="shared" si="268"/>
        <v/>
      </c>
      <c r="KE45" s="819" t="str">
        <f t="shared" si="269"/>
        <v/>
      </c>
      <c r="KF45" s="819" t="str">
        <f t="shared" si="270"/>
        <v/>
      </c>
      <c r="KG45" s="819" t="str">
        <f t="shared" si="271"/>
        <v/>
      </c>
      <c r="KH45" s="819" t="str">
        <f t="shared" si="272"/>
        <v/>
      </c>
      <c r="KI45" s="819" t="str">
        <f t="shared" si="273"/>
        <v/>
      </c>
      <c r="KJ45" s="819" t="str">
        <f t="shared" si="274"/>
        <v/>
      </c>
      <c r="KK45" s="819" t="str">
        <f t="shared" si="275"/>
        <v/>
      </c>
      <c r="KL45" s="819" t="str">
        <f t="shared" si="276"/>
        <v/>
      </c>
      <c r="KM45" s="819" t="str">
        <f t="shared" si="277"/>
        <v/>
      </c>
      <c r="KN45" s="819" t="str">
        <f t="shared" si="278"/>
        <v/>
      </c>
      <c r="KO45" s="819" t="str">
        <f t="shared" si="279"/>
        <v/>
      </c>
      <c r="KP45" s="819" t="str">
        <f t="shared" si="280"/>
        <v/>
      </c>
      <c r="KQ45" s="819" t="str">
        <f t="shared" si="281"/>
        <v/>
      </c>
      <c r="KR45" s="819" t="str">
        <f t="shared" si="282"/>
        <v/>
      </c>
      <c r="KS45" s="819" t="str">
        <f t="shared" si="283"/>
        <v/>
      </c>
      <c r="KT45" s="819" t="str">
        <f t="shared" si="284"/>
        <v/>
      </c>
      <c r="KU45" s="819" t="str">
        <f t="shared" si="285"/>
        <v/>
      </c>
      <c r="KV45" s="819" t="str">
        <f t="shared" si="286"/>
        <v/>
      </c>
      <c r="KW45" s="819" t="str">
        <f t="shared" si="287"/>
        <v/>
      </c>
      <c r="KX45" s="819" t="str">
        <f t="shared" si="288"/>
        <v/>
      </c>
      <c r="KY45" s="819" t="str">
        <f t="shared" si="289"/>
        <v/>
      </c>
      <c r="KZ45" s="819" t="str">
        <f t="shared" si="290"/>
        <v/>
      </c>
      <c r="LA45" s="819" t="str">
        <f t="shared" si="291"/>
        <v/>
      </c>
      <c r="LB45" s="819" t="str">
        <f t="shared" si="292"/>
        <v/>
      </c>
      <c r="LC45" s="819" t="str">
        <f t="shared" si="293"/>
        <v/>
      </c>
      <c r="LD45" s="819" t="str">
        <f t="shared" si="294"/>
        <v/>
      </c>
      <c r="LE45" s="819" t="str">
        <f t="shared" si="295"/>
        <v/>
      </c>
      <c r="LF45" s="819" t="str">
        <f t="shared" si="296"/>
        <v/>
      </c>
      <c r="LG45" s="819" t="str">
        <f t="shared" si="297"/>
        <v/>
      </c>
      <c r="LH45" s="819" t="str">
        <f t="shared" si="298"/>
        <v/>
      </c>
      <c r="LI45" s="819" t="str">
        <f t="shared" si="299"/>
        <v/>
      </c>
      <c r="LJ45" s="819" t="str">
        <f t="shared" si="300"/>
        <v/>
      </c>
      <c r="LK45" s="819" t="str">
        <f t="shared" si="301"/>
        <v/>
      </c>
      <c r="LL45" s="819" t="str">
        <f t="shared" si="302"/>
        <v/>
      </c>
      <c r="LM45" s="819" t="str">
        <f t="shared" si="303"/>
        <v/>
      </c>
      <c r="LN45" s="819" t="str">
        <f t="shared" si="304"/>
        <v/>
      </c>
      <c r="LO45" s="819" t="str">
        <f t="shared" si="305"/>
        <v/>
      </c>
      <c r="LP45" s="819" t="str">
        <f t="shared" si="306"/>
        <v/>
      </c>
      <c r="LQ45" s="820" t="str">
        <f t="shared" si="307"/>
        <v/>
      </c>
      <c r="LR45" s="820" t="str">
        <f t="shared" si="308"/>
        <v/>
      </c>
      <c r="LS45" s="820" t="str">
        <f t="shared" si="309"/>
        <v/>
      </c>
      <c r="LT45" s="820" t="str">
        <f t="shared" si="310"/>
        <v/>
      </c>
      <c r="LU45" s="820" t="str">
        <f t="shared" si="311"/>
        <v/>
      </c>
      <c r="LV45" s="783" t="str">
        <f t="shared" si="312"/>
        <v/>
      </c>
      <c r="LW45" s="783" t="str">
        <f t="shared" si="313"/>
        <v/>
      </c>
      <c r="LX45" s="783" t="str">
        <f t="shared" si="314"/>
        <v/>
      </c>
      <c r="LY45" s="783" t="str">
        <f t="shared" si="315"/>
        <v/>
      </c>
      <c r="LZ45" s="783" t="str">
        <f t="shared" si="316"/>
        <v/>
      </c>
      <c r="MA45" s="783" t="str">
        <f t="shared" si="317"/>
        <v/>
      </c>
      <c r="MB45" s="783" t="str">
        <f t="shared" si="318"/>
        <v/>
      </c>
      <c r="MC45" s="783" t="str">
        <f t="shared" si="319"/>
        <v/>
      </c>
      <c r="MD45" s="783" t="str">
        <f t="shared" si="320"/>
        <v/>
      </c>
      <c r="ME45" s="783" t="str">
        <f t="shared" si="321"/>
        <v/>
      </c>
      <c r="MF45" s="783" t="str">
        <f t="shared" si="322"/>
        <v/>
      </c>
      <c r="MG45" s="783" t="str">
        <f t="shared" si="323"/>
        <v/>
      </c>
      <c r="MH45" s="783" t="str">
        <f t="shared" si="324"/>
        <v/>
      </c>
      <c r="MI45" s="783" t="str">
        <f t="shared" si="325"/>
        <v/>
      </c>
      <c r="MJ45" s="783" t="str">
        <f t="shared" si="326"/>
        <v/>
      </c>
      <c r="MK45" s="783" t="str">
        <f t="shared" si="327"/>
        <v/>
      </c>
      <c r="ML45" s="783" t="str">
        <f t="shared" si="328"/>
        <v/>
      </c>
      <c r="MM45" s="783" t="str">
        <f t="shared" si="329"/>
        <v/>
      </c>
      <c r="MN45" s="783" t="str">
        <f t="shared" si="330"/>
        <v/>
      </c>
      <c r="MO45" s="783" t="str">
        <f t="shared" si="331"/>
        <v/>
      </c>
      <c r="MP45" s="805">
        <f t="shared" si="338"/>
        <v>0</v>
      </c>
      <c r="MQ45" s="805">
        <f t="shared" si="339"/>
        <v>0</v>
      </c>
      <c r="MR45" s="805">
        <f t="shared" si="340"/>
        <v>0</v>
      </c>
      <c r="MS45" s="805">
        <f t="shared" si="341"/>
        <v>0</v>
      </c>
      <c r="MT45" s="805">
        <f t="shared" si="342"/>
        <v>0</v>
      </c>
      <c r="MU45" s="805">
        <f t="shared" si="343"/>
        <v>0</v>
      </c>
      <c r="MV45" s="805">
        <f t="shared" si="344"/>
        <v>0</v>
      </c>
      <c r="MW45" s="805">
        <f t="shared" si="345"/>
        <v>0</v>
      </c>
      <c r="MX45" s="805">
        <f t="shared" si="346"/>
        <v>0</v>
      </c>
      <c r="MY45" s="805">
        <f t="shared" si="347"/>
        <v>0</v>
      </c>
      <c r="MZ45" s="805">
        <f t="shared" si="332"/>
        <v>0</v>
      </c>
      <c r="NA45" s="805">
        <f t="shared" si="333"/>
        <v>0</v>
      </c>
      <c r="NB45" s="805">
        <f t="shared" si="334"/>
        <v>0</v>
      </c>
      <c r="NC45" s="805">
        <f t="shared" si="335"/>
        <v>0</v>
      </c>
      <c r="ND45" s="805">
        <f t="shared" si="336"/>
        <v>0</v>
      </c>
    </row>
    <row r="46" spans="1:369" ht="13.9" customHeight="1" x14ac:dyDescent="0.2">
      <c r="A46" s="814" t="str">
        <f t="shared" si="337"/>
        <v/>
      </c>
      <c r="B46" s="165"/>
      <c r="C46" s="140"/>
      <c r="D46" s="141"/>
      <c r="E46" s="142"/>
      <c r="F46" s="142"/>
      <c r="G46" s="142"/>
      <c r="H46" s="142"/>
      <c r="I46" s="142"/>
      <c r="J46" s="534"/>
      <c r="K46" s="143"/>
      <c r="L46" s="144">
        <f t="shared" si="0"/>
        <v>0</v>
      </c>
      <c r="M46" s="144">
        <f t="shared" si="1"/>
        <v>0</v>
      </c>
      <c r="N46" s="821"/>
      <c r="O46" s="821"/>
      <c r="P46" s="821"/>
      <c r="Q46" s="822"/>
      <c r="R46" s="823"/>
      <c r="S46" s="824"/>
      <c r="T46" s="1303"/>
      <c r="U46" s="1304"/>
      <c r="V46" s="1304"/>
      <c r="W46" s="1305"/>
      <c r="X46" s="783" t="str">
        <f t="shared" si="2"/>
        <v/>
      </c>
      <c r="Y46" s="783" t="str">
        <f t="shared" si="3"/>
        <v/>
      </c>
      <c r="Z46" s="783" t="str">
        <f t="shared" si="4"/>
        <v/>
      </c>
      <c r="AA46" s="783" t="str">
        <f t="shared" si="5"/>
        <v/>
      </c>
      <c r="AB46" s="783" t="str">
        <f t="shared" si="6"/>
        <v/>
      </c>
      <c r="AC46" s="783" t="str">
        <f t="shared" si="7"/>
        <v/>
      </c>
      <c r="AD46" s="783" t="str">
        <f t="shared" si="8"/>
        <v/>
      </c>
      <c r="AE46" s="783" t="str">
        <f t="shared" si="9"/>
        <v/>
      </c>
      <c r="AF46" s="783" t="str">
        <f t="shared" si="10"/>
        <v/>
      </c>
      <c r="AG46" s="783" t="str">
        <f t="shared" si="11"/>
        <v/>
      </c>
      <c r="AH46" s="783" t="str">
        <f t="shared" si="12"/>
        <v/>
      </c>
      <c r="AI46" s="783" t="str">
        <f t="shared" si="13"/>
        <v/>
      </c>
      <c r="AJ46" s="783" t="str">
        <f t="shared" si="14"/>
        <v/>
      </c>
      <c r="AK46" s="783" t="str">
        <f t="shared" si="15"/>
        <v/>
      </c>
      <c r="AL46" s="783" t="str">
        <f t="shared" si="16"/>
        <v/>
      </c>
      <c r="AM46" s="783" t="str">
        <f t="shared" si="17"/>
        <v/>
      </c>
      <c r="AN46" s="783" t="str">
        <f t="shared" si="18"/>
        <v/>
      </c>
      <c r="AO46" s="783" t="str">
        <f t="shared" si="19"/>
        <v/>
      </c>
      <c r="AP46" s="783" t="str">
        <f t="shared" si="20"/>
        <v/>
      </c>
      <c r="AQ46" s="783" t="str">
        <f t="shared" si="21"/>
        <v/>
      </c>
      <c r="AR46" s="783" t="str">
        <f t="shared" si="22"/>
        <v/>
      </c>
      <c r="AS46" s="783" t="str">
        <f t="shared" si="23"/>
        <v/>
      </c>
      <c r="AT46" s="783" t="str">
        <f t="shared" si="24"/>
        <v/>
      </c>
      <c r="AU46" s="783" t="str">
        <f t="shared" si="25"/>
        <v/>
      </c>
      <c r="AV46" s="783" t="str">
        <f t="shared" si="26"/>
        <v/>
      </c>
      <c r="AW46" s="783" t="str">
        <f t="shared" si="27"/>
        <v/>
      </c>
      <c r="AX46" s="783" t="str">
        <f t="shared" si="28"/>
        <v/>
      </c>
      <c r="AY46" s="783" t="str">
        <f t="shared" si="29"/>
        <v/>
      </c>
      <c r="AZ46" s="783" t="str">
        <f t="shared" si="30"/>
        <v/>
      </c>
      <c r="BA46" s="783" t="str">
        <f t="shared" si="31"/>
        <v/>
      </c>
      <c r="BB46" s="783" t="str">
        <f t="shared" si="32"/>
        <v/>
      </c>
      <c r="BC46" s="783" t="str">
        <f t="shared" si="33"/>
        <v/>
      </c>
      <c r="BD46" s="783" t="str">
        <f t="shared" si="34"/>
        <v/>
      </c>
      <c r="BE46" s="783" t="str">
        <f t="shared" si="35"/>
        <v/>
      </c>
      <c r="BF46" s="783" t="str">
        <f t="shared" si="36"/>
        <v/>
      </c>
      <c r="BG46" s="783" t="str">
        <f t="shared" si="37"/>
        <v/>
      </c>
      <c r="BH46" s="783" t="str">
        <f t="shared" si="38"/>
        <v/>
      </c>
      <c r="BI46" s="783" t="str">
        <f t="shared" si="39"/>
        <v/>
      </c>
      <c r="BJ46" s="783" t="str">
        <f t="shared" si="40"/>
        <v/>
      </c>
      <c r="BK46" s="783" t="str">
        <f t="shared" si="41"/>
        <v/>
      </c>
      <c r="BL46" s="783" t="str">
        <f t="shared" si="42"/>
        <v/>
      </c>
      <c r="BM46" s="783" t="str">
        <f t="shared" si="43"/>
        <v/>
      </c>
      <c r="BN46" s="783" t="str">
        <f t="shared" si="44"/>
        <v/>
      </c>
      <c r="BO46" s="783" t="str">
        <f t="shared" si="45"/>
        <v/>
      </c>
      <c r="BP46" s="783" t="str">
        <f t="shared" si="46"/>
        <v/>
      </c>
      <c r="BQ46" s="783" t="str">
        <f t="shared" si="47"/>
        <v/>
      </c>
      <c r="BR46" s="783" t="str">
        <f t="shared" si="48"/>
        <v/>
      </c>
      <c r="BS46" s="783" t="str">
        <f t="shared" si="49"/>
        <v/>
      </c>
      <c r="BT46" s="783" t="str">
        <f t="shared" si="50"/>
        <v/>
      </c>
      <c r="BU46" s="783" t="str">
        <f t="shared" si="51"/>
        <v/>
      </c>
      <c r="BV46" s="783" t="str">
        <f t="shared" si="52"/>
        <v/>
      </c>
      <c r="BW46" s="783" t="str">
        <f t="shared" si="53"/>
        <v/>
      </c>
      <c r="BX46" s="783" t="str">
        <f t="shared" si="54"/>
        <v/>
      </c>
      <c r="BY46" s="783" t="str">
        <f t="shared" si="55"/>
        <v/>
      </c>
      <c r="BZ46" s="783" t="str">
        <f t="shared" si="56"/>
        <v/>
      </c>
      <c r="CA46" s="783" t="str">
        <f t="shared" si="57"/>
        <v/>
      </c>
      <c r="CB46" s="783" t="str">
        <f t="shared" si="58"/>
        <v/>
      </c>
      <c r="CC46" s="783" t="str">
        <f t="shared" si="59"/>
        <v/>
      </c>
      <c r="CD46" s="783" t="str">
        <f t="shared" si="60"/>
        <v/>
      </c>
      <c r="CE46" s="783" t="str">
        <f t="shared" si="61"/>
        <v/>
      </c>
      <c r="CF46" s="783" t="str">
        <f t="shared" si="62"/>
        <v/>
      </c>
      <c r="CG46" s="783" t="str">
        <f t="shared" si="63"/>
        <v/>
      </c>
      <c r="CH46" s="783" t="str">
        <f t="shared" si="64"/>
        <v/>
      </c>
      <c r="CI46" s="783" t="str">
        <f t="shared" si="65"/>
        <v/>
      </c>
      <c r="CJ46" s="783" t="str">
        <f t="shared" si="66"/>
        <v/>
      </c>
      <c r="CK46" s="783" t="str">
        <f t="shared" si="67"/>
        <v/>
      </c>
      <c r="CL46" s="783" t="str">
        <f t="shared" si="68"/>
        <v/>
      </c>
      <c r="CM46" s="783" t="str">
        <f t="shared" si="69"/>
        <v/>
      </c>
      <c r="CN46" s="783" t="str">
        <f t="shared" si="70"/>
        <v/>
      </c>
      <c r="CO46" s="783" t="str">
        <f t="shared" si="71"/>
        <v/>
      </c>
      <c r="CP46" s="783" t="str">
        <f t="shared" si="72"/>
        <v/>
      </c>
      <c r="CQ46" s="783" t="str">
        <f t="shared" si="73"/>
        <v/>
      </c>
      <c r="CR46" s="783" t="str">
        <f t="shared" si="74"/>
        <v/>
      </c>
      <c r="CS46" s="783" t="str">
        <f t="shared" si="75"/>
        <v/>
      </c>
      <c r="CT46" s="783" t="str">
        <f t="shared" si="76"/>
        <v/>
      </c>
      <c r="CU46" s="783" t="str">
        <f t="shared" si="77"/>
        <v/>
      </c>
      <c r="CV46" s="783" t="str">
        <f t="shared" si="78"/>
        <v/>
      </c>
      <c r="CW46" s="783" t="str">
        <f t="shared" si="79"/>
        <v/>
      </c>
      <c r="CX46" s="783" t="str">
        <f t="shared" si="80"/>
        <v/>
      </c>
      <c r="CY46" s="783" t="str">
        <f t="shared" si="81"/>
        <v/>
      </c>
      <c r="CZ46" s="783" t="str">
        <f t="shared" si="82"/>
        <v/>
      </c>
      <c r="DA46" s="783" t="str">
        <f t="shared" si="83"/>
        <v/>
      </c>
      <c r="DB46" s="783" t="str">
        <f t="shared" si="84"/>
        <v/>
      </c>
      <c r="DC46" s="783" t="str">
        <f t="shared" si="85"/>
        <v/>
      </c>
      <c r="DD46" s="783" t="str">
        <f t="shared" si="86"/>
        <v/>
      </c>
      <c r="DE46" s="783" t="str">
        <f t="shared" si="87"/>
        <v/>
      </c>
      <c r="DF46" s="783" t="str">
        <f t="shared" si="88"/>
        <v/>
      </c>
      <c r="DG46" s="783" t="str">
        <f t="shared" si="89"/>
        <v/>
      </c>
      <c r="DH46" s="783" t="str">
        <f t="shared" si="90"/>
        <v/>
      </c>
      <c r="DI46" s="783" t="str">
        <f t="shared" si="91"/>
        <v/>
      </c>
      <c r="DJ46" s="783" t="str">
        <f t="shared" si="92"/>
        <v/>
      </c>
      <c r="DK46" s="783" t="str">
        <f t="shared" si="93"/>
        <v/>
      </c>
      <c r="DL46" s="783" t="str">
        <f t="shared" si="94"/>
        <v/>
      </c>
      <c r="DM46" s="783" t="str">
        <f t="shared" si="95"/>
        <v/>
      </c>
      <c r="DN46" s="783" t="str">
        <f t="shared" si="96"/>
        <v/>
      </c>
      <c r="DO46" s="783" t="str">
        <f t="shared" si="97"/>
        <v/>
      </c>
      <c r="DP46" s="783" t="str">
        <f t="shared" si="98"/>
        <v/>
      </c>
      <c r="DQ46" s="783" t="str">
        <f t="shared" si="99"/>
        <v/>
      </c>
      <c r="DR46" s="783" t="str">
        <f t="shared" si="100"/>
        <v/>
      </c>
      <c r="DS46" s="783" t="str">
        <f t="shared" si="101"/>
        <v/>
      </c>
      <c r="DT46" s="783" t="str">
        <f t="shared" si="102"/>
        <v/>
      </c>
      <c r="DU46" s="783" t="str">
        <f t="shared" si="103"/>
        <v/>
      </c>
      <c r="DV46" s="783" t="str">
        <f t="shared" si="104"/>
        <v/>
      </c>
      <c r="DW46" s="783" t="str">
        <f t="shared" si="105"/>
        <v/>
      </c>
      <c r="DX46" s="783" t="str">
        <f t="shared" si="106"/>
        <v/>
      </c>
      <c r="DY46" s="783" t="str">
        <f t="shared" si="107"/>
        <v/>
      </c>
      <c r="DZ46" s="783" t="str">
        <f t="shared" si="108"/>
        <v/>
      </c>
      <c r="EA46" s="783" t="str">
        <f t="shared" si="109"/>
        <v/>
      </c>
      <c r="EB46" s="783" t="str">
        <f t="shared" si="110"/>
        <v/>
      </c>
      <c r="EC46" s="783" t="str">
        <f t="shared" si="111"/>
        <v/>
      </c>
      <c r="ED46" s="783" t="str">
        <f t="shared" si="112"/>
        <v/>
      </c>
      <c r="EE46" s="783" t="str">
        <f t="shared" si="113"/>
        <v/>
      </c>
      <c r="EF46" s="783" t="str">
        <f t="shared" si="114"/>
        <v/>
      </c>
      <c r="EG46" s="783" t="str">
        <f t="shared" si="115"/>
        <v/>
      </c>
      <c r="EH46" s="783" t="str">
        <f t="shared" si="116"/>
        <v/>
      </c>
      <c r="EI46" s="783" t="str">
        <f t="shared" si="117"/>
        <v/>
      </c>
      <c r="EJ46" s="783" t="str">
        <f t="shared" si="118"/>
        <v/>
      </c>
      <c r="EK46" s="783" t="str">
        <f t="shared" si="119"/>
        <v/>
      </c>
      <c r="EL46" s="783" t="str">
        <f t="shared" si="120"/>
        <v/>
      </c>
      <c r="EM46" s="783" t="str">
        <f t="shared" si="121"/>
        <v/>
      </c>
      <c r="EN46" s="783" t="str">
        <f t="shared" si="122"/>
        <v/>
      </c>
      <c r="EO46" s="783" t="str">
        <f t="shared" si="123"/>
        <v/>
      </c>
      <c r="EP46" s="783" t="str">
        <f t="shared" si="124"/>
        <v/>
      </c>
      <c r="EQ46" s="783" t="str">
        <f t="shared" si="125"/>
        <v/>
      </c>
      <c r="ER46" s="783" t="str">
        <f t="shared" si="126"/>
        <v/>
      </c>
      <c r="ES46" s="783" t="str">
        <f t="shared" si="127"/>
        <v/>
      </c>
      <c r="ET46" s="783" t="str">
        <f t="shared" si="128"/>
        <v/>
      </c>
      <c r="EU46" s="783" t="str">
        <f t="shared" si="129"/>
        <v/>
      </c>
      <c r="EV46" s="783" t="str">
        <f t="shared" si="130"/>
        <v/>
      </c>
      <c r="EW46" s="783" t="str">
        <f t="shared" si="131"/>
        <v/>
      </c>
      <c r="EX46" s="783" t="str">
        <f t="shared" si="132"/>
        <v/>
      </c>
      <c r="EY46" s="783" t="str">
        <f t="shared" si="133"/>
        <v/>
      </c>
      <c r="EZ46" s="783" t="str">
        <f t="shared" si="134"/>
        <v/>
      </c>
      <c r="FA46" s="783" t="str">
        <f t="shared" si="135"/>
        <v/>
      </c>
      <c r="FB46" s="783" t="str">
        <f t="shared" si="136"/>
        <v/>
      </c>
      <c r="FC46" s="783" t="str">
        <f t="shared" si="137"/>
        <v/>
      </c>
      <c r="FD46" s="783" t="str">
        <f t="shared" si="138"/>
        <v/>
      </c>
      <c r="FE46" s="783" t="str">
        <f t="shared" si="139"/>
        <v/>
      </c>
      <c r="FF46" s="783" t="str">
        <f t="shared" si="140"/>
        <v/>
      </c>
      <c r="FG46" s="783" t="str">
        <f t="shared" si="141"/>
        <v/>
      </c>
      <c r="FH46" s="783" t="str">
        <f t="shared" si="142"/>
        <v/>
      </c>
      <c r="FI46" s="783" t="str">
        <f t="shared" si="143"/>
        <v/>
      </c>
      <c r="FJ46" s="783" t="str">
        <f t="shared" si="144"/>
        <v/>
      </c>
      <c r="FK46" s="783" t="str">
        <f t="shared" si="145"/>
        <v/>
      </c>
      <c r="FL46" s="783" t="str">
        <f t="shared" si="146"/>
        <v/>
      </c>
      <c r="FM46" s="783" t="str">
        <f t="shared" si="147"/>
        <v/>
      </c>
      <c r="FN46" s="783" t="str">
        <f t="shared" si="148"/>
        <v/>
      </c>
      <c r="FO46" s="783" t="str">
        <f t="shared" si="149"/>
        <v/>
      </c>
      <c r="FP46" s="783" t="str">
        <f t="shared" si="150"/>
        <v/>
      </c>
      <c r="FQ46" s="783" t="str">
        <f t="shared" si="151"/>
        <v/>
      </c>
      <c r="FR46" s="783" t="str">
        <f t="shared" si="152"/>
        <v/>
      </c>
      <c r="FS46" s="783" t="str">
        <f t="shared" si="153"/>
        <v/>
      </c>
      <c r="FT46" s="783" t="str">
        <f t="shared" si="154"/>
        <v/>
      </c>
      <c r="FU46" s="783" t="str">
        <f t="shared" si="155"/>
        <v/>
      </c>
      <c r="FV46" s="783" t="str">
        <f t="shared" si="156"/>
        <v/>
      </c>
      <c r="FW46" s="783" t="str">
        <f t="shared" si="157"/>
        <v/>
      </c>
      <c r="FX46" s="783" t="str">
        <f t="shared" si="158"/>
        <v/>
      </c>
      <c r="FY46" s="783" t="str">
        <f t="shared" si="159"/>
        <v/>
      </c>
      <c r="FZ46" s="783" t="str">
        <f t="shared" si="160"/>
        <v/>
      </c>
      <c r="GA46" s="783" t="str">
        <f t="shared" si="161"/>
        <v/>
      </c>
      <c r="GB46" s="783" t="str">
        <f t="shared" si="162"/>
        <v/>
      </c>
      <c r="GC46" s="783" t="str">
        <f t="shared" si="163"/>
        <v/>
      </c>
      <c r="GD46" s="783" t="str">
        <f t="shared" si="164"/>
        <v/>
      </c>
      <c r="GE46" s="783" t="str">
        <f t="shared" si="165"/>
        <v/>
      </c>
      <c r="GF46" s="783" t="str">
        <f t="shared" si="166"/>
        <v/>
      </c>
      <c r="GG46" s="783" t="str">
        <f t="shared" si="167"/>
        <v/>
      </c>
      <c r="GH46" s="783" t="str">
        <f t="shared" si="168"/>
        <v/>
      </c>
      <c r="GI46" s="783" t="str">
        <f t="shared" si="169"/>
        <v/>
      </c>
      <c r="GJ46" s="783" t="str">
        <f t="shared" si="170"/>
        <v/>
      </c>
      <c r="GK46" s="783" t="str">
        <f t="shared" si="171"/>
        <v/>
      </c>
      <c r="GL46" s="783" t="str">
        <f t="shared" si="172"/>
        <v/>
      </c>
      <c r="GM46" s="783" t="str">
        <f t="shared" si="173"/>
        <v/>
      </c>
      <c r="GN46" s="783" t="str">
        <f t="shared" si="174"/>
        <v/>
      </c>
      <c r="GO46" s="783" t="str">
        <f t="shared" si="175"/>
        <v/>
      </c>
      <c r="GP46" s="783" t="str">
        <f t="shared" si="176"/>
        <v/>
      </c>
      <c r="GQ46" s="783" t="str">
        <f t="shared" si="177"/>
        <v/>
      </c>
      <c r="GR46" s="783" t="str">
        <f t="shared" si="178"/>
        <v/>
      </c>
      <c r="GS46" s="783" t="str">
        <f t="shared" si="179"/>
        <v/>
      </c>
      <c r="GT46" s="783" t="str">
        <f t="shared" si="180"/>
        <v/>
      </c>
      <c r="GU46" s="783" t="str">
        <f t="shared" si="181"/>
        <v/>
      </c>
      <c r="GV46" s="783" t="str">
        <f t="shared" si="182"/>
        <v/>
      </c>
      <c r="GW46" s="783" t="str">
        <f t="shared" si="183"/>
        <v/>
      </c>
      <c r="GX46" s="783" t="str">
        <f t="shared" si="184"/>
        <v/>
      </c>
      <c r="GY46" s="783" t="str">
        <f t="shared" si="185"/>
        <v/>
      </c>
      <c r="GZ46" s="783" t="str">
        <f t="shared" si="186"/>
        <v/>
      </c>
      <c r="HA46" s="783" t="str">
        <f t="shared" si="187"/>
        <v/>
      </c>
      <c r="HB46" s="783" t="str">
        <f t="shared" si="188"/>
        <v/>
      </c>
      <c r="HC46" s="783" t="str">
        <f t="shared" si="189"/>
        <v/>
      </c>
      <c r="HD46" s="783" t="str">
        <f t="shared" si="190"/>
        <v/>
      </c>
      <c r="HE46" s="783" t="str">
        <f t="shared" si="191"/>
        <v/>
      </c>
      <c r="HF46" s="783" t="str">
        <f t="shared" si="192"/>
        <v/>
      </c>
      <c r="HG46" s="783" t="str">
        <f t="shared" si="193"/>
        <v/>
      </c>
      <c r="HH46" s="783" t="str">
        <f t="shared" si="194"/>
        <v/>
      </c>
      <c r="HI46" s="783" t="str">
        <f t="shared" si="195"/>
        <v/>
      </c>
      <c r="HJ46" s="783" t="str">
        <f t="shared" si="196"/>
        <v/>
      </c>
      <c r="HK46" s="783" t="str">
        <f t="shared" si="197"/>
        <v/>
      </c>
      <c r="HL46" s="783" t="str">
        <f t="shared" si="198"/>
        <v/>
      </c>
      <c r="HM46" s="783" t="str">
        <f t="shared" si="199"/>
        <v/>
      </c>
      <c r="HN46" s="783" t="str">
        <f t="shared" si="200"/>
        <v/>
      </c>
      <c r="HO46" s="783" t="str">
        <f t="shared" si="201"/>
        <v/>
      </c>
      <c r="HP46" s="783" t="str">
        <f t="shared" si="202"/>
        <v/>
      </c>
      <c r="HQ46" s="783" t="str">
        <f t="shared" si="203"/>
        <v/>
      </c>
      <c r="HR46" s="783" t="str">
        <f t="shared" si="204"/>
        <v/>
      </c>
      <c r="HS46" s="783" t="str">
        <f t="shared" si="205"/>
        <v/>
      </c>
      <c r="HT46" s="783" t="str">
        <f t="shared" si="206"/>
        <v/>
      </c>
      <c r="HU46" s="783" t="str">
        <f t="shared" si="207"/>
        <v/>
      </c>
      <c r="HV46" s="783" t="str">
        <f t="shared" si="208"/>
        <v/>
      </c>
      <c r="HW46" s="783" t="str">
        <f t="shared" si="209"/>
        <v/>
      </c>
      <c r="HX46" s="783" t="str">
        <f t="shared" si="210"/>
        <v/>
      </c>
      <c r="HY46" s="783" t="str">
        <f t="shared" si="211"/>
        <v/>
      </c>
      <c r="HZ46" s="819" t="str">
        <f t="shared" si="212"/>
        <v/>
      </c>
      <c r="IA46" s="819" t="str">
        <f t="shared" si="213"/>
        <v/>
      </c>
      <c r="IB46" s="819" t="str">
        <f t="shared" si="214"/>
        <v/>
      </c>
      <c r="IC46" s="819" t="str">
        <f t="shared" si="215"/>
        <v/>
      </c>
      <c r="ID46" s="819" t="str">
        <f t="shared" si="216"/>
        <v/>
      </c>
      <c r="IE46" s="819" t="str">
        <f t="shared" si="217"/>
        <v/>
      </c>
      <c r="IF46" s="819" t="str">
        <f t="shared" si="218"/>
        <v/>
      </c>
      <c r="IG46" s="819" t="str">
        <f t="shared" si="219"/>
        <v/>
      </c>
      <c r="IH46" s="819" t="str">
        <f t="shared" si="220"/>
        <v/>
      </c>
      <c r="II46" s="819" t="str">
        <f t="shared" si="221"/>
        <v/>
      </c>
      <c r="IJ46" s="819" t="str">
        <f t="shared" si="222"/>
        <v/>
      </c>
      <c r="IK46" s="819" t="str">
        <f t="shared" si="223"/>
        <v/>
      </c>
      <c r="IL46" s="819" t="str">
        <f t="shared" si="224"/>
        <v/>
      </c>
      <c r="IM46" s="819" t="str">
        <f t="shared" si="225"/>
        <v/>
      </c>
      <c r="IN46" s="819" t="str">
        <f t="shared" si="226"/>
        <v/>
      </c>
      <c r="IO46" s="819" t="str">
        <f t="shared" si="227"/>
        <v/>
      </c>
      <c r="IP46" s="819" t="str">
        <f t="shared" si="228"/>
        <v/>
      </c>
      <c r="IQ46" s="819" t="str">
        <f t="shared" si="229"/>
        <v/>
      </c>
      <c r="IR46" s="819" t="str">
        <f t="shared" si="230"/>
        <v/>
      </c>
      <c r="IS46" s="819" t="str">
        <f t="shared" si="231"/>
        <v/>
      </c>
      <c r="IT46" s="819" t="str">
        <f t="shared" si="232"/>
        <v/>
      </c>
      <c r="IU46" s="819" t="str">
        <f t="shared" si="233"/>
        <v/>
      </c>
      <c r="IV46" s="819" t="str">
        <f t="shared" si="234"/>
        <v/>
      </c>
      <c r="IW46" s="819" t="str">
        <f t="shared" si="235"/>
        <v/>
      </c>
      <c r="IX46" s="819" t="str">
        <f t="shared" si="236"/>
        <v/>
      </c>
      <c r="IY46" s="819" t="str">
        <f t="shared" si="237"/>
        <v/>
      </c>
      <c r="IZ46" s="819" t="str">
        <f t="shared" si="238"/>
        <v/>
      </c>
      <c r="JA46" s="819" t="str">
        <f t="shared" si="239"/>
        <v/>
      </c>
      <c r="JB46" s="819" t="str">
        <f t="shared" si="240"/>
        <v/>
      </c>
      <c r="JC46" s="819" t="str">
        <f t="shared" si="241"/>
        <v/>
      </c>
      <c r="JD46" s="819" t="str">
        <f t="shared" si="242"/>
        <v/>
      </c>
      <c r="JE46" s="819" t="str">
        <f t="shared" si="243"/>
        <v/>
      </c>
      <c r="JF46" s="819" t="str">
        <f t="shared" si="244"/>
        <v/>
      </c>
      <c r="JG46" s="819" t="str">
        <f t="shared" si="245"/>
        <v/>
      </c>
      <c r="JH46" s="819" t="str">
        <f t="shared" si="246"/>
        <v/>
      </c>
      <c r="JI46" s="819" t="str">
        <f t="shared" si="247"/>
        <v/>
      </c>
      <c r="JJ46" s="819" t="str">
        <f t="shared" si="248"/>
        <v/>
      </c>
      <c r="JK46" s="819" t="str">
        <f t="shared" si="249"/>
        <v/>
      </c>
      <c r="JL46" s="819" t="str">
        <f t="shared" si="250"/>
        <v/>
      </c>
      <c r="JM46" s="819" t="str">
        <f t="shared" si="251"/>
        <v/>
      </c>
      <c r="JN46" s="819" t="str">
        <f t="shared" si="252"/>
        <v/>
      </c>
      <c r="JO46" s="819" t="str">
        <f t="shared" si="253"/>
        <v/>
      </c>
      <c r="JP46" s="819" t="str">
        <f t="shared" si="254"/>
        <v/>
      </c>
      <c r="JQ46" s="819" t="str">
        <f t="shared" si="255"/>
        <v/>
      </c>
      <c r="JR46" s="819" t="str">
        <f t="shared" si="256"/>
        <v/>
      </c>
      <c r="JS46" s="819" t="str">
        <f t="shared" si="257"/>
        <v/>
      </c>
      <c r="JT46" s="819" t="str">
        <f t="shared" si="258"/>
        <v/>
      </c>
      <c r="JU46" s="819" t="str">
        <f t="shared" si="259"/>
        <v/>
      </c>
      <c r="JV46" s="819" t="str">
        <f t="shared" si="260"/>
        <v/>
      </c>
      <c r="JW46" s="819" t="str">
        <f t="shared" si="261"/>
        <v/>
      </c>
      <c r="JX46" s="819" t="str">
        <f t="shared" si="262"/>
        <v/>
      </c>
      <c r="JY46" s="819" t="str">
        <f t="shared" si="263"/>
        <v/>
      </c>
      <c r="JZ46" s="819" t="str">
        <f t="shared" si="264"/>
        <v/>
      </c>
      <c r="KA46" s="819" t="str">
        <f t="shared" si="265"/>
        <v/>
      </c>
      <c r="KB46" s="819" t="str">
        <f t="shared" si="266"/>
        <v/>
      </c>
      <c r="KC46" s="819" t="str">
        <f t="shared" si="267"/>
        <v/>
      </c>
      <c r="KD46" s="819" t="str">
        <f t="shared" si="268"/>
        <v/>
      </c>
      <c r="KE46" s="819" t="str">
        <f t="shared" si="269"/>
        <v/>
      </c>
      <c r="KF46" s="819" t="str">
        <f t="shared" si="270"/>
        <v/>
      </c>
      <c r="KG46" s="819" t="str">
        <f t="shared" si="271"/>
        <v/>
      </c>
      <c r="KH46" s="819" t="str">
        <f t="shared" si="272"/>
        <v/>
      </c>
      <c r="KI46" s="819" t="str">
        <f t="shared" si="273"/>
        <v/>
      </c>
      <c r="KJ46" s="819" t="str">
        <f t="shared" si="274"/>
        <v/>
      </c>
      <c r="KK46" s="819" t="str">
        <f t="shared" si="275"/>
        <v/>
      </c>
      <c r="KL46" s="819" t="str">
        <f t="shared" si="276"/>
        <v/>
      </c>
      <c r="KM46" s="819" t="str">
        <f t="shared" si="277"/>
        <v/>
      </c>
      <c r="KN46" s="819" t="str">
        <f t="shared" si="278"/>
        <v/>
      </c>
      <c r="KO46" s="819" t="str">
        <f t="shared" si="279"/>
        <v/>
      </c>
      <c r="KP46" s="819" t="str">
        <f t="shared" si="280"/>
        <v/>
      </c>
      <c r="KQ46" s="819" t="str">
        <f t="shared" si="281"/>
        <v/>
      </c>
      <c r="KR46" s="819" t="str">
        <f t="shared" si="282"/>
        <v/>
      </c>
      <c r="KS46" s="819" t="str">
        <f t="shared" si="283"/>
        <v/>
      </c>
      <c r="KT46" s="819" t="str">
        <f t="shared" si="284"/>
        <v/>
      </c>
      <c r="KU46" s="819" t="str">
        <f t="shared" si="285"/>
        <v/>
      </c>
      <c r="KV46" s="819" t="str">
        <f t="shared" si="286"/>
        <v/>
      </c>
      <c r="KW46" s="819" t="str">
        <f t="shared" si="287"/>
        <v/>
      </c>
      <c r="KX46" s="819" t="str">
        <f t="shared" si="288"/>
        <v/>
      </c>
      <c r="KY46" s="819" t="str">
        <f t="shared" si="289"/>
        <v/>
      </c>
      <c r="KZ46" s="819" t="str">
        <f t="shared" si="290"/>
        <v/>
      </c>
      <c r="LA46" s="819" t="str">
        <f t="shared" si="291"/>
        <v/>
      </c>
      <c r="LB46" s="819" t="str">
        <f t="shared" si="292"/>
        <v/>
      </c>
      <c r="LC46" s="819" t="str">
        <f t="shared" si="293"/>
        <v/>
      </c>
      <c r="LD46" s="819" t="str">
        <f t="shared" si="294"/>
        <v/>
      </c>
      <c r="LE46" s="819" t="str">
        <f t="shared" si="295"/>
        <v/>
      </c>
      <c r="LF46" s="819" t="str">
        <f t="shared" si="296"/>
        <v/>
      </c>
      <c r="LG46" s="819" t="str">
        <f t="shared" si="297"/>
        <v/>
      </c>
      <c r="LH46" s="819" t="str">
        <f t="shared" si="298"/>
        <v/>
      </c>
      <c r="LI46" s="819" t="str">
        <f t="shared" si="299"/>
        <v/>
      </c>
      <c r="LJ46" s="819" t="str">
        <f t="shared" si="300"/>
        <v/>
      </c>
      <c r="LK46" s="819" t="str">
        <f t="shared" si="301"/>
        <v/>
      </c>
      <c r="LL46" s="819" t="str">
        <f t="shared" si="302"/>
        <v/>
      </c>
      <c r="LM46" s="819" t="str">
        <f t="shared" si="303"/>
        <v/>
      </c>
      <c r="LN46" s="819" t="str">
        <f t="shared" si="304"/>
        <v/>
      </c>
      <c r="LO46" s="819" t="str">
        <f t="shared" si="305"/>
        <v/>
      </c>
      <c r="LP46" s="819" t="str">
        <f t="shared" si="306"/>
        <v/>
      </c>
      <c r="LQ46" s="820" t="str">
        <f t="shared" si="307"/>
        <v/>
      </c>
      <c r="LR46" s="820" t="str">
        <f t="shared" si="308"/>
        <v/>
      </c>
      <c r="LS46" s="820" t="str">
        <f t="shared" si="309"/>
        <v/>
      </c>
      <c r="LT46" s="820" t="str">
        <f t="shared" si="310"/>
        <v/>
      </c>
      <c r="LU46" s="820" t="str">
        <f t="shared" si="311"/>
        <v/>
      </c>
      <c r="LV46" s="783" t="str">
        <f t="shared" si="312"/>
        <v/>
      </c>
      <c r="LW46" s="783" t="str">
        <f t="shared" si="313"/>
        <v/>
      </c>
      <c r="LX46" s="783" t="str">
        <f t="shared" si="314"/>
        <v/>
      </c>
      <c r="LY46" s="783" t="str">
        <f t="shared" si="315"/>
        <v/>
      </c>
      <c r="LZ46" s="783" t="str">
        <f t="shared" si="316"/>
        <v/>
      </c>
      <c r="MA46" s="783" t="str">
        <f t="shared" si="317"/>
        <v/>
      </c>
      <c r="MB46" s="783" t="str">
        <f t="shared" si="318"/>
        <v/>
      </c>
      <c r="MC46" s="783" t="str">
        <f t="shared" si="319"/>
        <v/>
      </c>
      <c r="MD46" s="783" t="str">
        <f t="shared" si="320"/>
        <v/>
      </c>
      <c r="ME46" s="783" t="str">
        <f t="shared" si="321"/>
        <v/>
      </c>
      <c r="MF46" s="783" t="str">
        <f t="shared" si="322"/>
        <v/>
      </c>
      <c r="MG46" s="783" t="str">
        <f t="shared" si="323"/>
        <v/>
      </c>
      <c r="MH46" s="783" t="str">
        <f t="shared" si="324"/>
        <v/>
      </c>
      <c r="MI46" s="783" t="str">
        <f t="shared" si="325"/>
        <v/>
      </c>
      <c r="MJ46" s="783" t="str">
        <f t="shared" si="326"/>
        <v/>
      </c>
      <c r="MK46" s="783" t="str">
        <f t="shared" si="327"/>
        <v/>
      </c>
      <c r="ML46" s="783" t="str">
        <f t="shared" si="328"/>
        <v/>
      </c>
      <c r="MM46" s="783" t="str">
        <f t="shared" si="329"/>
        <v/>
      </c>
      <c r="MN46" s="783" t="str">
        <f t="shared" si="330"/>
        <v/>
      </c>
      <c r="MO46" s="783" t="str">
        <f t="shared" si="331"/>
        <v/>
      </c>
      <c r="MP46" s="805">
        <f t="shared" si="338"/>
        <v>0</v>
      </c>
      <c r="MQ46" s="805">
        <f t="shared" si="339"/>
        <v>0</v>
      </c>
      <c r="MR46" s="805">
        <f t="shared" si="340"/>
        <v>0</v>
      </c>
      <c r="MS46" s="805">
        <f t="shared" si="341"/>
        <v>0</v>
      </c>
      <c r="MT46" s="805">
        <f t="shared" si="342"/>
        <v>0</v>
      </c>
      <c r="MU46" s="805">
        <f t="shared" si="343"/>
        <v>0</v>
      </c>
      <c r="MV46" s="805">
        <f t="shared" si="344"/>
        <v>0</v>
      </c>
      <c r="MW46" s="805">
        <f t="shared" si="345"/>
        <v>0</v>
      </c>
      <c r="MX46" s="805">
        <f t="shared" si="346"/>
        <v>0</v>
      </c>
      <c r="MY46" s="805">
        <f t="shared" si="347"/>
        <v>0</v>
      </c>
      <c r="MZ46" s="805">
        <f t="shared" si="332"/>
        <v>0</v>
      </c>
      <c r="NA46" s="805">
        <f t="shared" si="333"/>
        <v>0</v>
      </c>
      <c r="NB46" s="805">
        <f t="shared" si="334"/>
        <v>0</v>
      </c>
      <c r="NC46" s="805">
        <f t="shared" si="335"/>
        <v>0</v>
      </c>
      <c r="ND46" s="805">
        <f t="shared" si="336"/>
        <v>0</v>
      </c>
    </row>
    <row r="47" spans="1:369" ht="13.9" customHeight="1" x14ac:dyDescent="0.2">
      <c r="A47" s="814" t="str">
        <f t="shared" si="337"/>
        <v/>
      </c>
      <c r="B47" s="166"/>
      <c r="C47" s="167"/>
      <c r="D47" s="168"/>
      <c r="E47" s="169"/>
      <c r="F47" s="169"/>
      <c r="G47" s="169"/>
      <c r="H47" s="169"/>
      <c r="I47" s="169"/>
      <c r="J47" s="537"/>
      <c r="K47" s="170"/>
      <c r="L47" s="171">
        <f t="shared" si="0"/>
        <v>0</v>
      </c>
      <c r="M47" s="171">
        <f t="shared" si="1"/>
        <v>0</v>
      </c>
      <c r="N47" s="829"/>
      <c r="O47" s="829"/>
      <c r="P47" s="829"/>
      <c r="Q47" s="830"/>
      <c r="R47" s="831"/>
      <c r="S47" s="832"/>
      <c r="T47" s="1306"/>
      <c r="U47" s="1307"/>
      <c r="V47" s="1307"/>
      <c r="W47" s="1308"/>
      <c r="X47" s="783" t="str">
        <f t="shared" si="2"/>
        <v/>
      </c>
      <c r="Y47" s="783" t="str">
        <f t="shared" si="3"/>
        <v/>
      </c>
      <c r="Z47" s="783" t="str">
        <f t="shared" si="4"/>
        <v/>
      </c>
      <c r="AA47" s="783" t="str">
        <f t="shared" si="5"/>
        <v/>
      </c>
      <c r="AB47" s="783" t="str">
        <f t="shared" si="6"/>
        <v/>
      </c>
      <c r="AC47" s="783" t="str">
        <f t="shared" si="7"/>
        <v/>
      </c>
      <c r="AD47" s="783" t="str">
        <f t="shared" si="8"/>
        <v/>
      </c>
      <c r="AE47" s="783" t="str">
        <f t="shared" si="9"/>
        <v/>
      </c>
      <c r="AF47" s="783" t="str">
        <f t="shared" si="10"/>
        <v/>
      </c>
      <c r="AG47" s="783" t="str">
        <f t="shared" si="11"/>
        <v/>
      </c>
      <c r="AH47" s="783" t="str">
        <f t="shared" si="12"/>
        <v/>
      </c>
      <c r="AI47" s="783" t="str">
        <f t="shared" si="13"/>
        <v/>
      </c>
      <c r="AJ47" s="783" t="str">
        <f t="shared" si="14"/>
        <v/>
      </c>
      <c r="AK47" s="783" t="str">
        <f t="shared" si="15"/>
        <v/>
      </c>
      <c r="AL47" s="783" t="str">
        <f t="shared" si="16"/>
        <v/>
      </c>
      <c r="AM47" s="783" t="str">
        <f t="shared" si="17"/>
        <v/>
      </c>
      <c r="AN47" s="783" t="str">
        <f t="shared" si="18"/>
        <v/>
      </c>
      <c r="AO47" s="783" t="str">
        <f t="shared" si="19"/>
        <v/>
      </c>
      <c r="AP47" s="783" t="str">
        <f t="shared" si="20"/>
        <v/>
      </c>
      <c r="AQ47" s="783" t="str">
        <f t="shared" si="21"/>
        <v/>
      </c>
      <c r="AR47" s="783" t="str">
        <f t="shared" si="22"/>
        <v/>
      </c>
      <c r="AS47" s="783" t="str">
        <f t="shared" si="23"/>
        <v/>
      </c>
      <c r="AT47" s="783" t="str">
        <f t="shared" si="24"/>
        <v/>
      </c>
      <c r="AU47" s="783" t="str">
        <f t="shared" si="25"/>
        <v/>
      </c>
      <c r="AV47" s="783" t="str">
        <f t="shared" si="26"/>
        <v/>
      </c>
      <c r="AW47" s="783" t="str">
        <f t="shared" si="27"/>
        <v/>
      </c>
      <c r="AX47" s="783" t="str">
        <f t="shared" si="28"/>
        <v/>
      </c>
      <c r="AY47" s="783" t="str">
        <f t="shared" si="29"/>
        <v/>
      </c>
      <c r="AZ47" s="783" t="str">
        <f t="shared" si="30"/>
        <v/>
      </c>
      <c r="BA47" s="783" t="str">
        <f t="shared" si="31"/>
        <v/>
      </c>
      <c r="BB47" s="783" t="str">
        <f t="shared" si="32"/>
        <v/>
      </c>
      <c r="BC47" s="783" t="str">
        <f t="shared" si="33"/>
        <v/>
      </c>
      <c r="BD47" s="783" t="str">
        <f t="shared" si="34"/>
        <v/>
      </c>
      <c r="BE47" s="783" t="str">
        <f t="shared" si="35"/>
        <v/>
      </c>
      <c r="BF47" s="783" t="str">
        <f t="shared" si="36"/>
        <v/>
      </c>
      <c r="BG47" s="783" t="str">
        <f t="shared" si="37"/>
        <v/>
      </c>
      <c r="BH47" s="783" t="str">
        <f t="shared" si="38"/>
        <v/>
      </c>
      <c r="BI47" s="783" t="str">
        <f t="shared" si="39"/>
        <v/>
      </c>
      <c r="BJ47" s="783" t="str">
        <f t="shared" si="40"/>
        <v/>
      </c>
      <c r="BK47" s="783" t="str">
        <f t="shared" si="41"/>
        <v/>
      </c>
      <c r="BL47" s="783" t="str">
        <f t="shared" si="42"/>
        <v/>
      </c>
      <c r="BM47" s="783" t="str">
        <f t="shared" si="43"/>
        <v/>
      </c>
      <c r="BN47" s="783" t="str">
        <f t="shared" si="44"/>
        <v/>
      </c>
      <c r="BO47" s="783" t="str">
        <f t="shared" si="45"/>
        <v/>
      </c>
      <c r="BP47" s="783" t="str">
        <f t="shared" si="46"/>
        <v/>
      </c>
      <c r="BQ47" s="783" t="str">
        <f t="shared" si="47"/>
        <v/>
      </c>
      <c r="BR47" s="783" t="str">
        <f t="shared" si="48"/>
        <v/>
      </c>
      <c r="BS47" s="783" t="str">
        <f t="shared" si="49"/>
        <v/>
      </c>
      <c r="BT47" s="783" t="str">
        <f t="shared" si="50"/>
        <v/>
      </c>
      <c r="BU47" s="783" t="str">
        <f t="shared" si="51"/>
        <v/>
      </c>
      <c r="BV47" s="783" t="str">
        <f t="shared" si="52"/>
        <v/>
      </c>
      <c r="BW47" s="783" t="str">
        <f t="shared" si="53"/>
        <v/>
      </c>
      <c r="BX47" s="783" t="str">
        <f t="shared" si="54"/>
        <v/>
      </c>
      <c r="BY47" s="783" t="str">
        <f t="shared" si="55"/>
        <v/>
      </c>
      <c r="BZ47" s="783" t="str">
        <f t="shared" si="56"/>
        <v/>
      </c>
      <c r="CA47" s="783" t="str">
        <f t="shared" si="57"/>
        <v/>
      </c>
      <c r="CB47" s="783" t="str">
        <f t="shared" si="58"/>
        <v/>
      </c>
      <c r="CC47" s="783" t="str">
        <f t="shared" si="59"/>
        <v/>
      </c>
      <c r="CD47" s="783" t="str">
        <f t="shared" si="60"/>
        <v/>
      </c>
      <c r="CE47" s="783" t="str">
        <f t="shared" si="61"/>
        <v/>
      </c>
      <c r="CF47" s="783" t="str">
        <f t="shared" si="62"/>
        <v/>
      </c>
      <c r="CG47" s="783" t="str">
        <f t="shared" si="63"/>
        <v/>
      </c>
      <c r="CH47" s="783" t="str">
        <f t="shared" si="64"/>
        <v/>
      </c>
      <c r="CI47" s="783" t="str">
        <f t="shared" si="65"/>
        <v/>
      </c>
      <c r="CJ47" s="783" t="str">
        <f t="shared" si="66"/>
        <v/>
      </c>
      <c r="CK47" s="783" t="str">
        <f t="shared" si="67"/>
        <v/>
      </c>
      <c r="CL47" s="783" t="str">
        <f t="shared" si="68"/>
        <v/>
      </c>
      <c r="CM47" s="783" t="str">
        <f t="shared" si="69"/>
        <v/>
      </c>
      <c r="CN47" s="783" t="str">
        <f t="shared" si="70"/>
        <v/>
      </c>
      <c r="CO47" s="783" t="str">
        <f t="shared" si="71"/>
        <v/>
      </c>
      <c r="CP47" s="783" t="str">
        <f t="shared" si="72"/>
        <v/>
      </c>
      <c r="CQ47" s="783" t="str">
        <f t="shared" si="73"/>
        <v/>
      </c>
      <c r="CR47" s="783" t="str">
        <f t="shared" si="74"/>
        <v/>
      </c>
      <c r="CS47" s="783" t="str">
        <f t="shared" si="75"/>
        <v/>
      </c>
      <c r="CT47" s="783" t="str">
        <f t="shared" si="76"/>
        <v/>
      </c>
      <c r="CU47" s="783" t="str">
        <f t="shared" si="77"/>
        <v/>
      </c>
      <c r="CV47" s="783" t="str">
        <f t="shared" si="78"/>
        <v/>
      </c>
      <c r="CW47" s="783" t="str">
        <f t="shared" si="79"/>
        <v/>
      </c>
      <c r="CX47" s="783" t="str">
        <f t="shared" si="80"/>
        <v/>
      </c>
      <c r="CY47" s="783" t="str">
        <f t="shared" si="81"/>
        <v/>
      </c>
      <c r="CZ47" s="783" t="str">
        <f t="shared" si="82"/>
        <v/>
      </c>
      <c r="DA47" s="783" t="str">
        <f t="shared" si="83"/>
        <v/>
      </c>
      <c r="DB47" s="783" t="str">
        <f t="shared" si="84"/>
        <v/>
      </c>
      <c r="DC47" s="783" t="str">
        <f t="shared" si="85"/>
        <v/>
      </c>
      <c r="DD47" s="783" t="str">
        <f t="shared" si="86"/>
        <v/>
      </c>
      <c r="DE47" s="783" t="str">
        <f t="shared" si="87"/>
        <v/>
      </c>
      <c r="DF47" s="783" t="str">
        <f t="shared" si="88"/>
        <v/>
      </c>
      <c r="DG47" s="783" t="str">
        <f t="shared" si="89"/>
        <v/>
      </c>
      <c r="DH47" s="783" t="str">
        <f t="shared" si="90"/>
        <v/>
      </c>
      <c r="DI47" s="783" t="str">
        <f t="shared" si="91"/>
        <v/>
      </c>
      <c r="DJ47" s="783" t="str">
        <f t="shared" si="92"/>
        <v/>
      </c>
      <c r="DK47" s="783" t="str">
        <f t="shared" si="93"/>
        <v/>
      </c>
      <c r="DL47" s="783" t="str">
        <f t="shared" si="94"/>
        <v/>
      </c>
      <c r="DM47" s="783" t="str">
        <f t="shared" si="95"/>
        <v/>
      </c>
      <c r="DN47" s="783" t="str">
        <f t="shared" si="96"/>
        <v/>
      </c>
      <c r="DO47" s="783" t="str">
        <f t="shared" si="97"/>
        <v/>
      </c>
      <c r="DP47" s="783" t="str">
        <f t="shared" si="98"/>
        <v/>
      </c>
      <c r="DQ47" s="783" t="str">
        <f t="shared" si="99"/>
        <v/>
      </c>
      <c r="DR47" s="783" t="str">
        <f t="shared" si="100"/>
        <v/>
      </c>
      <c r="DS47" s="783" t="str">
        <f t="shared" si="101"/>
        <v/>
      </c>
      <c r="DT47" s="783" t="str">
        <f t="shared" si="102"/>
        <v/>
      </c>
      <c r="DU47" s="783" t="str">
        <f t="shared" si="103"/>
        <v/>
      </c>
      <c r="DV47" s="783" t="str">
        <f t="shared" si="104"/>
        <v/>
      </c>
      <c r="DW47" s="783" t="str">
        <f t="shared" si="105"/>
        <v/>
      </c>
      <c r="DX47" s="783" t="str">
        <f t="shared" si="106"/>
        <v/>
      </c>
      <c r="DY47" s="783" t="str">
        <f t="shared" si="107"/>
        <v/>
      </c>
      <c r="DZ47" s="783" t="str">
        <f t="shared" si="108"/>
        <v/>
      </c>
      <c r="EA47" s="783" t="str">
        <f t="shared" si="109"/>
        <v/>
      </c>
      <c r="EB47" s="783" t="str">
        <f t="shared" si="110"/>
        <v/>
      </c>
      <c r="EC47" s="783" t="str">
        <f t="shared" si="111"/>
        <v/>
      </c>
      <c r="ED47" s="783" t="str">
        <f t="shared" si="112"/>
        <v/>
      </c>
      <c r="EE47" s="783" t="str">
        <f t="shared" si="113"/>
        <v/>
      </c>
      <c r="EF47" s="783" t="str">
        <f t="shared" si="114"/>
        <v/>
      </c>
      <c r="EG47" s="783" t="str">
        <f t="shared" si="115"/>
        <v/>
      </c>
      <c r="EH47" s="783" t="str">
        <f t="shared" si="116"/>
        <v/>
      </c>
      <c r="EI47" s="783" t="str">
        <f t="shared" si="117"/>
        <v/>
      </c>
      <c r="EJ47" s="783" t="str">
        <f t="shared" si="118"/>
        <v/>
      </c>
      <c r="EK47" s="783" t="str">
        <f t="shared" si="119"/>
        <v/>
      </c>
      <c r="EL47" s="783" t="str">
        <f t="shared" si="120"/>
        <v/>
      </c>
      <c r="EM47" s="783" t="str">
        <f t="shared" si="121"/>
        <v/>
      </c>
      <c r="EN47" s="783" t="str">
        <f t="shared" si="122"/>
        <v/>
      </c>
      <c r="EO47" s="783" t="str">
        <f t="shared" si="123"/>
        <v/>
      </c>
      <c r="EP47" s="783" t="str">
        <f t="shared" si="124"/>
        <v/>
      </c>
      <c r="EQ47" s="783" t="str">
        <f t="shared" si="125"/>
        <v/>
      </c>
      <c r="ER47" s="783" t="str">
        <f t="shared" si="126"/>
        <v/>
      </c>
      <c r="ES47" s="783" t="str">
        <f t="shared" si="127"/>
        <v/>
      </c>
      <c r="ET47" s="783" t="str">
        <f t="shared" si="128"/>
        <v/>
      </c>
      <c r="EU47" s="783" t="str">
        <f t="shared" si="129"/>
        <v/>
      </c>
      <c r="EV47" s="783" t="str">
        <f t="shared" si="130"/>
        <v/>
      </c>
      <c r="EW47" s="783" t="str">
        <f t="shared" si="131"/>
        <v/>
      </c>
      <c r="EX47" s="783" t="str">
        <f t="shared" si="132"/>
        <v/>
      </c>
      <c r="EY47" s="783" t="str">
        <f t="shared" si="133"/>
        <v/>
      </c>
      <c r="EZ47" s="783" t="str">
        <f t="shared" si="134"/>
        <v/>
      </c>
      <c r="FA47" s="783" t="str">
        <f t="shared" si="135"/>
        <v/>
      </c>
      <c r="FB47" s="783" t="str">
        <f t="shared" si="136"/>
        <v/>
      </c>
      <c r="FC47" s="783" t="str">
        <f t="shared" si="137"/>
        <v/>
      </c>
      <c r="FD47" s="783" t="str">
        <f t="shared" si="138"/>
        <v/>
      </c>
      <c r="FE47" s="783" t="str">
        <f t="shared" si="139"/>
        <v/>
      </c>
      <c r="FF47" s="783" t="str">
        <f t="shared" si="140"/>
        <v/>
      </c>
      <c r="FG47" s="783" t="str">
        <f t="shared" si="141"/>
        <v/>
      </c>
      <c r="FH47" s="783" t="str">
        <f t="shared" si="142"/>
        <v/>
      </c>
      <c r="FI47" s="783" t="str">
        <f t="shared" si="143"/>
        <v/>
      </c>
      <c r="FJ47" s="783" t="str">
        <f t="shared" si="144"/>
        <v/>
      </c>
      <c r="FK47" s="783" t="str">
        <f t="shared" si="145"/>
        <v/>
      </c>
      <c r="FL47" s="783" t="str">
        <f t="shared" si="146"/>
        <v/>
      </c>
      <c r="FM47" s="783" t="str">
        <f t="shared" si="147"/>
        <v/>
      </c>
      <c r="FN47" s="783" t="str">
        <f t="shared" si="148"/>
        <v/>
      </c>
      <c r="FO47" s="783" t="str">
        <f t="shared" si="149"/>
        <v/>
      </c>
      <c r="FP47" s="783" t="str">
        <f t="shared" si="150"/>
        <v/>
      </c>
      <c r="FQ47" s="783" t="str">
        <f t="shared" si="151"/>
        <v/>
      </c>
      <c r="FR47" s="783" t="str">
        <f t="shared" si="152"/>
        <v/>
      </c>
      <c r="FS47" s="783" t="str">
        <f t="shared" si="153"/>
        <v/>
      </c>
      <c r="FT47" s="783" t="str">
        <f t="shared" si="154"/>
        <v/>
      </c>
      <c r="FU47" s="783" t="str">
        <f t="shared" si="155"/>
        <v/>
      </c>
      <c r="FV47" s="783" t="str">
        <f t="shared" si="156"/>
        <v/>
      </c>
      <c r="FW47" s="783" t="str">
        <f t="shared" si="157"/>
        <v/>
      </c>
      <c r="FX47" s="783" t="str">
        <f t="shared" si="158"/>
        <v/>
      </c>
      <c r="FY47" s="783" t="str">
        <f t="shared" si="159"/>
        <v/>
      </c>
      <c r="FZ47" s="783" t="str">
        <f t="shared" si="160"/>
        <v/>
      </c>
      <c r="GA47" s="783" t="str">
        <f t="shared" si="161"/>
        <v/>
      </c>
      <c r="GB47" s="783" t="str">
        <f t="shared" si="162"/>
        <v/>
      </c>
      <c r="GC47" s="783" t="str">
        <f t="shared" si="163"/>
        <v/>
      </c>
      <c r="GD47" s="783" t="str">
        <f t="shared" si="164"/>
        <v/>
      </c>
      <c r="GE47" s="783" t="str">
        <f t="shared" si="165"/>
        <v/>
      </c>
      <c r="GF47" s="783" t="str">
        <f t="shared" si="166"/>
        <v/>
      </c>
      <c r="GG47" s="783" t="str">
        <f t="shared" si="167"/>
        <v/>
      </c>
      <c r="GH47" s="783" t="str">
        <f t="shared" si="168"/>
        <v/>
      </c>
      <c r="GI47" s="783" t="str">
        <f t="shared" si="169"/>
        <v/>
      </c>
      <c r="GJ47" s="783" t="str">
        <f t="shared" si="170"/>
        <v/>
      </c>
      <c r="GK47" s="783" t="str">
        <f t="shared" si="171"/>
        <v/>
      </c>
      <c r="GL47" s="783" t="str">
        <f t="shared" si="172"/>
        <v/>
      </c>
      <c r="GM47" s="783" t="str">
        <f t="shared" si="173"/>
        <v/>
      </c>
      <c r="GN47" s="783" t="str">
        <f t="shared" si="174"/>
        <v/>
      </c>
      <c r="GO47" s="783" t="str">
        <f t="shared" si="175"/>
        <v/>
      </c>
      <c r="GP47" s="783" t="str">
        <f t="shared" si="176"/>
        <v/>
      </c>
      <c r="GQ47" s="783" t="str">
        <f t="shared" si="177"/>
        <v/>
      </c>
      <c r="GR47" s="783" t="str">
        <f t="shared" si="178"/>
        <v/>
      </c>
      <c r="GS47" s="783" t="str">
        <f t="shared" si="179"/>
        <v/>
      </c>
      <c r="GT47" s="783" t="str">
        <f t="shared" si="180"/>
        <v/>
      </c>
      <c r="GU47" s="783" t="str">
        <f t="shared" si="181"/>
        <v/>
      </c>
      <c r="GV47" s="783" t="str">
        <f t="shared" si="182"/>
        <v/>
      </c>
      <c r="GW47" s="783" t="str">
        <f t="shared" si="183"/>
        <v/>
      </c>
      <c r="GX47" s="783" t="str">
        <f t="shared" si="184"/>
        <v/>
      </c>
      <c r="GY47" s="783" t="str">
        <f t="shared" si="185"/>
        <v/>
      </c>
      <c r="GZ47" s="783" t="str">
        <f t="shared" si="186"/>
        <v/>
      </c>
      <c r="HA47" s="783" t="str">
        <f t="shared" si="187"/>
        <v/>
      </c>
      <c r="HB47" s="783" t="str">
        <f t="shared" si="188"/>
        <v/>
      </c>
      <c r="HC47" s="783" t="str">
        <f t="shared" si="189"/>
        <v/>
      </c>
      <c r="HD47" s="783" t="str">
        <f t="shared" si="190"/>
        <v/>
      </c>
      <c r="HE47" s="783" t="str">
        <f t="shared" si="191"/>
        <v/>
      </c>
      <c r="HF47" s="783" t="str">
        <f t="shared" si="192"/>
        <v/>
      </c>
      <c r="HG47" s="783" t="str">
        <f t="shared" si="193"/>
        <v/>
      </c>
      <c r="HH47" s="783" t="str">
        <f t="shared" si="194"/>
        <v/>
      </c>
      <c r="HI47" s="783" t="str">
        <f t="shared" si="195"/>
        <v/>
      </c>
      <c r="HJ47" s="783" t="str">
        <f t="shared" si="196"/>
        <v/>
      </c>
      <c r="HK47" s="783" t="str">
        <f t="shared" si="197"/>
        <v/>
      </c>
      <c r="HL47" s="783" t="str">
        <f t="shared" si="198"/>
        <v/>
      </c>
      <c r="HM47" s="783" t="str">
        <f t="shared" si="199"/>
        <v/>
      </c>
      <c r="HN47" s="783" t="str">
        <f t="shared" si="200"/>
        <v/>
      </c>
      <c r="HO47" s="783" t="str">
        <f t="shared" si="201"/>
        <v/>
      </c>
      <c r="HP47" s="783" t="str">
        <f t="shared" si="202"/>
        <v/>
      </c>
      <c r="HQ47" s="783" t="str">
        <f t="shared" si="203"/>
        <v/>
      </c>
      <c r="HR47" s="783" t="str">
        <f t="shared" si="204"/>
        <v/>
      </c>
      <c r="HS47" s="783" t="str">
        <f t="shared" si="205"/>
        <v/>
      </c>
      <c r="HT47" s="783" t="str">
        <f t="shared" si="206"/>
        <v/>
      </c>
      <c r="HU47" s="783" t="str">
        <f t="shared" si="207"/>
        <v/>
      </c>
      <c r="HV47" s="783" t="str">
        <f t="shared" si="208"/>
        <v/>
      </c>
      <c r="HW47" s="783" t="str">
        <f t="shared" si="209"/>
        <v/>
      </c>
      <c r="HX47" s="783" t="str">
        <f t="shared" si="210"/>
        <v/>
      </c>
      <c r="HY47" s="783" t="str">
        <f t="shared" si="211"/>
        <v/>
      </c>
      <c r="HZ47" s="819" t="str">
        <f t="shared" si="212"/>
        <v/>
      </c>
      <c r="IA47" s="819" t="str">
        <f t="shared" si="213"/>
        <v/>
      </c>
      <c r="IB47" s="819" t="str">
        <f t="shared" si="214"/>
        <v/>
      </c>
      <c r="IC47" s="819" t="str">
        <f t="shared" si="215"/>
        <v/>
      </c>
      <c r="ID47" s="819" t="str">
        <f t="shared" si="216"/>
        <v/>
      </c>
      <c r="IE47" s="819" t="str">
        <f t="shared" si="217"/>
        <v/>
      </c>
      <c r="IF47" s="819" t="str">
        <f t="shared" si="218"/>
        <v/>
      </c>
      <c r="IG47" s="819" t="str">
        <f t="shared" si="219"/>
        <v/>
      </c>
      <c r="IH47" s="819" t="str">
        <f t="shared" si="220"/>
        <v/>
      </c>
      <c r="II47" s="819" t="str">
        <f t="shared" si="221"/>
        <v/>
      </c>
      <c r="IJ47" s="819" t="str">
        <f t="shared" si="222"/>
        <v/>
      </c>
      <c r="IK47" s="819" t="str">
        <f t="shared" si="223"/>
        <v/>
      </c>
      <c r="IL47" s="819" t="str">
        <f t="shared" si="224"/>
        <v/>
      </c>
      <c r="IM47" s="819" t="str">
        <f t="shared" si="225"/>
        <v/>
      </c>
      <c r="IN47" s="819" t="str">
        <f t="shared" si="226"/>
        <v/>
      </c>
      <c r="IO47" s="819" t="str">
        <f t="shared" si="227"/>
        <v/>
      </c>
      <c r="IP47" s="819" t="str">
        <f t="shared" si="228"/>
        <v/>
      </c>
      <c r="IQ47" s="819" t="str">
        <f t="shared" si="229"/>
        <v/>
      </c>
      <c r="IR47" s="819" t="str">
        <f t="shared" si="230"/>
        <v/>
      </c>
      <c r="IS47" s="819" t="str">
        <f t="shared" si="231"/>
        <v/>
      </c>
      <c r="IT47" s="819" t="str">
        <f t="shared" si="232"/>
        <v/>
      </c>
      <c r="IU47" s="819" t="str">
        <f t="shared" si="233"/>
        <v/>
      </c>
      <c r="IV47" s="819" t="str">
        <f t="shared" si="234"/>
        <v/>
      </c>
      <c r="IW47" s="819" t="str">
        <f t="shared" si="235"/>
        <v/>
      </c>
      <c r="IX47" s="819" t="str">
        <f t="shared" si="236"/>
        <v/>
      </c>
      <c r="IY47" s="819" t="str">
        <f t="shared" si="237"/>
        <v/>
      </c>
      <c r="IZ47" s="819" t="str">
        <f t="shared" si="238"/>
        <v/>
      </c>
      <c r="JA47" s="819" t="str">
        <f t="shared" si="239"/>
        <v/>
      </c>
      <c r="JB47" s="819" t="str">
        <f t="shared" si="240"/>
        <v/>
      </c>
      <c r="JC47" s="819" t="str">
        <f t="shared" si="241"/>
        <v/>
      </c>
      <c r="JD47" s="819" t="str">
        <f t="shared" si="242"/>
        <v/>
      </c>
      <c r="JE47" s="819" t="str">
        <f t="shared" si="243"/>
        <v/>
      </c>
      <c r="JF47" s="819" t="str">
        <f t="shared" si="244"/>
        <v/>
      </c>
      <c r="JG47" s="819" t="str">
        <f t="shared" si="245"/>
        <v/>
      </c>
      <c r="JH47" s="819" t="str">
        <f t="shared" si="246"/>
        <v/>
      </c>
      <c r="JI47" s="819" t="str">
        <f t="shared" si="247"/>
        <v/>
      </c>
      <c r="JJ47" s="819" t="str">
        <f t="shared" si="248"/>
        <v/>
      </c>
      <c r="JK47" s="819" t="str">
        <f t="shared" si="249"/>
        <v/>
      </c>
      <c r="JL47" s="819" t="str">
        <f t="shared" si="250"/>
        <v/>
      </c>
      <c r="JM47" s="819" t="str">
        <f t="shared" si="251"/>
        <v/>
      </c>
      <c r="JN47" s="819" t="str">
        <f t="shared" si="252"/>
        <v/>
      </c>
      <c r="JO47" s="819" t="str">
        <f t="shared" si="253"/>
        <v/>
      </c>
      <c r="JP47" s="819" t="str">
        <f t="shared" si="254"/>
        <v/>
      </c>
      <c r="JQ47" s="819" t="str">
        <f t="shared" si="255"/>
        <v/>
      </c>
      <c r="JR47" s="819" t="str">
        <f t="shared" si="256"/>
        <v/>
      </c>
      <c r="JS47" s="819" t="str">
        <f t="shared" si="257"/>
        <v/>
      </c>
      <c r="JT47" s="819" t="str">
        <f t="shared" si="258"/>
        <v/>
      </c>
      <c r="JU47" s="819" t="str">
        <f t="shared" si="259"/>
        <v/>
      </c>
      <c r="JV47" s="819" t="str">
        <f t="shared" si="260"/>
        <v/>
      </c>
      <c r="JW47" s="819" t="str">
        <f t="shared" si="261"/>
        <v/>
      </c>
      <c r="JX47" s="819" t="str">
        <f t="shared" si="262"/>
        <v/>
      </c>
      <c r="JY47" s="819" t="str">
        <f t="shared" si="263"/>
        <v/>
      </c>
      <c r="JZ47" s="819" t="str">
        <f t="shared" si="264"/>
        <v/>
      </c>
      <c r="KA47" s="819" t="str">
        <f t="shared" si="265"/>
        <v/>
      </c>
      <c r="KB47" s="819" t="str">
        <f t="shared" si="266"/>
        <v/>
      </c>
      <c r="KC47" s="819" t="str">
        <f t="shared" si="267"/>
        <v/>
      </c>
      <c r="KD47" s="819" t="str">
        <f t="shared" si="268"/>
        <v/>
      </c>
      <c r="KE47" s="819" t="str">
        <f t="shared" si="269"/>
        <v/>
      </c>
      <c r="KF47" s="819" t="str">
        <f t="shared" si="270"/>
        <v/>
      </c>
      <c r="KG47" s="819" t="str">
        <f t="shared" si="271"/>
        <v/>
      </c>
      <c r="KH47" s="819" t="str">
        <f t="shared" si="272"/>
        <v/>
      </c>
      <c r="KI47" s="819" t="str">
        <f t="shared" si="273"/>
        <v/>
      </c>
      <c r="KJ47" s="819" t="str">
        <f t="shared" si="274"/>
        <v/>
      </c>
      <c r="KK47" s="819" t="str">
        <f t="shared" si="275"/>
        <v/>
      </c>
      <c r="KL47" s="819" t="str">
        <f t="shared" si="276"/>
        <v/>
      </c>
      <c r="KM47" s="819" t="str">
        <f t="shared" si="277"/>
        <v/>
      </c>
      <c r="KN47" s="819" t="str">
        <f t="shared" si="278"/>
        <v/>
      </c>
      <c r="KO47" s="819" t="str">
        <f t="shared" si="279"/>
        <v/>
      </c>
      <c r="KP47" s="819" t="str">
        <f t="shared" si="280"/>
        <v/>
      </c>
      <c r="KQ47" s="819" t="str">
        <f t="shared" si="281"/>
        <v/>
      </c>
      <c r="KR47" s="819" t="str">
        <f t="shared" si="282"/>
        <v/>
      </c>
      <c r="KS47" s="819" t="str">
        <f t="shared" si="283"/>
        <v/>
      </c>
      <c r="KT47" s="819" t="str">
        <f t="shared" si="284"/>
        <v/>
      </c>
      <c r="KU47" s="819" t="str">
        <f t="shared" si="285"/>
        <v/>
      </c>
      <c r="KV47" s="819" t="str">
        <f t="shared" si="286"/>
        <v/>
      </c>
      <c r="KW47" s="819" t="str">
        <f t="shared" si="287"/>
        <v/>
      </c>
      <c r="KX47" s="819" t="str">
        <f t="shared" si="288"/>
        <v/>
      </c>
      <c r="KY47" s="819" t="str">
        <f t="shared" si="289"/>
        <v/>
      </c>
      <c r="KZ47" s="819" t="str">
        <f t="shared" si="290"/>
        <v/>
      </c>
      <c r="LA47" s="819" t="str">
        <f t="shared" si="291"/>
        <v/>
      </c>
      <c r="LB47" s="819" t="str">
        <f t="shared" si="292"/>
        <v/>
      </c>
      <c r="LC47" s="819" t="str">
        <f t="shared" si="293"/>
        <v/>
      </c>
      <c r="LD47" s="819" t="str">
        <f t="shared" si="294"/>
        <v/>
      </c>
      <c r="LE47" s="819" t="str">
        <f t="shared" si="295"/>
        <v/>
      </c>
      <c r="LF47" s="819" t="str">
        <f t="shared" si="296"/>
        <v/>
      </c>
      <c r="LG47" s="819" t="str">
        <f t="shared" si="297"/>
        <v/>
      </c>
      <c r="LH47" s="819" t="str">
        <f t="shared" si="298"/>
        <v/>
      </c>
      <c r="LI47" s="819" t="str">
        <f t="shared" si="299"/>
        <v/>
      </c>
      <c r="LJ47" s="819" t="str">
        <f t="shared" si="300"/>
        <v/>
      </c>
      <c r="LK47" s="819" t="str">
        <f t="shared" si="301"/>
        <v/>
      </c>
      <c r="LL47" s="819" t="str">
        <f t="shared" si="302"/>
        <v/>
      </c>
      <c r="LM47" s="819" t="str">
        <f t="shared" si="303"/>
        <v/>
      </c>
      <c r="LN47" s="819" t="str">
        <f t="shared" si="304"/>
        <v/>
      </c>
      <c r="LO47" s="819" t="str">
        <f t="shared" si="305"/>
        <v/>
      </c>
      <c r="LP47" s="819" t="str">
        <f t="shared" si="306"/>
        <v/>
      </c>
      <c r="LQ47" s="820" t="str">
        <f t="shared" si="307"/>
        <v/>
      </c>
      <c r="LR47" s="820" t="str">
        <f t="shared" si="308"/>
        <v/>
      </c>
      <c r="LS47" s="820" t="str">
        <f t="shared" si="309"/>
        <v/>
      </c>
      <c r="LT47" s="820" t="str">
        <f t="shared" si="310"/>
        <v/>
      </c>
      <c r="LU47" s="820" t="str">
        <f t="shared" si="311"/>
        <v/>
      </c>
      <c r="LV47" s="783" t="str">
        <f t="shared" si="312"/>
        <v/>
      </c>
      <c r="LW47" s="783" t="str">
        <f t="shared" si="313"/>
        <v/>
      </c>
      <c r="LX47" s="783" t="str">
        <f t="shared" si="314"/>
        <v/>
      </c>
      <c r="LY47" s="783" t="str">
        <f t="shared" si="315"/>
        <v/>
      </c>
      <c r="LZ47" s="783" t="str">
        <f t="shared" si="316"/>
        <v/>
      </c>
      <c r="MA47" s="783" t="str">
        <f t="shared" si="317"/>
        <v/>
      </c>
      <c r="MB47" s="783" t="str">
        <f t="shared" si="318"/>
        <v/>
      </c>
      <c r="MC47" s="783" t="str">
        <f t="shared" si="319"/>
        <v/>
      </c>
      <c r="MD47" s="783" t="str">
        <f t="shared" si="320"/>
        <v/>
      </c>
      <c r="ME47" s="783" t="str">
        <f t="shared" si="321"/>
        <v/>
      </c>
      <c r="MF47" s="783" t="str">
        <f t="shared" si="322"/>
        <v/>
      </c>
      <c r="MG47" s="783" t="str">
        <f t="shared" si="323"/>
        <v/>
      </c>
      <c r="MH47" s="783" t="str">
        <f t="shared" si="324"/>
        <v/>
      </c>
      <c r="MI47" s="783" t="str">
        <f t="shared" si="325"/>
        <v/>
      </c>
      <c r="MJ47" s="783" t="str">
        <f t="shared" si="326"/>
        <v/>
      </c>
      <c r="MK47" s="783" t="str">
        <f t="shared" si="327"/>
        <v/>
      </c>
      <c r="ML47" s="783" t="str">
        <f t="shared" si="328"/>
        <v/>
      </c>
      <c r="MM47" s="783" t="str">
        <f t="shared" si="329"/>
        <v/>
      </c>
      <c r="MN47" s="783" t="str">
        <f t="shared" si="330"/>
        <v/>
      </c>
      <c r="MO47" s="783" t="str">
        <f t="shared" si="331"/>
        <v/>
      </c>
      <c r="MP47" s="805">
        <f t="shared" si="338"/>
        <v>0</v>
      </c>
      <c r="MQ47" s="805">
        <f t="shared" si="339"/>
        <v>0</v>
      </c>
      <c r="MR47" s="805">
        <f t="shared" si="340"/>
        <v>0</v>
      </c>
      <c r="MS47" s="805">
        <f t="shared" si="341"/>
        <v>0</v>
      </c>
      <c r="MT47" s="805">
        <f t="shared" si="342"/>
        <v>0</v>
      </c>
      <c r="MU47" s="805">
        <f t="shared" si="343"/>
        <v>0</v>
      </c>
      <c r="MV47" s="805">
        <f t="shared" si="344"/>
        <v>0</v>
      </c>
      <c r="MW47" s="805">
        <f t="shared" si="345"/>
        <v>0</v>
      </c>
      <c r="MX47" s="805">
        <f t="shared" si="346"/>
        <v>0</v>
      </c>
      <c r="MY47" s="805">
        <f t="shared" si="347"/>
        <v>0</v>
      </c>
      <c r="MZ47" s="805">
        <f t="shared" si="332"/>
        <v>0</v>
      </c>
      <c r="NA47" s="805">
        <f t="shared" si="333"/>
        <v>0</v>
      </c>
      <c r="NB47" s="805">
        <f t="shared" si="334"/>
        <v>0</v>
      </c>
      <c r="NC47" s="805">
        <f t="shared" si="335"/>
        <v>0</v>
      </c>
      <c r="ND47" s="805">
        <f t="shared" si="336"/>
        <v>0</v>
      </c>
    </row>
    <row r="48" spans="1:369" s="779" customFormat="1" ht="13.9" customHeight="1" x14ac:dyDescent="0.2">
      <c r="A48" s="833">
        <f>COUNT(A10,A11,A12,A13,A14,A15,A16,A17,A18,A19,A20,A21,A22,A23,A24,A25,A26,A27,A28,A29,A30,A31,A32,A33,A34,A35,A36,A37,A38,A39)</f>
        <v>0</v>
      </c>
      <c r="B48" s="1309" t="s">
        <v>576</v>
      </c>
      <c r="C48" s="1310"/>
      <c r="D48" s="834" t="s">
        <v>577</v>
      </c>
      <c r="E48" s="178">
        <f>SUM(E10:E47)</f>
        <v>0</v>
      </c>
      <c r="F48" s="179">
        <f>(E10*F10+E11*F11+E12*F12+E13*F13+E14*F14+E15*F15+E16*F16+E17*F17+E18*F18+E19*F19+E20*F20+E21*F21+E22*F22+E23*F23+E24*F24+E25*F25+E26*F26+E27*F27+E28*F28+E29*F29+E30*F30+E31*F31+E32*F32+E33*F33+E34*F34+E35*F35+E36*F36+E37*F37+E38*F38+E39*F39+E40*F40+E41*F41+E42*F42+E43*F43+E44*F44+E45*F45+E46*F46+E47*F47)</f>
        <v>0</v>
      </c>
      <c r="H48" s="1251" t="s">
        <v>578</v>
      </c>
      <c r="I48" s="835" t="s">
        <v>579</v>
      </c>
      <c r="J48" s="181" t="str">
        <f>IF(P67=0,"",IF(SUM(P58:P62)/P67&gt;=0.4,"Pass","Fail"))</f>
        <v/>
      </c>
      <c r="K48" s="182"/>
      <c r="L48" s="836" t="s">
        <v>580</v>
      </c>
      <c r="M48" s="184">
        <f>SUM(M10:M47)</f>
        <v>0</v>
      </c>
      <c r="N48" s="778"/>
      <c r="O48" s="778"/>
      <c r="P48" s="778"/>
      <c r="Q48" s="778"/>
      <c r="R48" s="778"/>
      <c r="S48" s="778"/>
      <c r="T48" s="778"/>
      <c r="U48" s="778"/>
      <c r="V48" s="796"/>
      <c r="W48" s="837"/>
      <c r="X48" s="838">
        <f t="shared" ref="X48:FA48" si="348">SUM(X10:X47)</f>
        <v>0</v>
      </c>
      <c r="Y48" s="838">
        <f t="shared" si="348"/>
        <v>0</v>
      </c>
      <c r="Z48" s="838">
        <f t="shared" si="348"/>
        <v>0</v>
      </c>
      <c r="AA48" s="838">
        <f t="shared" si="348"/>
        <v>0</v>
      </c>
      <c r="AB48" s="838">
        <f t="shared" si="348"/>
        <v>0</v>
      </c>
      <c r="AC48" s="838">
        <f t="shared" si="348"/>
        <v>0</v>
      </c>
      <c r="AD48" s="838">
        <f t="shared" si="348"/>
        <v>0</v>
      </c>
      <c r="AE48" s="838">
        <f t="shared" si="348"/>
        <v>0</v>
      </c>
      <c r="AF48" s="838">
        <f t="shared" si="348"/>
        <v>0</v>
      </c>
      <c r="AG48" s="838">
        <f t="shared" si="348"/>
        <v>0</v>
      </c>
      <c r="AH48" s="838">
        <f t="shared" si="348"/>
        <v>0</v>
      </c>
      <c r="AI48" s="838">
        <f t="shared" si="348"/>
        <v>0</v>
      </c>
      <c r="AJ48" s="838">
        <f t="shared" si="348"/>
        <v>0</v>
      </c>
      <c r="AK48" s="838">
        <f t="shared" si="348"/>
        <v>0</v>
      </c>
      <c r="AL48" s="838">
        <f t="shared" si="348"/>
        <v>0</v>
      </c>
      <c r="AM48" s="838">
        <f>SUM(AM10:AM47)</f>
        <v>0</v>
      </c>
      <c r="AN48" s="838">
        <f>SUM(AN10:AN47)</f>
        <v>0</v>
      </c>
      <c r="AO48" s="838">
        <f>SUM(AO10:AO47)</f>
        <v>0</v>
      </c>
      <c r="AP48" s="838">
        <f>SUM(AP10:AP47)</f>
        <v>0</v>
      </c>
      <c r="AQ48" s="838">
        <f>SUM(AQ10:AQ47)</f>
        <v>0</v>
      </c>
      <c r="AR48" s="838">
        <f t="shared" si="348"/>
        <v>0</v>
      </c>
      <c r="AS48" s="838">
        <f t="shared" si="348"/>
        <v>0</v>
      </c>
      <c r="AT48" s="838">
        <f t="shared" si="348"/>
        <v>0</v>
      </c>
      <c r="AU48" s="838">
        <f t="shared" si="348"/>
        <v>0</v>
      </c>
      <c r="AV48" s="838">
        <f t="shared" si="348"/>
        <v>0</v>
      </c>
      <c r="AW48" s="838">
        <f t="shared" si="348"/>
        <v>0</v>
      </c>
      <c r="AX48" s="838">
        <f t="shared" si="348"/>
        <v>0</v>
      </c>
      <c r="AY48" s="838">
        <f t="shared" si="348"/>
        <v>0</v>
      </c>
      <c r="AZ48" s="838">
        <f t="shared" si="348"/>
        <v>0</v>
      </c>
      <c r="BA48" s="838">
        <f t="shared" si="348"/>
        <v>0</v>
      </c>
      <c r="BB48" s="838">
        <f>SUM(BB10:BB47)</f>
        <v>0</v>
      </c>
      <c r="BC48" s="838">
        <f>SUM(BC10:BC47)</f>
        <v>0</v>
      </c>
      <c r="BD48" s="838">
        <f>SUM(BD10:BD47)</f>
        <v>0</v>
      </c>
      <c r="BE48" s="838">
        <f>SUM(BE10:BE47)</f>
        <v>0</v>
      </c>
      <c r="BF48" s="838">
        <f>SUM(BF10:BF47)</f>
        <v>0</v>
      </c>
      <c r="BG48" s="838">
        <f t="shared" si="348"/>
        <v>0</v>
      </c>
      <c r="BH48" s="838">
        <f t="shared" si="348"/>
        <v>0</v>
      </c>
      <c r="BI48" s="838">
        <f t="shared" si="348"/>
        <v>0</v>
      </c>
      <c r="BJ48" s="838">
        <f t="shared" si="348"/>
        <v>0</v>
      </c>
      <c r="BK48" s="838">
        <f t="shared" si="348"/>
        <v>0</v>
      </c>
      <c r="BL48" s="838">
        <f>SUM(BL10:BL47)</f>
        <v>0</v>
      </c>
      <c r="BM48" s="838">
        <f>SUM(BM10:BM47)</f>
        <v>0</v>
      </c>
      <c r="BN48" s="838">
        <f>SUM(BN10:BN47)</f>
        <v>0</v>
      </c>
      <c r="BO48" s="838">
        <f>SUM(BO10:BO47)</f>
        <v>0</v>
      </c>
      <c r="BP48" s="838">
        <f>SUM(BP10:BP47)</f>
        <v>0</v>
      </c>
      <c r="BQ48" s="838">
        <f t="shared" si="348"/>
        <v>0</v>
      </c>
      <c r="BR48" s="838">
        <f t="shared" si="348"/>
        <v>0</v>
      </c>
      <c r="BS48" s="838">
        <f t="shared" si="348"/>
        <v>0</v>
      </c>
      <c r="BT48" s="838">
        <f t="shared" si="348"/>
        <v>0</v>
      </c>
      <c r="BU48" s="838">
        <f t="shared" si="348"/>
        <v>0</v>
      </c>
      <c r="BV48" s="838">
        <f>SUM(BV10:BV47)</f>
        <v>0</v>
      </c>
      <c r="BW48" s="838">
        <f>SUM(BW10:BW47)</f>
        <v>0</v>
      </c>
      <c r="BX48" s="838">
        <f>SUM(BX10:BX47)</f>
        <v>0</v>
      </c>
      <c r="BY48" s="838">
        <f>SUM(BY10:BY47)</f>
        <v>0</v>
      </c>
      <c r="BZ48" s="838">
        <f>SUM(BZ10:BZ47)</f>
        <v>0</v>
      </c>
      <c r="CA48" s="838">
        <f t="shared" si="348"/>
        <v>0</v>
      </c>
      <c r="CB48" s="838">
        <f t="shared" si="348"/>
        <v>0</v>
      </c>
      <c r="CC48" s="838">
        <f t="shared" si="348"/>
        <v>0</v>
      </c>
      <c r="CD48" s="838">
        <f t="shared" si="348"/>
        <v>0</v>
      </c>
      <c r="CE48" s="838">
        <f t="shared" si="348"/>
        <v>0</v>
      </c>
      <c r="CF48" s="838">
        <f t="shared" si="348"/>
        <v>0</v>
      </c>
      <c r="CG48" s="838">
        <f t="shared" si="348"/>
        <v>0</v>
      </c>
      <c r="CH48" s="838">
        <f t="shared" si="348"/>
        <v>0</v>
      </c>
      <c r="CI48" s="838">
        <f t="shared" si="348"/>
        <v>0</v>
      </c>
      <c r="CJ48" s="838">
        <f t="shared" si="348"/>
        <v>0</v>
      </c>
      <c r="CK48" s="838">
        <f>SUM(CK10:CK47)</f>
        <v>0</v>
      </c>
      <c r="CL48" s="838">
        <f>SUM(CL10:CL47)</f>
        <v>0</v>
      </c>
      <c r="CM48" s="838">
        <f>SUM(CM10:CM47)</f>
        <v>0</v>
      </c>
      <c r="CN48" s="838">
        <f>SUM(CN10:CN47)</f>
        <v>0</v>
      </c>
      <c r="CO48" s="838">
        <f>SUM(CO10:CO47)</f>
        <v>0</v>
      </c>
      <c r="CP48" s="838">
        <f t="shared" ref="CP48:CY48" si="349">SUM(CP10:CP47)</f>
        <v>0</v>
      </c>
      <c r="CQ48" s="838">
        <f t="shared" si="349"/>
        <v>0</v>
      </c>
      <c r="CR48" s="838">
        <f t="shared" si="349"/>
        <v>0</v>
      </c>
      <c r="CS48" s="838">
        <f t="shared" si="349"/>
        <v>0</v>
      </c>
      <c r="CT48" s="838">
        <f t="shared" si="349"/>
        <v>0</v>
      </c>
      <c r="CU48" s="838">
        <f t="shared" si="349"/>
        <v>0</v>
      </c>
      <c r="CV48" s="838">
        <f t="shared" si="349"/>
        <v>0</v>
      </c>
      <c r="CW48" s="838">
        <f t="shared" si="349"/>
        <v>0</v>
      </c>
      <c r="CX48" s="838">
        <f t="shared" si="349"/>
        <v>0</v>
      </c>
      <c r="CY48" s="838">
        <f t="shared" si="349"/>
        <v>0</v>
      </c>
      <c r="CZ48" s="838">
        <f t="shared" si="348"/>
        <v>0</v>
      </c>
      <c r="DA48" s="838">
        <f t="shared" si="348"/>
        <v>0</v>
      </c>
      <c r="DB48" s="838">
        <f t="shared" si="348"/>
        <v>0</v>
      </c>
      <c r="DC48" s="838">
        <f t="shared" si="348"/>
        <v>0</v>
      </c>
      <c r="DD48" s="838">
        <f t="shared" si="348"/>
        <v>0</v>
      </c>
      <c r="DE48" s="838">
        <f t="shared" si="348"/>
        <v>0</v>
      </c>
      <c r="DF48" s="838">
        <f t="shared" si="348"/>
        <v>0</v>
      </c>
      <c r="DG48" s="838">
        <f t="shared" si="348"/>
        <v>0</v>
      </c>
      <c r="DH48" s="838">
        <f t="shared" si="348"/>
        <v>0</v>
      </c>
      <c r="DI48" s="838">
        <f t="shared" si="348"/>
        <v>0</v>
      </c>
      <c r="DJ48" s="838">
        <f t="shared" si="348"/>
        <v>0</v>
      </c>
      <c r="DK48" s="838">
        <f t="shared" si="348"/>
        <v>0</v>
      </c>
      <c r="DL48" s="838">
        <f t="shared" si="348"/>
        <v>0</v>
      </c>
      <c r="DM48" s="838">
        <f t="shared" si="348"/>
        <v>0</v>
      </c>
      <c r="DN48" s="838">
        <f t="shared" si="348"/>
        <v>0</v>
      </c>
      <c r="DO48" s="838">
        <f t="shared" si="348"/>
        <v>0</v>
      </c>
      <c r="DP48" s="838">
        <f t="shared" si="348"/>
        <v>0</v>
      </c>
      <c r="DQ48" s="838">
        <f t="shared" si="348"/>
        <v>0</v>
      </c>
      <c r="DR48" s="838">
        <f t="shared" si="348"/>
        <v>0</v>
      </c>
      <c r="DS48" s="838">
        <f t="shared" si="348"/>
        <v>0</v>
      </c>
      <c r="DT48" s="838">
        <f t="shared" si="348"/>
        <v>0</v>
      </c>
      <c r="DU48" s="838">
        <f t="shared" si="348"/>
        <v>0</v>
      </c>
      <c r="DV48" s="838">
        <f t="shared" si="348"/>
        <v>0</v>
      </c>
      <c r="DW48" s="838">
        <f t="shared" si="348"/>
        <v>0</v>
      </c>
      <c r="DX48" s="838">
        <f t="shared" si="348"/>
        <v>0</v>
      </c>
      <c r="DY48" s="838">
        <f t="shared" si="348"/>
        <v>0</v>
      </c>
      <c r="DZ48" s="838">
        <f t="shared" si="348"/>
        <v>0</v>
      </c>
      <c r="EA48" s="838">
        <f t="shared" si="348"/>
        <v>0</v>
      </c>
      <c r="EB48" s="838">
        <f t="shared" si="348"/>
        <v>0</v>
      </c>
      <c r="EC48" s="838">
        <f t="shared" si="348"/>
        <v>0</v>
      </c>
      <c r="ED48" s="838">
        <f t="shared" si="348"/>
        <v>0</v>
      </c>
      <c r="EE48" s="838">
        <f t="shared" si="348"/>
        <v>0</v>
      </c>
      <c r="EF48" s="838">
        <f t="shared" si="348"/>
        <v>0</v>
      </c>
      <c r="EG48" s="838">
        <f t="shared" si="348"/>
        <v>0</v>
      </c>
      <c r="EH48" s="838">
        <f t="shared" si="348"/>
        <v>0</v>
      </c>
      <c r="EI48" s="838">
        <f t="shared" si="348"/>
        <v>0</v>
      </c>
      <c r="EJ48" s="838">
        <f t="shared" si="348"/>
        <v>0</v>
      </c>
      <c r="EK48" s="838">
        <f t="shared" si="348"/>
        <v>0</v>
      </c>
      <c r="EL48" s="838">
        <f t="shared" si="348"/>
        <v>0</v>
      </c>
      <c r="EM48" s="838">
        <f t="shared" si="348"/>
        <v>0</v>
      </c>
      <c r="EN48" s="838">
        <f t="shared" si="348"/>
        <v>0</v>
      </c>
      <c r="EO48" s="838">
        <f t="shared" si="348"/>
        <v>0</v>
      </c>
      <c r="EP48" s="838">
        <f t="shared" si="348"/>
        <v>0</v>
      </c>
      <c r="EQ48" s="838">
        <f t="shared" si="348"/>
        <v>0</v>
      </c>
      <c r="ER48" s="838">
        <f t="shared" si="348"/>
        <v>0</v>
      </c>
      <c r="ES48" s="838">
        <f t="shared" si="348"/>
        <v>0</v>
      </c>
      <c r="ET48" s="838">
        <f t="shared" si="348"/>
        <v>0</v>
      </c>
      <c r="EU48" s="838">
        <f t="shared" si="348"/>
        <v>0</v>
      </c>
      <c r="EV48" s="838">
        <f t="shared" si="348"/>
        <v>0</v>
      </c>
      <c r="EW48" s="838">
        <f t="shared" si="348"/>
        <v>0</v>
      </c>
      <c r="EX48" s="838">
        <f t="shared" si="348"/>
        <v>0</v>
      </c>
      <c r="EY48" s="838">
        <f t="shared" si="348"/>
        <v>0</v>
      </c>
      <c r="EZ48" s="838">
        <f t="shared" si="348"/>
        <v>0</v>
      </c>
      <c r="FA48" s="838">
        <f t="shared" si="348"/>
        <v>0</v>
      </c>
      <c r="FB48" s="838">
        <f t="shared" ref="FB48:HW48" si="350">SUM(FB10:FB47)</f>
        <v>0</v>
      </c>
      <c r="FC48" s="838">
        <f>SUM(FC10:FC47)</f>
        <v>0</v>
      </c>
      <c r="FD48" s="838">
        <f>SUM(FD10:FD47)</f>
        <v>0</v>
      </c>
      <c r="FE48" s="838">
        <f>SUM(FE10:FE47)</f>
        <v>0</v>
      </c>
      <c r="FF48" s="838">
        <f>SUM(FF10:FF47)</f>
        <v>0</v>
      </c>
      <c r="FG48" s="838">
        <f>SUM(FG10:FG47)</f>
        <v>0</v>
      </c>
      <c r="FH48" s="838">
        <f t="shared" si="350"/>
        <v>0</v>
      </c>
      <c r="FI48" s="838">
        <f t="shared" si="350"/>
        <v>0</v>
      </c>
      <c r="FJ48" s="838">
        <f t="shared" si="350"/>
        <v>0</v>
      </c>
      <c r="FK48" s="838">
        <f t="shared" si="350"/>
        <v>0</v>
      </c>
      <c r="FL48" s="838">
        <f t="shared" si="350"/>
        <v>0</v>
      </c>
      <c r="FM48" s="838">
        <f>SUM(FM10:FM47)</f>
        <v>0</v>
      </c>
      <c r="FN48" s="838">
        <f>SUM(FN10:FN47)</f>
        <v>0</v>
      </c>
      <c r="FO48" s="838">
        <f>SUM(FO10:FO47)</f>
        <v>0</v>
      </c>
      <c r="FP48" s="838">
        <f>SUM(FP10:FP47)</f>
        <v>0</v>
      </c>
      <c r="FQ48" s="838">
        <f>SUM(FQ10:FQ47)</f>
        <v>0</v>
      </c>
      <c r="FR48" s="838">
        <f t="shared" si="350"/>
        <v>0</v>
      </c>
      <c r="FS48" s="838">
        <f t="shared" si="350"/>
        <v>0</v>
      </c>
      <c r="FT48" s="838">
        <f t="shared" si="350"/>
        <v>0</v>
      </c>
      <c r="FU48" s="838">
        <f t="shared" si="350"/>
        <v>0</v>
      </c>
      <c r="FV48" s="838">
        <f t="shared" si="350"/>
        <v>0</v>
      </c>
      <c r="FW48" s="838">
        <f t="shared" si="350"/>
        <v>0</v>
      </c>
      <c r="FX48" s="838">
        <f t="shared" si="350"/>
        <v>0</v>
      </c>
      <c r="FY48" s="838">
        <f t="shared" si="350"/>
        <v>0</v>
      </c>
      <c r="FZ48" s="838">
        <f t="shared" si="350"/>
        <v>0</v>
      </c>
      <c r="GA48" s="838">
        <f t="shared" si="350"/>
        <v>0</v>
      </c>
      <c r="GB48" s="838">
        <f t="shared" si="350"/>
        <v>0</v>
      </c>
      <c r="GC48" s="838">
        <f t="shared" si="350"/>
        <v>0</v>
      </c>
      <c r="GD48" s="838">
        <f t="shared" si="350"/>
        <v>0</v>
      </c>
      <c r="GE48" s="838">
        <f t="shared" si="350"/>
        <v>0</v>
      </c>
      <c r="GF48" s="838">
        <f t="shared" si="350"/>
        <v>0</v>
      </c>
      <c r="GG48" s="838">
        <f t="shared" si="350"/>
        <v>0</v>
      </c>
      <c r="GH48" s="838">
        <f t="shared" si="350"/>
        <v>0</v>
      </c>
      <c r="GI48" s="838">
        <f t="shared" si="350"/>
        <v>0</v>
      </c>
      <c r="GJ48" s="838">
        <f t="shared" si="350"/>
        <v>0</v>
      </c>
      <c r="GK48" s="838">
        <f t="shared" si="350"/>
        <v>0</v>
      </c>
      <c r="GL48" s="838">
        <f t="shared" si="350"/>
        <v>0</v>
      </c>
      <c r="GM48" s="838">
        <f t="shared" si="350"/>
        <v>0</v>
      </c>
      <c r="GN48" s="838">
        <f t="shared" si="350"/>
        <v>0</v>
      </c>
      <c r="GO48" s="838">
        <f t="shared" si="350"/>
        <v>0</v>
      </c>
      <c r="GP48" s="838">
        <f t="shared" si="350"/>
        <v>0</v>
      </c>
      <c r="GQ48" s="838">
        <f t="shared" si="350"/>
        <v>0</v>
      </c>
      <c r="GR48" s="838">
        <f t="shared" si="350"/>
        <v>0</v>
      </c>
      <c r="GS48" s="838">
        <f t="shared" si="350"/>
        <v>0</v>
      </c>
      <c r="GT48" s="838">
        <f t="shared" si="350"/>
        <v>0</v>
      </c>
      <c r="GU48" s="838">
        <f t="shared" si="350"/>
        <v>0</v>
      </c>
      <c r="GV48" s="838">
        <f t="shared" si="350"/>
        <v>0</v>
      </c>
      <c r="GW48" s="838">
        <f t="shared" si="350"/>
        <v>0</v>
      </c>
      <c r="GX48" s="838">
        <f t="shared" si="350"/>
        <v>0</v>
      </c>
      <c r="GY48" s="838">
        <f t="shared" si="350"/>
        <v>0</v>
      </c>
      <c r="GZ48" s="838">
        <f t="shared" si="350"/>
        <v>0</v>
      </c>
      <c r="HA48" s="838">
        <f t="shared" si="350"/>
        <v>0</v>
      </c>
      <c r="HB48" s="838">
        <f t="shared" si="350"/>
        <v>0</v>
      </c>
      <c r="HC48" s="838">
        <f t="shared" si="350"/>
        <v>0</v>
      </c>
      <c r="HD48" s="838">
        <f t="shared" si="350"/>
        <v>0</v>
      </c>
      <c r="HE48" s="838">
        <f t="shared" si="350"/>
        <v>0</v>
      </c>
      <c r="HF48" s="838">
        <f t="shared" si="350"/>
        <v>0</v>
      </c>
      <c r="HG48" s="838">
        <f t="shared" si="350"/>
        <v>0</v>
      </c>
      <c r="HH48" s="838">
        <f t="shared" si="350"/>
        <v>0</v>
      </c>
      <c r="HI48" s="838">
        <f t="shared" si="350"/>
        <v>0</v>
      </c>
      <c r="HJ48" s="838">
        <f t="shared" si="350"/>
        <v>0</v>
      </c>
      <c r="HK48" s="838">
        <f t="shared" si="350"/>
        <v>0</v>
      </c>
      <c r="HL48" s="838">
        <f t="shared" si="350"/>
        <v>0</v>
      </c>
      <c r="HM48" s="838">
        <f t="shared" si="350"/>
        <v>0</v>
      </c>
      <c r="HN48" s="838">
        <f t="shared" si="350"/>
        <v>0</v>
      </c>
      <c r="HO48" s="838">
        <f t="shared" si="350"/>
        <v>0</v>
      </c>
      <c r="HP48" s="838">
        <f t="shared" si="350"/>
        <v>0</v>
      </c>
      <c r="HQ48" s="838">
        <f t="shared" si="350"/>
        <v>0</v>
      </c>
      <c r="HR48" s="838">
        <f t="shared" si="350"/>
        <v>0</v>
      </c>
      <c r="HS48" s="838">
        <f t="shared" si="350"/>
        <v>0</v>
      </c>
      <c r="HT48" s="838">
        <f t="shared" si="350"/>
        <v>0</v>
      </c>
      <c r="HU48" s="838">
        <f t="shared" si="350"/>
        <v>0</v>
      </c>
      <c r="HV48" s="838">
        <f t="shared" si="350"/>
        <v>0</v>
      </c>
      <c r="HW48" s="838">
        <f t="shared" si="350"/>
        <v>0</v>
      </c>
      <c r="HX48" s="838">
        <f t="shared" ref="HX48:KI48" si="351">SUM(HX10:HX47)</f>
        <v>0</v>
      </c>
      <c r="HY48" s="838">
        <f t="shared" si="351"/>
        <v>0</v>
      </c>
      <c r="HZ48" s="838">
        <f t="shared" si="351"/>
        <v>0</v>
      </c>
      <c r="IA48" s="838">
        <f t="shared" si="351"/>
        <v>0</v>
      </c>
      <c r="IB48" s="838">
        <f t="shared" si="351"/>
        <v>0</v>
      </c>
      <c r="IC48" s="838">
        <f t="shared" si="351"/>
        <v>0</v>
      </c>
      <c r="ID48" s="838">
        <f t="shared" si="351"/>
        <v>0</v>
      </c>
      <c r="IE48" s="838">
        <f t="shared" si="351"/>
        <v>0</v>
      </c>
      <c r="IF48" s="838">
        <f t="shared" si="351"/>
        <v>0</v>
      </c>
      <c r="IG48" s="838">
        <f t="shared" si="351"/>
        <v>0</v>
      </c>
      <c r="IH48" s="838">
        <f t="shared" si="351"/>
        <v>0</v>
      </c>
      <c r="II48" s="838">
        <f t="shared" si="351"/>
        <v>0</v>
      </c>
      <c r="IJ48" s="838">
        <f t="shared" si="351"/>
        <v>0</v>
      </c>
      <c r="IK48" s="838">
        <f t="shared" si="351"/>
        <v>0</v>
      </c>
      <c r="IL48" s="838">
        <f t="shared" si="351"/>
        <v>0</v>
      </c>
      <c r="IM48" s="838">
        <f t="shared" si="351"/>
        <v>0</v>
      </c>
      <c r="IN48" s="838">
        <f t="shared" si="351"/>
        <v>0</v>
      </c>
      <c r="IO48" s="838">
        <f t="shared" si="351"/>
        <v>0</v>
      </c>
      <c r="IP48" s="838">
        <f t="shared" si="351"/>
        <v>0</v>
      </c>
      <c r="IQ48" s="838">
        <f t="shared" si="351"/>
        <v>0</v>
      </c>
      <c r="IR48" s="838">
        <f t="shared" si="351"/>
        <v>0</v>
      </c>
      <c r="IS48" s="838">
        <f t="shared" si="351"/>
        <v>0</v>
      </c>
      <c r="IT48" s="838">
        <f t="shared" si="351"/>
        <v>0</v>
      </c>
      <c r="IU48" s="838">
        <f t="shared" si="351"/>
        <v>0</v>
      </c>
      <c r="IV48" s="838">
        <f t="shared" si="351"/>
        <v>0</v>
      </c>
      <c r="IW48" s="838">
        <f t="shared" si="351"/>
        <v>0</v>
      </c>
      <c r="IX48" s="838">
        <f t="shared" si="351"/>
        <v>0</v>
      </c>
      <c r="IY48" s="838">
        <f t="shared" si="351"/>
        <v>0</v>
      </c>
      <c r="IZ48" s="838">
        <f t="shared" si="351"/>
        <v>0</v>
      </c>
      <c r="JA48" s="838">
        <f t="shared" si="351"/>
        <v>0</v>
      </c>
      <c r="JB48" s="838">
        <f t="shared" si="351"/>
        <v>0</v>
      </c>
      <c r="JC48" s="838">
        <f t="shared" si="351"/>
        <v>0</v>
      </c>
      <c r="JD48" s="838">
        <f t="shared" si="351"/>
        <v>0</v>
      </c>
      <c r="JE48" s="838">
        <f t="shared" si="351"/>
        <v>0</v>
      </c>
      <c r="JF48" s="838">
        <f t="shared" si="351"/>
        <v>0</v>
      </c>
      <c r="JG48" s="838">
        <f t="shared" si="351"/>
        <v>0</v>
      </c>
      <c r="JH48" s="838">
        <f t="shared" si="351"/>
        <v>0</v>
      </c>
      <c r="JI48" s="838">
        <f t="shared" si="351"/>
        <v>0</v>
      </c>
      <c r="JJ48" s="838">
        <f t="shared" si="351"/>
        <v>0</v>
      </c>
      <c r="JK48" s="838">
        <f t="shared" si="351"/>
        <v>0</v>
      </c>
      <c r="JL48" s="838">
        <f t="shared" si="351"/>
        <v>0</v>
      </c>
      <c r="JM48" s="838">
        <f t="shared" si="351"/>
        <v>0</v>
      </c>
      <c r="JN48" s="838">
        <f t="shared" si="351"/>
        <v>0</v>
      </c>
      <c r="JO48" s="838">
        <f t="shared" si="351"/>
        <v>0</v>
      </c>
      <c r="JP48" s="838">
        <f t="shared" si="351"/>
        <v>0</v>
      </c>
      <c r="JQ48" s="838">
        <f t="shared" si="351"/>
        <v>0</v>
      </c>
      <c r="JR48" s="838">
        <f t="shared" si="351"/>
        <v>0</v>
      </c>
      <c r="JS48" s="838">
        <f t="shared" si="351"/>
        <v>0</v>
      </c>
      <c r="JT48" s="838">
        <f t="shared" si="351"/>
        <v>0</v>
      </c>
      <c r="JU48" s="838">
        <f t="shared" si="351"/>
        <v>0</v>
      </c>
      <c r="JV48" s="838">
        <f t="shared" si="351"/>
        <v>0</v>
      </c>
      <c r="JW48" s="838">
        <f t="shared" si="351"/>
        <v>0</v>
      </c>
      <c r="JX48" s="838">
        <f t="shared" si="351"/>
        <v>0</v>
      </c>
      <c r="JY48" s="838">
        <f t="shared" si="351"/>
        <v>0</v>
      </c>
      <c r="JZ48" s="838">
        <f t="shared" si="351"/>
        <v>0</v>
      </c>
      <c r="KA48" s="838">
        <f t="shared" si="351"/>
        <v>0</v>
      </c>
      <c r="KB48" s="838">
        <f t="shared" si="351"/>
        <v>0</v>
      </c>
      <c r="KC48" s="838">
        <f t="shared" si="351"/>
        <v>0</v>
      </c>
      <c r="KD48" s="838">
        <f t="shared" si="351"/>
        <v>0</v>
      </c>
      <c r="KE48" s="838">
        <f t="shared" si="351"/>
        <v>0</v>
      </c>
      <c r="KF48" s="838">
        <f t="shared" si="351"/>
        <v>0</v>
      </c>
      <c r="KG48" s="838">
        <f t="shared" si="351"/>
        <v>0</v>
      </c>
      <c r="KH48" s="838">
        <f t="shared" si="351"/>
        <v>0</v>
      </c>
      <c r="KI48" s="838">
        <f t="shared" si="351"/>
        <v>0</v>
      </c>
      <c r="KJ48" s="838">
        <f t="shared" ref="KJ48:NE48" si="352">SUM(KJ10:KJ47)</f>
        <v>0</v>
      </c>
      <c r="KK48" s="838">
        <f t="shared" si="352"/>
        <v>0</v>
      </c>
      <c r="KL48" s="838">
        <f t="shared" si="352"/>
        <v>0</v>
      </c>
      <c r="KM48" s="838">
        <f t="shared" si="352"/>
        <v>0</v>
      </c>
      <c r="KN48" s="838">
        <f t="shared" si="352"/>
        <v>0</v>
      </c>
      <c r="KO48" s="838">
        <f t="shared" si="352"/>
        <v>0</v>
      </c>
      <c r="KP48" s="838">
        <f t="shared" si="352"/>
        <v>0</v>
      </c>
      <c r="KQ48" s="838">
        <f t="shared" si="352"/>
        <v>0</v>
      </c>
      <c r="KR48" s="838">
        <f t="shared" si="352"/>
        <v>0</v>
      </c>
      <c r="KS48" s="838">
        <f t="shared" si="352"/>
        <v>0</v>
      </c>
      <c r="KT48" s="838">
        <f t="shared" si="352"/>
        <v>0</v>
      </c>
      <c r="KU48" s="838">
        <f t="shared" si="352"/>
        <v>0</v>
      </c>
      <c r="KV48" s="838">
        <f t="shared" si="352"/>
        <v>0</v>
      </c>
      <c r="KW48" s="838">
        <f t="shared" si="352"/>
        <v>0</v>
      </c>
      <c r="KX48" s="838">
        <f t="shared" si="352"/>
        <v>0</v>
      </c>
      <c r="KY48" s="838">
        <f t="shared" si="352"/>
        <v>0</v>
      </c>
      <c r="KZ48" s="838">
        <f t="shared" si="352"/>
        <v>0</v>
      </c>
      <c r="LA48" s="838">
        <f t="shared" si="352"/>
        <v>0</v>
      </c>
      <c r="LB48" s="838">
        <f t="shared" si="352"/>
        <v>0</v>
      </c>
      <c r="LC48" s="838">
        <f t="shared" si="352"/>
        <v>0</v>
      </c>
      <c r="LD48" s="838">
        <f t="shared" si="352"/>
        <v>0</v>
      </c>
      <c r="LE48" s="838">
        <f t="shared" si="352"/>
        <v>0</v>
      </c>
      <c r="LF48" s="838">
        <f t="shared" si="352"/>
        <v>0</v>
      </c>
      <c r="LG48" s="838">
        <f t="shared" si="352"/>
        <v>0</v>
      </c>
      <c r="LH48" s="838">
        <f t="shared" si="352"/>
        <v>0</v>
      </c>
      <c r="LI48" s="838">
        <f t="shared" si="352"/>
        <v>0</v>
      </c>
      <c r="LJ48" s="838">
        <f t="shared" si="352"/>
        <v>0</v>
      </c>
      <c r="LK48" s="838">
        <f t="shared" si="352"/>
        <v>0</v>
      </c>
      <c r="LL48" s="838">
        <f t="shared" si="352"/>
        <v>0</v>
      </c>
      <c r="LM48" s="838">
        <f t="shared" si="352"/>
        <v>0</v>
      </c>
      <c r="LN48" s="838">
        <f t="shared" si="352"/>
        <v>0</v>
      </c>
      <c r="LO48" s="838">
        <f t="shared" si="352"/>
        <v>0</v>
      </c>
      <c r="LP48" s="838">
        <f t="shared" si="352"/>
        <v>0</v>
      </c>
      <c r="LQ48" s="838">
        <f t="shared" si="352"/>
        <v>0</v>
      </c>
      <c r="LR48" s="838">
        <f t="shared" si="352"/>
        <v>0</v>
      </c>
      <c r="LS48" s="838">
        <f t="shared" si="352"/>
        <v>0</v>
      </c>
      <c r="LT48" s="838">
        <f t="shared" si="352"/>
        <v>0</v>
      </c>
      <c r="LU48" s="838">
        <f t="shared" si="352"/>
        <v>0</v>
      </c>
      <c r="LV48" s="838">
        <f t="shared" si="352"/>
        <v>0</v>
      </c>
      <c r="LW48" s="838">
        <f t="shared" si="352"/>
        <v>0</v>
      </c>
      <c r="LX48" s="838">
        <f t="shared" si="352"/>
        <v>0</v>
      </c>
      <c r="LY48" s="838">
        <f t="shared" si="352"/>
        <v>0</v>
      </c>
      <c r="LZ48" s="838">
        <f t="shared" si="352"/>
        <v>0</v>
      </c>
      <c r="MA48" s="838">
        <f t="shared" si="352"/>
        <v>0</v>
      </c>
      <c r="MB48" s="838">
        <f t="shared" si="352"/>
        <v>0</v>
      </c>
      <c r="MC48" s="838">
        <f t="shared" si="352"/>
        <v>0</v>
      </c>
      <c r="MD48" s="838">
        <f t="shared" si="352"/>
        <v>0</v>
      </c>
      <c r="ME48" s="838">
        <f t="shared" si="352"/>
        <v>0</v>
      </c>
      <c r="MF48" s="838">
        <f t="shared" si="352"/>
        <v>0</v>
      </c>
      <c r="MG48" s="838">
        <f t="shared" si="352"/>
        <v>0</v>
      </c>
      <c r="MH48" s="838">
        <f t="shared" si="352"/>
        <v>0</v>
      </c>
      <c r="MI48" s="838">
        <f t="shared" si="352"/>
        <v>0</v>
      </c>
      <c r="MJ48" s="838">
        <f t="shared" si="352"/>
        <v>0</v>
      </c>
      <c r="MK48" s="838">
        <f t="shared" si="352"/>
        <v>0</v>
      </c>
      <c r="ML48" s="838">
        <f t="shared" si="352"/>
        <v>0</v>
      </c>
      <c r="MM48" s="838">
        <f t="shared" si="352"/>
        <v>0</v>
      </c>
      <c r="MN48" s="838">
        <f t="shared" si="352"/>
        <v>0</v>
      </c>
      <c r="MO48" s="838">
        <f t="shared" si="352"/>
        <v>0</v>
      </c>
      <c r="MP48" s="838">
        <f t="shared" si="352"/>
        <v>0</v>
      </c>
      <c r="MQ48" s="838">
        <f t="shared" si="352"/>
        <v>0</v>
      </c>
      <c r="MR48" s="838">
        <f t="shared" si="352"/>
        <v>0</v>
      </c>
      <c r="MS48" s="838">
        <f t="shared" si="352"/>
        <v>0</v>
      </c>
      <c r="MT48" s="838">
        <f t="shared" si="352"/>
        <v>0</v>
      </c>
      <c r="MU48" s="838">
        <f t="shared" si="352"/>
        <v>0</v>
      </c>
      <c r="MV48" s="838">
        <f t="shared" si="352"/>
        <v>0</v>
      </c>
      <c r="MW48" s="838">
        <f t="shared" si="352"/>
        <v>0</v>
      </c>
      <c r="MX48" s="838">
        <f t="shared" si="352"/>
        <v>0</v>
      </c>
      <c r="MY48" s="838">
        <f t="shared" si="352"/>
        <v>0</v>
      </c>
      <c r="MZ48" s="838">
        <f t="shared" si="352"/>
        <v>0</v>
      </c>
      <c r="NA48" s="838">
        <f t="shared" si="352"/>
        <v>0</v>
      </c>
      <c r="NB48" s="838">
        <f t="shared" si="352"/>
        <v>0</v>
      </c>
      <c r="NC48" s="838">
        <f t="shared" si="352"/>
        <v>0</v>
      </c>
      <c r="ND48" s="838">
        <f t="shared" si="352"/>
        <v>0</v>
      </c>
      <c r="NE48" s="837">
        <f t="shared" si="352"/>
        <v>0</v>
      </c>
    </row>
    <row r="49" spans="1:368" s="779" customFormat="1" ht="13.9" customHeight="1" x14ac:dyDescent="0.2">
      <c r="B49" s="1311" t="str">
        <f>IF(SUM(E17:E47)=0,"",(B17*E17+B18*E18+B19*E19+B20*E20+B21*E21+B22*E22+B23*E23+B24*E24+B25*E25+B26*E26+B27*E27+B28*E28+B29*E29+B30*E30+B31*E31+B32*E32+B33*E33+B34*E34+B35*E35+B36*E36+B37*E37+B38*E38+B39*E39+B40*E40+B41*E41+B42*E42+B43*E43+B44*E44+B45*E45+B46*E46+B47*E47)/SUM(E17:E47))</f>
        <v/>
      </c>
      <c r="C49" s="1312"/>
      <c r="D49" s="948" t="s">
        <v>581</v>
      </c>
      <c r="E49" s="191">
        <f>SUM(E17:E47)</f>
        <v>0</v>
      </c>
      <c r="F49" s="192">
        <f>(E17*F17+E18*F18+E19*F19+E20*F20+E21*F21+E22*F22+E23*F23+E24*F24+E25*F25+E26*F26+E27*F27+E28*F28+E29*F29+E30*F30+E31*F31+E32*F32+E33*F33+E34*F34+E35*F35+E36*F36+E37*F37+E38*F38+E39*F39+E40*F40+E41*F41+E42*F42+E43*F43+E44*F44+E45*F45+E46*F46+E47*F47)</f>
        <v>0</v>
      </c>
      <c r="H49" s="1252"/>
      <c r="I49" s="839" t="s">
        <v>582</v>
      </c>
      <c r="J49" s="194" t="str">
        <f>IF(P67=0,"",IF(SUM(P59:P62)/P67&gt;=0.2,"Pass","Fail"))</f>
        <v/>
      </c>
      <c r="K49" s="182"/>
      <c r="L49" s="834" t="s">
        <v>583</v>
      </c>
      <c r="M49" s="184">
        <f>M48*12</f>
        <v>0</v>
      </c>
      <c r="N49" s="778"/>
      <c r="O49" s="778"/>
      <c r="P49" s="778"/>
      <c r="Q49" s="778"/>
      <c r="R49" s="778"/>
      <c r="S49" s="778"/>
      <c r="T49" s="778"/>
      <c r="U49" s="778"/>
      <c r="V49" s="778"/>
      <c r="W49" s="837"/>
      <c r="X49" s="838"/>
      <c r="Y49" s="838"/>
      <c r="Z49" s="838"/>
      <c r="AA49" s="838"/>
      <c r="AB49" s="838"/>
      <c r="AC49" s="838"/>
      <c r="AD49" s="838"/>
      <c r="AE49" s="838"/>
      <c r="AF49" s="838"/>
      <c r="AG49" s="838"/>
      <c r="AH49" s="838"/>
      <c r="AI49" s="838"/>
      <c r="AJ49" s="838"/>
      <c r="AK49" s="838"/>
      <c r="AL49" s="838"/>
      <c r="AM49" s="838"/>
      <c r="AN49" s="838"/>
      <c r="AO49" s="838"/>
      <c r="AP49" s="838"/>
      <c r="AQ49" s="838"/>
      <c r="AR49" s="838"/>
      <c r="AS49" s="838"/>
      <c r="AT49" s="838"/>
      <c r="AU49" s="838"/>
      <c r="AV49" s="838"/>
      <c r="AW49" s="838"/>
      <c r="AX49" s="838"/>
      <c r="AY49" s="838"/>
      <c r="AZ49" s="838"/>
      <c r="BA49" s="838"/>
      <c r="BB49" s="838"/>
      <c r="BC49" s="838"/>
      <c r="BD49" s="838"/>
      <c r="BE49" s="838"/>
      <c r="BF49" s="838"/>
      <c r="BG49" s="838"/>
      <c r="BH49" s="838"/>
      <c r="BI49" s="838"/>
      <c r="BJ49" s="838"/>
      <c r="BK49" s="838"/>
      <c r="BL49" s="838"/>
      <c r="BM49" s="838"/>
      <c r="BN49" s="838"/>
      <c r="BO49" s="838"/>
      <c r="BP49" s="838"/>
      <c r="BQ49" s="838"/>
      <c r="BR49" s="838"/>
      <c r="BS49" s="838"/>
      <c r="BT49" s="838"/>
      <c r="BU49" s="838"/>
      <c r="BV49" s="838"/>
      <c r="BW49" s="838"/>
      <c r="BX49" s="838"/>
      <c r="BY49" s="838"/>
      <c r="BZ49" s="838"/>
      <c r="CA49" s="838"/>
      <c r="CB49" s="838"/>
      <c r="CC49" s="838"/>
      <c r="CD49" s="838"/>
      <c r="CE49" s="838"/>
      <c r="CF49" s="838"/>
      <c r="CG49" s="838"/>
      <c r="CH49" s="838"/>
      <c r="CI49" s="838"/>
      <c r="CJ49" s="838"/>
      <c r="CK49" s="838"/>
      <c r="CL49" s="838"/>
      <c r="CM49" s="838"/>
      <c r="CN49" s="838"/>
      <c r="CO49" s="838"/>
      <c r="CP49" s="838"/>
      <c r="CQ49" s="838"/>
      <c r="CR49" s="838"/>
      <c r="CS49" s="838"/>
      <c r="CT49" s="838"/>
      <c r="CU49" s="838"/>
      <c r="CV49" s="838"/>
      <c r="CW49" s="838"/>
      <c r="CX49" s="838"/>
      <c r="CY49" s="838"/>
      <c r="CZ49" s="838"/>
      <c r="DA49" s="838"/>
      <c r="DB49" s="838"/>
      <c r="DC49" s="838"/>
      <c r="DD49" s="838"/>
      <c r="DE49" s="838"/>
      <c r="DF49" s="838"/>
      <c r="DG49" s="838"/>
      <c r="DH49" s="838"/>
      <c r="DI49" s="838"/>
      <c r="DJ49" s="838"/>
      <c r="DK49" s="838"/>
      <c r="DL49" s="838"/>
      <c r="DM49" s="838"/>
      <c r="DN49" s="838"/>
      <c r="DO49" s="838"/>
      <c r="DP49" s="838"/>
      <c r="DQ49" s="838"/>
      <c r="DR49" s="838"/>
      <c r="DS49" s="838"/>
      <c r="DT49" s="838"/>
      <c r="DU49" s="838"/>
      <c r="DV49" s="838"/>
      <c r="DW49" s="838"/>
      <c r="DX49" s="838"/>
      <c r="DY49" s="838"/>
      <c r="DZ49" s="838"/>
      <c r="EA49" s="838"/>
      <c r="EB49" s="838"/>
      <c r="EC49" s="838"/>
      <c r="ED49" s="838"/>
      <c r="EE49" s="838"/>
      <c r="EF49" s="838"/>
      <c r="EG49" s="838"/>
      <c r="EH49" s="838"/>
      <c r="EI49" s="838"/>
      <c r="EJ49" s="838"/>
      <c r="EK49" s="838"/>
      <c r="EL49" s="838"/>
      <c r="EM49" s="838"/>
      <c r="EN49" s="838"/>
      <c r="EO49" s="838"/>
      <c r="EP49" s="838"/>
      <c r="EQ49" s="838"/>
      <c r="ER49" s="838"/>
      <c r="ES49" s="838"/>
      <c r="ET49" s="838"/>
      <c r="EU49" s="838"/>
      <c r="EV49" s="838"/>
      <c r="EW49" s="838"/>
      <c r="EX49" s="838"/>
      <c r="EY49" s="838"/>
      <c r="EZ49" s="838"/>
      <c r="FA49" s="838"/>
      <c r="FB49" s="838"/>
      <c r="FC49" s="838"/>
      <c r="FD49" s="838"/>
      <c r="FE49" s="838"/>
      <c r="FF49" s="838"/>
      <c r="FG49" s="838"/>
      <c r="FH49" s="838"/>
      <c r="FI49" s="838"/>
      <c r="FJ49" s="838"/>
      <c r="FK49" s="838"/>
      <c r="FL49" s="838"/>
      <c r="FM49" s="838"/>
      <c r="FN49" s="838"/>
      <c r="FO49" s="838"/>
      <c r="FP49" s="838"/>
      <c r="FQ49" s="838"/>
      <c r="FR49" s="838"/>
      <c r="FS49" s="838"/>
      <c r="FT49" s="838"/>
      <c r="FU49" s="838"/>
      <c r="FV49" s="838"/>
      <c r="FW49" s="838"/>
      <c r="FX49" s="838"/>
      <c r="FY49" s="838"/>
      <c r="FZ49" s="838"/>
      <c r="GA49" s="838"/>
      <c r="GB49" s="838"/>
      <c r="GC49" s="838"/>
      <c r="GD49" s="838"/>
      <c r="GE49" s="838"/>
      <c r="GF49" s="838"/>
      <c r="GG49" s="838"/>
      <c r="GH49" s="838"/>
      <c r="GI49" s="838"/>
      <c r="GJ49" s="838"/>
      <c r="GK49" s="838"/>
      <c r="GL49" s="838"/>
      <c r="GM49" s="838"/>
      <c r="GN49" s="838"/>
      <c r="GO49" s="838"/>
      <c r="GP49" s="838"/>
      <c r="GQ49" s="838"/>
      <c r="GR49" s="838"/>
      <c r="GS49" s="838"/>
      <c r="GT49" s="838"/>
      <c r="GU49" s="838"/>
      <c r="GV49" s="838"/>
      <c r="GW49" s="838"/>
      <c r="GX49" s="838"/>
      <c r="GY49" s="838"/>
      <c r="GZ49" s="838"/>
      <c r="HA49" s="838"/>
      <c r="HB49" s="838"/>
      <c r="HC49" s="838"/>
      <c r="HD49" s="838"/>
      <c r="HE49" s="838"/>
      <c r="HF49" s="838"/>
      <c r="HG49" s="838"/>
      <c r="HH49" s="838"/>
      <c r="HI49" s="838"/>
      <c r="HJ49" s="838"/>
      <c r="HK49" s="838"/>
      <c r="HL49" s="838"/>
      <c r="HM49" s="838"/>
      <c r="HN49" s="838"/>
      <c r="HO49" s="838"/>
      <c r="HP49" s="838"/>
      <c r="HQ49" s="838"/>
      <c r="HR49" s="838"/>
      <c r="HS49" s="838"/>
      <c r="HT49" s="838"/>
      <c r="HU49" s="838"/>
      <c r="HV49" s="838"/>
      <c r="HW49" s="838"/>
      <c r="HX49" s="838"/>
      <c r="HY49" s="838"/>
      <c r="HZ49" s="838"/>
      <c r="IA49" s="838"/>
      <c r="IB49" s="838"/>
      <c r="IC49" s="838"/>
      <c r="ID49" s="838"/>
      <c r="IE49" s="838"/>
      <c r="IF49" s="838"/>
      <c r="IG49" s="838"/>
      <c r="IH49" s="838"/>
      <c r="II49" s="838"/>
      <c r="IJ49" s="838"/>
      <c r="IK49" s="838"/>
      <c r="IL49" s="838"/>
      <c r="IM49" s="838"/>
      <c r="IN49" s="838"/>
      <c r="IO49" s="838"/>
      <c r="IP49" s="838"/>
      <c r="IQ49" s="838"/>
      <c r="IR49" s="838"/>
      <c r="IS49" s="838"/>
      <c r="IT49" s="838"/>
      <c r="IU49" s="838"/>
      <c r="IV49" s="838"/>
      <c r="IW49" s="838"/>
      <c r="IX49" s="838"/>
      <c r="IY49" s="838"/>
      <c r="IZ49" s="838"/>
      <c r="JA49" s="838"/>
      <c r="JB49" s="838"/>
      <c r="JC49" s="838"/>
      <c r="JD49" s="838"/>
      <c r="JE49" s="838"/>
      <c r="JF49" s="838"/>
      <c r="JG49" s="838"/>
      <c r="JH49" s="838"/>
      <c r="JI49" s="838"/>
      <c r="JJ49" s="838"/>
      <c r="JK49" s="838"/>
      <c r="JL49" s="838"/>
      <c r="JM49" s="838"/>
      <c r="JN49" s="838"/>
      <c r="JO49" s="838"/>
      <c r="JP49" s="838"/>
      <c r="JQ49" s="838"/>
      <c r="JR49" s="838"/>
      <c r="JS49" s="838"/>
      <c r="JT49" s="838"/>
      <c r="JU49" s="838"/>
      <c r="JV49" s="838"/>
      <c r="JW49" s="838"/>
      <c r="JX49" s="838"/>
      <c r="JY49" s="838"/>
      <c r="JZ49" s="838"/>
      <c r="KA49" s="838"/>
      <c r="KB49" s="838"/>
      <c r="KC49" s="838"/>
      <c r="KD49" s="838"/>
      <c r="KE49" s="838"/>
      <c r="KF49" s="838"/>
      <c r="KG49" s="838"/>
      <c r="KH49" s="838"/>
      <c r="KI49" s="838"/>
      <c r="KJ49" s="838"/>
      <c r="KK49" s="838"/>
      <c r="KL49" s="838"/>
      <c r="KM49" s="838"/>
      <c r="KN49" s="838"/>
      <c r="KO49" s="838"/>
      <c r="KP49" s="838"/>
      <c r="KQ49" s="838"/>
      <c r="KR49" s="838"/>
      <c r="KS49" s="838"/>
      <c r="KT49" s="838"/>
      <c r="KU49" s="838"/>
      <c r="KV49" s="838"/>
      <c r="KW49" s="838"/>
      <c r="KX49" s="838"/>
      <c r="KY49" s="838"/>
      <c r="KZ49" s="838"/>
      <c r="LA49" s="838"/>
      <c r="LB49" s="838"/>
      <c r="LC49" s="838"/>
      <c r="LD49" s="838"/>
      <c r="LE49" s="838"/>
      <c r="LF49" s="838"/>
      <c r="LG49" s="838"/>
      <c r="LH49" s="838"/>
      <c r="LI49" s="838"/>
      <c r="LJ49" s="838"/>
      <c r="LK49" s="838"/>
      <c r="LL49" s="838"/>
      <c r="LM49" s="838"/>
      <c r="LN49" s="838"/>
      <c r="LO49" s="838"/>
      <c r="LP49" s="838"/>
      <c r="LQ49" s="838"/>
      <c r="LR49" s="838"/>
      <c r="LS49" s="838"/>
      <c r="LT49" s="838"/>
      <c r="LU49" s="838"/>
      <c r="LV49" s="838"/>
      <c r="LW49" s="838"/>
      <c r="LX49" s="838"/>
      <c r="LY49" s="838"/>
      <c r="LZ49" s="838"/>
      <c r="MA49" s="838"/>
      <c r="MB49" s="838"/>
      <c r="MC49" s="838"/>
      <c r="MD49" s="838"/>
      <c r="ME49" s="838"/>
      <c r="MF49" s="838"/>
      <c r="MG49" s="838"/>
      <c r="MH49" s="838"/>
      <c r="MI49" s="838"/>
      <c r="MJ49" s="838"/>
      <c r="MK49" s="838"/>
      <c r="ML49" s="838"/>
      <c r="MM49" s="838"/>
      <c r="MN49" s="838"/>
      <c r="MO49" s="838"/>
      <c r="MP49" s="783"/>
      <c r="MQ49" s="783"/>
      <c r="MR49" s="783"/>
      <c r="MS49" s="783"/>
      <c r="MT49" s="783"/>
      <c r="MU49" s="783"/>
      <c r="MV49" s="783"/>
      <c r="MW49" s="783"/>
      <c r="MX49" s="783"/>
      <c r="MY49" s="783"/>
      <c r="MZ49" s="783"/>
      <c r="NA49" s="783"/>
      <c r="NB49" s="783"/>
      <c r="NC49" s="783"/>
      <c r="ND49" s="783"/>
    </row>
    <row r="50" spans="1:368" ht="3" customHeight="1" x14ac:dyDescent="0.2">
      <c r="A50" s="840"/>
      <c r="B50" s="778"/>
      <c r="D50" s="841"/>
      <c r="E50" s="197"/>
      <c r="F50" s="197"/>
      <c r="G50" s="182"/>
      <c r="H50" s="182"/>
      <c r="I50" s="182"/>
      <c r="J50" s="182"/>
      <c r="K50" s="182"/>
      <c r="L50" s="841"/>
      <c r="M50" s="197"/>
      <c r="N50" s="778"/>
      <c r="O50" s="842"/>
      <c r="P50" s="773"/>
      <c r="Q50" s="773"/>
      <c r="R50" s="773"/>
      <c r="S50" s="773"/>
      <c r="T50" s="773"/>
      <c r="U50" s="773"/>
      <c r="V50" s="773"/>
      <c r="W50" s="843"/>
      <c r="X50" s="838"/>
      <c r="Y50" s="838"/>
      <c r="Z50" s="838"/>
      <c r="AA50" s="838"/>
      <c r="AB50" s="838"/>
      <c r="AC50" s="838"/>
      <c r="AD50" s="838"/>
      <c r="AE50" s="838"/>
      <c r="AF50" s="838"/>
      <c r="AG50" s="838"/>
      <c r="AH50" s="838"/>
      <c r="AI50" s="838"/>
      <c r="AJ50" s="838"/>
      <c r="AK50" s="838"/>
      <c r="AL50" s="838"/>
      <c r="AM50" s="838"/>
      <c r="AN50" s="838"/>
      <c r="AO50" s="838"/>
      <c r="AP50" s="838"/>
      <c r="AQ50" s="838"/>
      <c r="AR50" s="838"/>
      <c r="AS50" s="838"/>
      <c r="AT50" s="838"/>
      <c r="AU50" s="838"/>
      <c r="AV50" s="838"/>
      <c r="AW50" s="838"/>
      <c r="AX50" s="838"/>
      <c r="AY50" s="838"/>
      <c r="AZ50" s="838"/>
      <c r="BA50" s="838"/>
      <c r="BB50" s="838"/>
      <c r="BC50" s="838"/>
      <c r="BD50" s="838"/>
      <c r="BE50" s="838"/>
      <c r="BF50" s="838"/>
      <c r="BG50" s="838"/>
      <c r="BH50" s="838"/>
      <c r="BI50" s="838"/>
      <c r="BJ50" s="838"/>
      <c r="BK50" s="838"/>
      <c r="BL50" s="838"/>
      <c r="BM50" s="838"/>
      <c r="BN50" s="838"/>
      <c r="BO50" s="838"/>
      <c r="BP50" s="838"/>
      <c r="BQ50" s="838"/>
      <c r="BR50" s="838"/>
      <c r="BS50" s="838"/>
      <c r="BT50" s="838"/>
      <c r="BU50" s="838"/>
      <c r="BV50" s="838"/>
      <c r="BW50" s="838"/>
      <c r="BX50" s="838"/>
      <c r="BY50" s="838"/>
      <c r="BZ50" s="838"/>
      <c r="CA50" s="838"/>
      <c r="CB50" s="838"/>
      <c r="CC50" s="838"/>
      <c r="CD50" s="838"/>
      <c r="CE50" s="838"/>
      <c r="CF50" s="838"/>
      <c r="CG50" s="838"/>
      <c r="CH50" s="838"/>
      <c r="CI50" s="838"/>
      <c r="CJ50" s="838"/>
      <c r="CK50" s="838"/>
      <c r="CL50" s="838"/>
      <c r="CM50" s="838"/>
      <c r="CN50" s="838"/>
      <c r="CO50" s="838"/>
      <c r="CP50" s="838"/>
      <c r="CQ50" s="838"/>
      <c r="CR50" s="838"/>
      <c r="CS50" s="838"/>
      <c r="CT50" s="838"/>
      <c r="CU50" s="838"/>
      <c r="CV50" s="838"/>
      <c r="CW50" s="838"/>
      <c r="CX50" s="838"/>
      <c r="CY50" s="838"/>
      <c r="CZ50" s="838"/>
      <c r="DA50" s="838"/>
      <c r="DB50" s="838"/>
      <c r="DC50" s="838"/>
      <c r="DD50" s="838"/>
      <c r="DE50" s="838"/>
      <c r="DF50" s="838"/>
      <c r="DG50" s="838"/>
      <c r="DH50" s="838"/>
      <c r="DI50" s="838"/>
      <c r="DJ50" s="838"/>
      <c r="DK50" s="838"/>
      <c r="DL50" s="838"/>
      <c r="DM50" s="838"/>
      <c r="DN50" s="838"/>
      <c r="DO50" s="838"/>
      <c r="DP50" s="838"/>
      <c r="DQ50" s="838"/>
      <c r="DR50" s="838"/>
      <c r="DS50" s="838"/>
      <c r="DT50" s="838"/>
      <c r="DU50" s="838"/>
      <c r="DV50" s="838"/>
      <c r="DW50" s="838"/>
      <c r="DX50" s="838"/>
      <c r="DY50" s="838"/>
      <c r="DZ50" s="838"/>
      <c r="EA50" s="838"/>
      <c r="EB50" s="838"/>
      <c r="EC50" s="838"/>
      <c r="ED50" s="838"/>
      <c r="EE50" s="838"/>
      <c r="EF50" s="838"/>
      <c r="EG50" s="838"/>
      <c r="EH50" s="838"/>
      <c r="EI50" s="838"/>
      <c r="EJ50" s="838"/>
      <c r="EK50" s="838"/>
      <c r="EL50" s="838"/>
      <c r="EM50" s="838"/>
      <c r="EN50" s="838"/>
      <c r="EO50" s="838"/>
      <c r="EP50" s="838"/>
      <c r="EQ50" s="838"/>
      <c r="ER50" s="838"/>
      <c r="ES50" s="838"/>
      <c r="ET50" s="838"/>
      <c r="EU50" s="838"/>
      <c r="EV50" s="838"/>
      <c r="EW50" s="838"/>
      <c r="EX50" s="838"/>
      <c r="EY50" s="838"/>
      <c r="EZ50" s="838"/>
      <c r="FA50" s="838"/>
      <c r="FB50" s="838"/>
      <c r="FC50" s="838"/>
      <c r="FD50" s="838"/>
      <c r="FE50" s="838"/>
      <c r="FF50" s="838"/>
      <c r="FG50" s="838"/>
      <c r="FH50" s="838"/>
      <c r="FI50" s="838"/>
      <c r="FJ50" s="838"/>
      <c r="FK50" s="838"/>
      <c r="FL50" s="838"/>
      <c r="FM50" s="838"/>
      <c r="FN50" s="838"/>
      <c r="FO50" s="838"/>
      <c r="FP50" s="838"/>
      <c r="FQ50" s="838"/>
      <c r="FR50" s="838"/>
      <c r="FS50" s="838"/>
      <c r="FT50" s="838"/>
      <c r="FU50" s="838"/>
      <c r="FV50" s="838"/>
      <c r="FW50" s="838"/>
      <c r="FX50" s="838"/>
      <c r="FY50" s="838"/>
      <c r="FZ50" s="838"/>
      <c r="GA50" s="838"/>
      <c r="GB50" s="838"/>
      <c r="GC50" s="838"/>
      <c r="GD50" s="838"/>
      <c r="GE50" s="838"/>
      <c r="GF50" s="838"/>
      <c r="GG50" s="838"/>
      <c r="GH50" s="838"/>
      <c r="GI50" s="838"/>
      <c r="GJ50" s="838"/>
      <c r="GK50" s="838"/>
      <c r="GL50" s="838"/>
      <c r="GM50" s="838"/>
      <c r="GN50" s="838"/>
      <c r="GO50" s="838"/>
      <c r="GP50" s="838"/>
      <c r="GQ50" s="838"/>
      <c r="GR50" s="838"/>
      <c r="GS50" s="838"/>
      <c r="GT50" s="838"/>
      <c r="GU50" s="838"/>
      <c r="GV50" s="838"/>
      <c r="GW50" s="838"/>
      <c r="GX50" s="838"/>
      <c r="GY50" s="838"/>
      <c r="GZ50" s="838"/>
      <c r="HA50" s="838"/>
      <c r="HB50" s="838"/>
      <c r="HC50" s="838"/>
      <c r="HD50" s="838"/>
      <c r="HE50" s="838"/>
      <c r="HF50" s="838"/>
      <c r="HG50" s="838"/>
      <c r="HH50" s="838"/>
      <c r="HI50" s="838"/>
      <c r="HJ50" s="838"/>
      <c r="HK50" s="838"/>
      <c r="HL50" s="838"/>
      <c r="HM50" s="838"/>
      <c r="HN50" s="838"/>
      <c r="HO50" s="838"/>
      <c r="HP50" s="838"/>
      <c r="HQ50" s="838"/>
      <c r="HR50" s="838"/>
      <c r="HS50" s="838"/>
      <c r="HT50" s="838"/>
      <c r="HU50" s="838"/>
      <c r="HV50" s="838"/>
      <c r="HW50" s="838"/>
      <c r="HX50" s="838"/>
      <c r="HY50" s="838"/>
      <c r="HZ50" s="838"/>
      <c r="IA50" s="838"/>
      <c r="IB50" s="838"/>
      <c r="IC50" s="838"/>
      <c r="ID50" s="838"/>
      <c r="IE50" s="838"/>
      <c r="IF50" s="838"/>
      <c r="IG50" s="838"/>
      <c r="IH50" s="838"/>
      <c r="II50" s="838"/>
      <c r="IJ50" s="838"/>
      <c r="IK50" s="838"/>
      <c r="IL50" s="838"/>
      <c r="IM50" s="838"/>
      <c r="IN50" s="838"/>
      <c r="IO50" s="838"/>
      <c r="IP50" s="838"/>
      <c r="IQ50" s="838"/>
      <c r="IR50" s="838"/>
      <c r="IS50" s="838"/>
      <c r="IT50" s="838"/>
      <c r="IU50" s="838"/>
      <c r="IV50" s="838"/>
      <c r="IW50" s="838"/>
      <c r="IX50" s="838"/>
      <c r="IY50" s="838"/>
      <c r="IZ50" s="838"/>
      <c r="JA50" s="838"/>
      <c r="JB50" s="838"/>
      <c r="JC50" s="838"/>
      <c r="JD50" s="838"/>
      <c r="JE50" s="838"/>
      <c r="JF50" s="838"/>
      <c r="JG50" s="838"/>
      <c r="JH50" s="838"/>
      <c r="JI50" s="838"/>
      <c r="JJ50" s="838"/>
      <c r="JK50" s="838"/>
      <c r="JL50" s="838"/>
      <c r="JM50" s="838"/>
      <c r="JN50" s="838"/>
      <c r="JO50" s="838"/>
      <c r="JP50" s="838"/>
      <c r="JQ50" s="838"/>
      <c r="JR50" s="838"/>
      <c r="JS50" s="838"/>
      <c r="JT50" s="838"/>
      <c r="JU50" s="838"/>
      <c r="JV50" s="838"/>
      <c r="JW50" s="838"/>
      <c r="JX50" s="838"/>
      <c r="JY50" s="838"/>
      <c r="JZ50" s="838"/>
      <c r="KA50" s="838"/>
      <c r="KB50" s="838"/>
      <c r="KC50" s="838"/>
      <c r="KD50" s="838"/>
      <c r="KE50" s="838"/>
      <c r="KF50" s="838"/>
      <c r="KG50" s="838"/>
      <c r="KH50" s="838"/>
      <c r="KI50" s="838"/>
      <c r="KJ50" s="838"/>
      <c r="KK50" s="838"/>
      <c r="KL50" s="838"/>
      <c r="KM50" s="838"/>
      <c r="KN50" s="838"/>
      <c r="KO50" s="838"/>
      <c r="KP50" s="838"/>
      <c r="KQ50" s="838"/>
      <c r="KR50" s="838"/>
      <c r="KS50" s="838"/>
      <c r="KT50" s="838"/>
      <c r="KU50" s="838"/>
      <c r="KV50" s="838"/>
      <c r="KW50" s="838"/>
      <c r="KX50" s="838"/>
      <c r="KY50" s="838"/>
      <c r="KZ50" s="838"/>
      <c r="LA50" s="838"/>
      <c r="LB50" s="838"/>
      <c r="LC50" s="838"/>
      <c r="LD50" s="838"/>
      <c r="LE50" s="838"/>
      <c r="LF50" s="838"/>
      <c r="LG50" s="838"/>
      <c r="LH50" s="838"/>
      <c r="LI50" s="838"/>
      <c r="LJ50" s="838"/>
      <c r="LK50" s="838"/>
      <c r="LL50" s="838"/>
      <c r="LM50" s="838"/>
      <c r="LN50" s="838"/>
      <c r="LO50" s="838"/>
      <c r="LP50" s="838"/>
      <c r="LQ50" s="838"/>
      <c r="LR50" s="838"/>
      <c r="LS50" s="838"/>
      <c r="LT50" s="838"/>
      <c r="LU50" s="838"/>
      <c r="LV50" s="838"/>
      <c r="LW50" s="838"/>
      <c r="LX50" s="838"/>
      <c r="LY50" s="838"/>
      <c r="LZ50" s="838"/>
      <c r="MA50" s="838"/>
      <c r="MB50" s="838"/>
      <c r="MC50" s="838"/>
      <c r="MD50" s="838"/>
      <c r="ME50" s="838"/>
      <c r="MF50" s="838"/>
      <c r="MG50" s="838"/>
      <c r="MH50" s="838"/>
      <c r="MI50" s="838"/>
      <c r="MJ50" s="838"/>
      <c r="MK50" s="838"/>
      <c r="ML50" s="838"/>
      <c r="MM50" s="838"/>
      <c r="MN50" s="838"/>
      <c r="MO50" s="838"/>
    </row>
    <row r="51" spans="1:368" ht="12" customHeight="1" x14ac:dyDescent="0.2">
      <c r="A51" s="1313" t="s">
        <v>584</v>
      </c>
      <c r="B51" s="1314"/>
      <c r="C51" s="1314"/>
      <c r="D51" s="1314"/>
      <c r="E51" s="1314"/>
      <c r="F51" s="1314"/>
      <c r="G51" s="1314"/>
      <c r="H51" s="1314"/>
      <c r="I51" s="1314"/>
      <c r="J51" s="1314"/>
      <c r="K51" s="1314"/>
      <c r="L51" s="1314"/>
      <c r="M51" s="1314"/>
      <c r="N51" s="1314"/>
      <c r="O51" s="1314"/>
      <c r="P51" s="1314"/>
      <c r="Q51" s="1314"/>
      <c r="R51" s="946"/>
      <c r="S51" s="773"/>
      <c r="T51" s="773"/>
      <c r="U51" s="773"/>
      <c r="V51" s="773"/>
      <c r="W51" s="843"/>
      <c r="X51" s="838"/>
      <c r="Y51" s="838"/>
      <c r="Z51" s="838"/>
      <c r="AA51" s="838"/>
      <c r="AB51" s="838"/>
      <c r="AC51" s="838"/>
      <c r="AD51" s="838"/>
      <c r="AE51" s="838"/>
      <c r="AF51" s="838"/>
      <c r="AG51" s="838"/>
      <c r="AH51" s="838"/>
      <c r="AI51" s="838"/>
      <c r="AJ51" s="838"/>
      <c r="AK51" s="838"/>
      <c r="AL51" s="838"/>
      <c r="AM51" s="838"/>
      <c r="AN51" s="838"/>
      <c r="AO51" s="838"/>
      <c r="AP51" s="838"/>
      <c r="AQ51" s="838"/>
      <c r="AR51" s="838"/>
      <c r="AS51" s="838"/>
      <c r="AT51" s="838"/>
      <c r="AU51" s="838"/>
      <c r="AV51" s="838"/>
      <c r="AW51" s="838"/>
      <c r="AX51" s="838"/>
      <c r="AY51" s="838"/>
      <c r="AZ51" s="838"/>
      <c r="BA51" s="838"/>
      <c r="BB51" s="838"/>
      <c r="BC51" s="838"/>
      <c r="BD51" s="838"/>
      <c r="BE51" s="838"/>
      <c r="BF51" s="838"/>
      <c r="BG51" s="838"/>
      <c r="BH51" s="838"/>
      <c r="BI51" s="838"/>
      <c r="BJ51" s="838"/>
      <c r="BK51" s="838"/>
      <c r="BL51" s="838"/>
      <c r="BM51" s="838"/>
      <c r="BN51" s="838"/>
      <c r="BO51" s="838"/>
      <c r="BP51" s="838"/>
      <c r="BQ51" s="838"/>
      <c r="BR51" s="838"/>
      <c r="BS51" s="838"/>
      <c r="BT51" s="838"/>
      <c r="BU51" s="838"/>
      <c r="BV51" s="838"/>
      <c r="BW51" s="838"/>
      <c r="BX51" s="838"/>
      <c r="BY51" s="838"/>
      <c r="BZ51" s="838"/>
      <c r="CA51" s="838"/>
      <c r="CB51" s="838"/>
      <c r="CC51" s="838"/>
      <c r="CD51" s="838"/>
      <c r="CE51" s="838"/>
      <c r="CF51" s="838"/>
      <c r="CG51" s="838"/>
      <c r="CH51" s="838"/>
      <c r="CI51" s="838"/>
      <c r="CJ51" s="838"/>
      <c r="CK51" s="838"/>
      <c r="CL51" s="838"/>
      <c r="CM51" s="838"/>
      <c r="CN51" s="838"/>
      <c r="CO51" s="838"/>
      <c r="CP51" s="838"/>
      <c r="CQ51" s="838"/>
      <c r="CR51" s="838"/>
      <c r="CS51" s="838"/>
      <c r="CT51" s="838"/>
      <c r="CU51" s="838"/>
      <c r="CV51" s="838"/>
      <c r="CW51" s="838"/>
      <c r="CX51" s="838"/>
      <c r="CY51" s="838"/>
      <c r="CZ51" s="838"/>
      <c r="DA51" s="838"/>
      <c r="DB51" s="838"/>
      <c r="DC51" s="838"/>
      <c r="DD51" s="838"/>
      <c r="DE51" s="838"/>
      <c r="DF51" s="838"/>
      <c r="DG51" s="838"/>
      <c r="DH51" s="838"/>
      <c r="DI51" s="838"/>
      <c r="DJ51" s="838"/>
      <c r="DK51" s="838"/>
      <c r="DL51" s="838"/>
      <c r="DM51" s="838"/>
      <c r="DN51" s="838"/>
      <c r="DO51" s="838"/>
      <c r="DP51" s="838"/>
      <c r="DQ51" s="838"/>
      <c r="DR51" s="838"/>
      <c r="DS51" s="838"/>
      <c r="DT51" s="838"/>
      <c r="DU51" s="838"/>
      <c r="DV51" s="838"/>
      <c r="DW51" s="838"/>
      <c r="DX51" s="838"/>
      <c r="DY51" s="838"/>
      <c r="DZ51" s="838"/>
      <c r="EA51" s="838"/>
      <c r="EB51" s="838"/>
      <c r="EC51" s="838"/>
      <c r="ED51" s="838"/>
      <c r="EE51" s="838"/>
      <c r="EF51" s="838"/>
      <c r="EG51" s="838"/>
      <c r="EH51" s="838"/>
      <c r="EI51" s="838"/>
      <c r="EJ51" s="838"/>
      <c r="EK51" s="838"/>
      <c r="EL51" s="838"/>
      <c r="EM51" s="838"/>
      <c r="EN51" s="838"/>
      <c r="EO51" s="838"/>
      <c r="EP51" s="838"/>
      <c r="EQ51" s="838"/>
      <c r="ER51" s="838"/>
      <c r="ES51" s="838"/>
      <c r="ET51" s="838"/>
      <c r="EU51" s="838"/>
      <c r="EV51" s="838"/>
      <c r="EW51" s="838"/>
      <c r="EX51" s="838"/>
      <c r="EY51" s="838"/>
      <c r="EZ51" s="838"/>
      <c r="FA51" s="838"/>
      <c r="FB51" s="838"/>
      <c r="FC51" s="838"/>
      <c r="FD51" s="838"/>
      <c r="FE51" s="838"/>
      <c r="FF51" s="838"/>
      <c r="FG51" s="838"/>
      <c r="FH51" s="838"/>
      <c r="FI51" s="838"/>
      <c r="FJ51" s="838"/>
      <c r="FK51" s="838"/>
      <c r="FL51" s="838"/>
      <c r="FM51" s="838"/>
      <c r="FN51" s="838"/>
      <c r="FO51" s="838"/>
      <c r="FP51" s="838"/>
      <c r="FQ51" s="838"/>
      <c r="FR51" s="838"/>
      <c r="FS51" s="838"/>
      <c r="FT51" s="838"/>
      <c r="FU51" s="838"/>
      <c r="FV51" s="838"/>
      <c r="FW51" s="838"/>
      <c r="FX51" s="838"/>
      <c r="FY51" s="838"/>
      <c r="FZ51" s="838"/>
      <c r="GA51" s="838"/>
      <c r="GB51" s="838"/>
      <c r="GC51" s="838"/>
      <c r="GD51" s="838"/>
      <c r="GE51" s="838"/>
      <c r="GF51" s="838"/>
      <c r="GG51" s="838"/>
      <c r="GH51" s="838"/>
      <c r="GI51" s="838"/>
      <c r="GJ51" s="838"/>
      <c r="GK51" s="838"/>
      <c r="GL51" s="838"/>
      <c r="GM51" s="838"/>
      <c r="GN51" s="838"/>
      <c r="GO51" s="838"/>
      <c r="GP51" s="838"/>
      <c r="GQ51" s="838"/>
      <c r="GR51" s="838"/>
      <c r="GS51" s="838"/>
      <c r="GT51" s="838"/>
      <c r="GU51" s="838"/>
      <c r="GV51" s="838"/>
      <c r="GW51" s="838"/>
      <c r="GX51" s="838"/>
      <c r="GY51" s="838"/>
      <c r="GZ51" s="838"/>
      <c r="HA51" s="838"/>
      <c r="HB51" s="838"/>
      <c r="HC51" s="838"/>
      <c r="HD51" s="838"/>
      <c r="HE51" s="838"/>
      <c r="HF51" s="838"/>
      <c r="HG51" s="838"/>
      <c r="HH51" s="838"/>
      <c r="HI51" s="838"/>
      <c r="HJ51" s="838"/>
      <c r="HK51" s="838"/>
      <c r="HL51" s="838"/>
      <c r="HM51" s="838"/>
      <c r="HN51" s="838"/>
      <c r="HO51" s="838"/>
      <c r="HP51" s="838"/>
      <c r="HQ51" s="838"/>
      <c r="HR51" s="838"/>
      <c r="HS51" s="838"/>
      <c r="HT51" s="838"/>
      <c r="HU51" s="838"/>
      <c r="HV51" s="838"/>
      <c r="HW51" s="838"/>
      <c r="HX51" s="838"/>
      <c r="HY51" s="838"/>
      <c r="HZ51" s="838"/>
      <c r="IA51" s="838"/>
      <c r="IB51" s="838"/>
      <c r="IC51" s="838"/>
      <c r="ID51" s="838"/>
      <c r="IE51" s="838"/>
      <c r="IF51" s="838"/>
      <c r="IG51" s="838"/>
      <c r="IH51" s="838"/>
      <c r="II51" s="838"/>
      <c r="IJ51" s="838"/>
      <c r="IK51" s="838"/>
      <c r="IL51" s="838"/>
      <c r="IM51" s="838"/>
      <c r="IN51" s="838"/>
      <c r="IO51" s="838"/>
      <c r="IP51" s="838"/>
      <c r="IQ51" s="838"/>
      <c r="IR51" s="838"/>
      <c r="IS51" s="838"/>
      <c r="IT51" s="838"/>
      <c r="IU51" s="838"/>
      <c r="IV51" s="838"/>
      <c r="IW51" s="838"/>
      <c r="IX51" s="838"/>
      <c r="IY51" s="838"/>
      <c r="IZ51" s="838"/>
      <c r="JA51" s="838"/>
      <c r="JB51" s="838"/>
      <c r="JC51" s="838"/>
      <c r="JD51" s="838"/>
      <c r="JE51" s="838"/>
      <c r="JF51" s="838"/>
      <c r="JG51" s="838"/>
      <c r="JH51" s="838"/>
      <c r="JI51" s="838"/>
      <c r="JJ51" s="838"/>
      <c r="JK51" s="838"/>
      <c r="JL51" s="838"/>
      <c r="JM51" s="838"/>
      <c r="JN51" s="838"/>
      <c r="JO51" s="838"/>
      <c r="JP51" s="838"/>
      <c r="JQ51" s="838"/>
      <c r="JR51" s="838"/>
      <c r="JS51" s="838"/>
      <c r="JT51" s="838"/>
      <c r="JU51" s="838"/>
      <c r="JV51" s="838"/>
      <c r="JW51" s="838"/>
      <c r="JX51" s="838"/>
      <c r="JY51" s="838"/>
      <c r="JZ51" s="838"/>
      <c r="KA51" s="838"/>
      <c r="KB51" s="838"/>
      <c r="KC51" s="838"/>
      <c r="KD51" s="838"/>
      <c r="KE51" s="838"/>
      <c r="KF51" s="838"/>
      <c r="KG51" s="838"/>
      <c r="KH51" s="838"/>
      <c r="KI51" s="838"/>
      <c r="KJ51" s="838"/>
      <c r="KK51" s="838"/>
      <c r="KL51" s="838"/>
      <c r="KM51" s="838"/>
      <c r="KN51" s="838"/>
      <c r="KO51" s="838"/>
      <c r="KP51" s="838"/>
      <c r="KQ51" s="838"/>
      <c r="KR51" s="838"/>
      <c r="KS51" s="838"/>
      <c r="KT51" s="838"/>
      <c r="KU51" s="838"/>
      <c r="KV51" s="838"/>
      <c r="KW51" s="838"/>
      <c r="KX51" s="838"/>
      <c r="KY51" s="838"/>
      <c r="KZ51" s="838"/>
      <c r="LA51" s="838"/>
      <c r="LB51" s="838"/>
      <c r="LC51" s="838"/>
      <c r="LD51" s="838"/>
      <c r="LE51" s="838"/>
      <c r="LF51" s="838"/>
      <c r="LG51" s="838"/>
      <c r="LH51" s="838"/>
      <c r="LI51" s="838"/>
      <c r="LJ51" s="838"/>
      <c r="LK51" s="838"/>
      <c r="LL51" s="838"/>
      <c r="LM51" s="838"/>
      <c r="LN51" s="838"/>
      <c r="LO51" s="838"/>
      <c r="LP51" s="838"/>
      <c r="LQ51" s="838"/>
      <c r="LR51" s="838"/>
      <c r="LS51" s="838"/>
      <c r="LT51" s="838"/>
      <c r="LU51" s="838"/>
      <c r="LV51" s="838"/>
      <c r="LW51" s="838"/>
      <c r="LX51" s="838"/>
      <c r="LY51" s="838"/>
      <c r="LZ51" s="838"/>
      <c r="MA51" s="838"/>
      <c r="MB51" s="838"/>
      <c r="MC51" s="838"/>
      <c r="MD51" s="838"/>
      <c r="ME51" s="838"/>
      <c r="MF51" s="838"/>
      <c r="MG51" s="838"/>
      <c r="MH51" s="838"/>
      <c r="MI51" s="838"/>
      <c r="MJ51" s="838"/>
      <c r="MK51" s="838"/>
      <c r="ML51" s="838"/>
      <c r="MM51" s="838"/>
      <c r="MN51" s="838"/>
      <c r="MO51" s="838"/>
    </row>
    <row r="52" spans="1:368" ht="12" customHeight="1" thickBot="1" x14ac:dyDescent="0.25">
      <c r="A52" s="1314"/>
      <c r="B52" s="1314"/>
      <c r="C52" s="1314"/>
      <c r="D52" s="1314"/>
      <c r="E52" s="1314"/>
      <c r="F52" s="1314"/>
      <c r="G52" s="1314"/>
      <c r="H52" s="1314"/>
      <c r="I52" s="1314"/>
      <c r="J52" s="1314"/>
      <c r="K52" s="1314"/>
      <c r="L52" s="1314"/>
      <c r="M52" s="1314"/>
      <c r="N52" s="1314"/>
      <c r="O52" s="1314"/>
      <c r="P52" s="1314"/>
      <c r="Q52" s="1314"/>
      <c r="R52" s="946"/>
      <c r="S52" s="773"/>
      <c r="T52" s="773"/>
      <c r="U52" s="773"/>
      <c r="V52" s="773"/>
      <c r="W52" s="843"/>
      <c r="X52" s="838"/>
      <c r="Y52" s="838"/>
      <c r="Z52" s="838"/>
      <c r="AA52" s="838"/>
      <c r="AB52" s="838"/>
      <c r="AC52" s="838"/>
      <c r="AD52" s="838"/>
      <c r="AE52" s="838"/>
      <c r="AF52" s="838"/>
      <c r="AG52" s="838"/>
      <c r="AH52" s="838"/>
      <c r="AI52" s="838"/>
      <c r="AJ52" s="838"/>
      <c r="AK52" s="838"/>
      <c r="AL52" s="838"/>
      <c r="AM52" s="838"/>
      <c r="AN52" s="838"/>
      <c r="AO52" s="838"/>
      <c r="AP52" s="838"/>
      <c r="AQ52" s="838"/>
      <c r="AR52" s="838"/>
      <c r="AS52" s="838"/>
      <c r="AT52" s="838"/>
      <c r="AU52" s="838"/>
      <c r="AV52" s="838"/>
      <c r="AW52" s="838"/>
      <c r="AX52" s="838"/>
      <c r="AY52" s="838"/>
      <c r="AZ52" s="838"/>
      <c r="BA52" s="838"/>
      <c r="BB52" s="838"/>
      <c r="BC52" s="838"/>
      <c r="BD52" s="838"/>
      <c r="BE52" s="838"/>
      <c r="BF52" s="838"/>
      <c r="BG52" s="838"/>
      <c r="BH52" s="838"/>
      <c r="BI52" s="838"/>
      <c r="BJ52" s="838"/>
      <c r="BK52" s="838"/>
      <c r="BL52" s="838"/>
      <c r="BM52" s="838"/>
      <c r="BN52" s="838"/>
      <c r="BO52" s="838"/>
      <c r="BP52" s="838"/>
      <c r="BQ52" s="838"/>
      <c r="BR52" s="838"/>
      <c r="BS52" s="838"/>
      <c r="BT52" s="838"/>
      <c r="BU52" s="838"/>
      <c r="BV52" s="838"/>
      <c r="BW52" s="838"/>
      <c r="BX52" s="838"/>
      <c r="BY52" s="838"/>
      <c r="BZ52" s="838"/>
      <c r="CA52" s="838"/>
      <c r="CB52" s="838"/>
      <c r="CC52" s="838"/>
      <c r="CD52" s="838"/>
      <c r="CE52" s="838"/>
      <c r="CF52" s="838"/>
      <c r="CG52" s="838"/>
      <c r="CH52" s="838"/>
      <c r="CI52" s="838"/>
      <c r="CJ52" s="838"/>
      <c r="CK52" s="838"/>
      <c r="CL52" s="838"/>
      <c r="CM52" s="838"/>
      <c r="CN52" s="838"/>
      <c r="CO52" s="838"/>
      <c r="CP52" s="838"/>
      <c r="CQ52" s="838"/>
      <c r="CR52" s="838"/>
      <c r="CS52" s="838"/>
      <c r="CT52" s="838"/>
      <c r="CU52" s="838"/>
      <c r="CV52" s="838"/>
      <c r="CW52" s="838"/>
      <c r="CX52" s="838"/>
      <c r="CY52" s="838"/>
      <c r="CZ52" s="838"/>
      <c r="DA52" s="838"/>
      <c r="DB52" s="838"/>
      <c r="DC52" s="838"/>
      <c r="DD52" s="838"/>
      <c r="DE52" s="838"/>
      <c r="DF52" s="838"/>
      <c r="DG52" s="838"/>
      <c r="DH52" s="838"/>
      <c r="DI52" s="838"/>
      <c r="DJ52" s="838"/>
      <c r="DK52" s="838"/>
      <c r="DL52" s="838"/>
      <c r="DM52" s="838"/>
      <c r="DN52" s="838"/>
      <c r="DO52" s="838"/>
      <c r="DP52" s="838"/>
      <c r="DQ52" s="838"/>
      <c r="DR52" s="838"/>
      <c r="DS52" s="838"/>
      <c r="DT52" s="838"/>
      <c r="DU52" s="838"/>
      <c r="DV52" s="838"/>
      <c r="DW52" s="838"/>
      <c r="DX52" s="838"/>
      <c r="DY52" s="838"/>
      <c r="DZ52" s="838"/>
      <c r="EA52" s="838"/>
      <c r="EB52" s="838"/>
      <c r="EC52" s="838"/>
      <c r="ED52" s="838"/>
      <c r="EE52" s="838"/>
      <c r="EF52" s="838"/>
      <c r="EG52" s="838"/>
      <c r="EH52" s="838"/>
      <c r="EI52" s="838"/>
      <c r="EJ52" s="838"/>
      <c r="EK52" s="838"/>
      <c r="EL52" s="838"/>
      <c r="EM52" s="838"/>
      <c r="EN52" s="838"/>
      <c r="EO52" s="838"/>
      <c r="EP52" s="838"/>
      <c r="EQ52" s="838"/>
      <c r="ER52" s="838"/>
      <c r="ES52" s="838"/>
      <c r="ET52" s="838"/>
      <c r="EU52" s="838"/>
      <c r="EV52" s="838"/>
      <c r="EW52" s="838"/>
      <c r="EX52" s="838"/>
      <c r="EY52" s="838"/>
      <c r="EZ52" s="838"/>
      <c r="FA52" s="838"/>
      <c r="FB52" s="838"/>
      <c r="FC52" s="838"/>
      <c r="FD52" s="838"/>
      <c r="FE52" s="838"/>
      <c r="FF52" s="838"/>
      <c r="FG52" s="838"/>
      <c r="FH52" s="838"/>
      <c r="FI52" s="838"/>
      <c r="FJ52" s="838"/>
      <c r="FK52" s="838"/>
      <c r="FL52" s="838"/>
      <c r="FM52" s="838"/>
      <c r="FN52" s="838"/>
      <c r="FO52" s="838"/>
      <c r="FP52" s="838"/>
      <c r="FQ52" s="838"/>
      <c r="FR52" s="838"/>
      <c r="FS52" s="838"/>
      <c r="FT52" s="838"/>
      <c r="FU52" s="838"/>
      <c r="FV52" s="838"/>
      <c r="FW52" s="838"/>
      <c r="FX52" s="838"/>
      <c r="FY52" s="838"/>
      <c r="FZ52" s="838"/>
      <c r="GA52" s="838"/>
      <c r="GB52" s="838"/>
      <c r="GC52" s="838"/>
      <c r="GD52" s="838"/>
      <c r="GE52" s="838"/>
      <c r="GF52" s="838"/>
      <c r="GG52" s="838"/>
      <c r="GH52" s="838"/>
      <c r="GI52" s="838"/>
      <c r="GJ52" s="838"/>
      <c r="GK52" s="838"/>
      <c r="GL52" s="838"/>
      <c r="GM52" s="838"/>
      <c r="GN52" s="838"/>
      <c r="GO52" s="838"/>
      <c r="GP52" s="838"/>
      <c r="GQ52" s="838"/>
      <c r="GR52" s="838"/>
      <c r="GS52" s="838"/>
      <c r="GT52" s="838"/>
      <c r="GU52" s="838"/>
      <c r="GV52" s="838"/>
      <c r="GW52" s="838"/>
      <c r="GX52" s="838"/>
      <c r="GY52" s="838"/>
      <c r="GZ52" s="838"/>
      <c r="HA52" s="838"/>
      <c r="HB52" s="838"/>
      <c r="HC52" s="838"/>
      <c r="HD52" s="838"/>
      <c r="HE52" s="838"/>
      <c r="HF52" s="838"/>
      <c r="HG52" s="838"/>
      <c r="HH52" s="838"/>
      <c r="HI52" s="838"/>
      <c r="HJ52" s="838"/>
      <c r="HK52" s="838"/>
      <c r="HL52" s="838"/>
      <c r="HM52" s="838"/>
      <c r="HN52" s="838"/>
      <c r="HO52" s="838"/>
      <c r="HP52" s="838"/>
      <c r="HQ52" s="838"/>
      <c r="HR52" s="838"/>
      <c r="HS52" s="838"/>
      <c r="HT52" s="838"/>
      <c r="HU52" s="838"/>
      <c r="HV52" s="838"/>
      <c r="HW52" s="838"/>
      <c r="HX52" s="838"/>
      <c r="HY52" s="838"/>
      <c r="HZ52" s="838"/>
      <c r="IA52" s="838"/>
      <c r="IB52" s="838"/>
      <c r="IC52" s="838"/>
      <c r="ID52" s="838"/>
      <c r="IE52" s="838"/>
      <c r="IF52" s="838"/>
      <c r="IG52" s="838"/>
      <c r="IH52" s="838"/>
      <c r="II52" s="838"/>
      <c r="IJ52" s="838"/>
      <c r="IK52" s="838"/>
      <c r="IL52" s="838"/>
      <c r="IM52" s="838"/>
      <c r="IN52" s="838"/>
      <c r="IO52" s="838"/>
      <c r="IP52" s="838"/>
      <c r="IQ52" s="838"/>
      <c r="IR52" s="838"/>
      <c r="IS52" s="838"/>
      <c r="IT52" s="838"/>
      <c r="IU52" s="838"/>
      <c r="IV52" s="838"/>
      <c r="IW52" s="838"/>
      <c r="IX52" s="838"/>
      <c r="IY52" s="838"/>
      <c r="IZ52" s="838"/>
      <c r="JA52" s="838"/>
      <c r="JB52" s="838"/>
      <c r="JC52" s="838"/>
      <c r="JD52" s="838"/>
      <c r="JE52" s="838"/>
      <c r="JF52" s="838"/>
      <c r="JG52" s="838"/>
      <c r="JH52" s="838"/>
      <c r="JI52" s="838"/>
      <c r="JJ52" s="838"/>
      <c r="JK52" s="838"/>
      <c r="JL52" s="838"/>
      <c r="JM52" s="838"/>
      <c r="JN52" s="838"/>
      <c r="JO52" s="838"/>
      <c r="JP52" s="838"/>
      <c r="JQ52" s="838"/>
      <c r="JR52" s="838"/>
      <c r="JS52" s="838"/>
      <c r="JT52" s="838"/>
      <c r="JU52" s="838"/>
      <c r="JV52" s="838"/>
      <c r="JW52" s="838"/>
      <c r="JX52" s="838"/>
      <c r="JY52" s="838"/>
      <c r="JZ52" s="838"/>
      <c r="KA52" s="838"/>
      <c r="KB52" s="838"/>
      <c r="KC52" s="838"/>
      <c r="KD52" s="838"/>
      <c r="KE52" s="838"/>
      <c r="KF52" s="838"/>
      <c r="KG52" s="838"/>
      <c r="KH52" s="838"/>
      <c r="KI52" s="838"/>
      <c r="KJ52" s="838"/>
      <c r="KK52" s="838"/>
      <c r="KL52" s="838"/>
      <c r="KM52" s="838"/>
      <c r="KN52" s="838"/>
      <c r="KO52" s="838"/>
      <c r="KP52" s="838"/>
      <c r="KQ52" s="838"/>
      <c r="KR52" s="838"/>
      <c r="KS52" s="838"/>
      <c r="KT52" s="838"/>
      <c r="KU52" s="838"/>
      <c r="KV52" s="838"/>
      <c r="KW52" s="838"/>
      <c r="KX52" s="838"/>
      <c r="KY52" s="838"/>
      <c r="KZ52" s="838"/>
      <c r="LA52" s="838"/>
      <c r="LB52" s="838"/>
      <c r="LC52" s="838"/>
      <c r="LD52" s="838"/>
      <c r="LE52" s="838"/>
      <c r="LF52" s="838"/>
      <c r="LG52" s="838"/>
      <c r="LH52" s="838"/>
      <c r="LI52" s="838"/>
      <c r="LJ52" s="838"/>
      <c r="LK52" s="838"/>
      <c r="LL52" s="838"/>
      <c r="LM52" s="838"/>
      <c r="LN52" s="838"/>
      <c r="LO52" s="838"/>
      <c r="LP52" s="838"/>
      <c r="LQ52" s="838"/>
      <c r="LR52" s="838"/>
      <c r="LS52" s="838"/>
      <c r="LT52" s="838"/>
      <c r="LU52" s="838"/>
      <c r="LV52" s="838"/>
      <c r="LW52" s="838"/>
      <c r="LX52" s="838"/>
      <c r="LY52" s="838"/>
      <c r="LZ52" s="838"/>
      <c r="MA52" s="838"/>
      <c r="MB52" s="838"/>
      <c r="MC52" s="838"/>
      <c r="MD52" s="838"/>
      <c r="ME52" s="838"/>
      <c r="MF52" s="838"/>
      <c r="MG52" s="838"/>
      <c r="MH52" s="838"/>
      <c r="MI52" s="838"/>
      <c r="MJ52" s="838"/>
      <c r="MK52" s="838"/>
      <c r="ML52" s="838"/>
      <c r="MM52" s="838"/>
      <c r="MN52" s="838"/>
      <c r="MO52" s="838"/>
    </row>
    <row r="53" spans="1:368" ht="14.45" customHeight="1" thickBot="1" x14ac:dyDescent="0.25">
      <c r="A53" s="813" t="s">
        <v>15</v>
      </c>
      <c r="B53" s="813" t="s">
        <v>585</v>
      </c>
      <c r="L53" s="1315" t="str">
        <f>'Submission Form and Checklist'!$K$15</f>
        <v>&lt;&lt; Select LIHTC Election &gt;&gt;</v>
      </c>
      <c r="M53" s="1316"/>
      <c r="N53" s="1316"/>
      <c r="O53" s="1317"/>
      <c r="P53" s="780"/>
      <c r="S53" s="1318" t="str">
        <f>B53</f>
        <v>UNIT SUMMARY</v>
      </c>
      <c r="T53" s="1318"/>
      <c r="U53" s="1318"/>
      <c r="V53" s="1318"/>
      <c r="AY53" s="775"/>
      <c r="BD53" s="775"/>
      <c r="LY53" s="844"/>
      <c r="MN53" s="783"/>
    </row>
    <row r="54" spans="1:368" ht="6" customHeight="1" x14ac:dyDescent="0.2">
      <c r="A54" s="813"/>
      <c r="B54" s="813"/>
      <c r="P54" s="780"/>
      <c r="S54" s="845"/>
      <c r="T54" s="845"/>
      <c r="U54" s="846"/>
      <c r="AY54" s="775"/>
      <c r="BD54" s="775"/>
      <c r="LY54" s="844"/>
      <c r="MN54" s="783"/>
    </row>
    <row r="55" spans="1:368" ht="14.45" customHeight="1" x14ac:dyDescent="0.25">
      <c r="A55" s="813"/>
      <c r="B55" s="813" t="s">
        <v>586</v>
      </c>
      <c r="H55" s="780" t="s">
        <v>587</v>
      </c>
      <c r="I55" s="780"/>
      <c r="J55" s="780"/>
      <c r="K55" s="847" t="s">
        <v>545</v>
      </c>
      <c r="L55" s="847" t="s">
        <v>588</v>
      </c>
      <c r="M55" s="847" t="s">
        <v>589</v>
      </c>
      <c r="N55" s="847" t="s">
        <v>590</v>
      </c>
      <c r="O55" s="847" t="s">
        <v>591</v>
      </c>
      <c r="P55" s="847" t="s">
        <v>166</v>
      </c>
      <c r="S55" s="813" t="s">
        <v>570</v>
      </c>
      <c r="T55" s="813"/>
      <c r="U55" s="846"/>
      <c r="AR55" s="848"/>
      <c r="AS55" s="848"/>
      <c r="AT55" s="848"/>
      <c r="AU55" s="848"/>
      <c r="AV55" s="848"/>
      <c r="AW55" s="848"/>
      <c r="AY55" s="775"/>
      <c r="BB55" s="848"/>
      <c r="BD55" s="775"/>
      <c r="LY55" s="844"/>
      <c r="MN55" s="783"/>
    </row>
    <row r="56" spans="1:368" ht="15" customHeight="1" x14ac:dyDescent="0.2">
      <c r="A56" s="1319" t="s">
        <v>661</v>
      </c>
      <c r="B56" s="1319"/>
      <c r="C56" s="778" t="s">
        <v>593</v>
      </c>
      <c r="D56" s="778"/>
      <c r="E56" s="778"/>
      <c r="F56" s="778"/>
      <c r="G56" s="780"/>
      <c r="H56" s="849" t="s">
        <v>594</v>
      </c>
      <c r="I56" s="850"/>
      <c r="J56" s="780"/>
      <c r="K56" s="207">
        <f>X48</f>
        <v>0</v>
      </c>
      <c r="L56" s="208">
        <f>Y48</f>
        <v>0</v>
      </c>
      <c r="M56" s="208">
        <f>Z48</f>
        <v>0</v>
      </c>
      <c r="N56" s="208">
        <f>AA48</f>
        <v>0</v>
      </c>
      <c r="O56" s="209">
        <f>AB48</f>
        <v>0</v>
      </c>
      <c r="P56" s="210">
        <f t="shared" ref="P56:P67" si="353">SUM(K56:O56)</f>
        <v>0</v>
      </c>
      <c r="Q56" s="1320" t="s">
        <v>595</v>
      </c>
      <c r="R56" s="851"/>
      <c r="S56" s="1300"/>
      <c r="T56" s="1301"/>
      <c r="U56" s="1301"/>
      <c r="V56" s="1301"/>
      <c r="W56" s="1302"/>
      <c r="X56" s="775"/>
      <c r="AA56" s="775"/>
      <c r="AB56" s="852"/>
      <c r="AC56" s="775"/>
      <c r="AF56" s="775"/>
      <c r="AG56" s="852"/>
      <c r="AH56" s="775"/>
      <c r="AK56" s="775"/>
      <c r="AL56" s="852"/>
      <c r="AM56" s="775"/>
      <c r="AP56" s="775"/>
      <c r="AQ56" s="852"/>
      <c r="AR56" s="344"/>
      <c r="AS56" s="344"/>
      <c r="AT56" s="344"/>
      <c r="AU56" s="344"/>
      <c r="AV56" s="344"/>
      <c r="AW56" s="344"/>
      <c r="AX56" s="852"/>
      <c r="AY56" s="775"/>
      <c r="BB56" s="344"/>
      <c r="BC56" s="852"/>
      <c r="BD56" s="775"/>
      <c r="LY56" s="844"/>
      <c r="MN56" s="783"/>
    </row>
    <row r="57" spans="1:368" ht="15" customHeight="1" x14ac:dyDescent="0.2">
      <c r="A57" s="1319"/>
      <c r="B57" s="1319"/>
      <c r="C57" s="778"/>
      <c r="D57" s="778"/>
      <c r="E57" s="778"/>
      <c r="F57" s="778"/>
      <c r="G57" s="780"/>
      <c r="H57" s="849" t="s">
        <v>596</v>
      </c>
      <c r="I57" s="850"/>
      <c r="J57" s="780"/>
      <c r="K57" s="213">
        <f>AC48</f>
        <v>0</v>
      </c>
      <c r="L57" s="214">
        <f>AD48</f>
        <v>0</v>
      </c>
      <c r="M57" s="214">
        <f>AE48</f>
        <v>0</v>
      </c>
      <c r="N57" s="214">
        <f>AF48</f>
        <v>0</v>
      </c>
      <c r="O57" s="215">
        <f>AG48</f>
        <v>0</v>
      </c>
      <c r="P57" s="216">
        <f t="shared" si="353"/>
        <v>0</v>
      </c>
      <c r="Q57" s="1320"/>
      <c r="R57" s="851"/>
      <c r="S57" s="1303"/>
      <c r="T57" s="1304"/>
      <c r="U57" s="1304"/>
      <c r="V57" s="1304"/>
      <c r="W57" s="1305"/>
      <c r="X57" s="775"/>
      <c r="AA57" s="775"/>
      <c r="AB57" s="852"/>
      <c r="AC57" s="775"/>
      <c r="AF57" s="775"/>
      <c r="AG57" s="852"/>
      <c r="AH57" s="775"/>
      <c r="AK57" s="775"/>
      <c r="AL57" s="852"/>
      <c r="AM57" s="775"/>
      <c r="AP57" s="775"/>
      <c r="AQ57" s="852"/>
      <c r="AR57" s="344"/>
      <c r="AS57" s="344"/>
      <c r="AT57" s="344"/>
      <c r="AU57" s="344"/>
      <c r="AV57" s="344"/>
      <c r="AW57" s="344"/>
      <c r="AX57" s="852"/>
      <c r="AY57" s="775"/>
      <c r="BB57" s="344"/>
      <c r="BC57" s="852"/>
      <c r="BD57" s="775"/>
      <c r="LY57" s="844"/>
      <c r="MN57" s="783"/>
    </row>
    <row r="58" spans="1:368" ht="15" customHeight="1" x14ac:dyDescent="0.2">
      <c r="A58" s="1319"/>
      <c r="B58" s="1319"/>
      <c r="C58" s="778"/>
      <c r="D58" s="778"/>
      <c r="E58" s="778"/>
      <c r="F58" s="778"/>
      <c r="G58" s="780"/>
      <c r="H58" s="849" t="s">
        <v>597</v>
      </c>
      <c r="I58" s="850"/>
      <c r="J58" s="780"/>
      <c r="K58" s="213">
        <f>AH48</f>
        <v>0</v>
      </c>
      <c r="L58" s="214">
        <f>AI48</f>
        <v>0</v>
      </c>
      <c r="M58" s="214">
        <f>AJ48</f>
        <v>0</v>
      </c>
      <c r="N58" s="214">
        <f>AK48</f>
        <v>0</v>
      </c>
      <c r="O58" s="215">
        <f>AL48</f>
        <v>0</v>
      </c>
      <c r="P58" s="216">
        <f t="shared" si="353"/>
        <v>0</v>
      </c>
      <c r="Q58" s="1320"/>
      <c r="R58" s="851"/>
      <c r="S58" s="1303"/>
      <c r="T58" s="1304"/>
      <c r="U58" s="1304"/>
      <c r="V58" s="1304"/>
      <c r="W58" s="1305"/>
      <c r="X58" s="775"/>
      <c r="AA58" s="775"/>
      <c r="AB58" s="852"/>
      <c r="AC58" s="775"/>
      <c r="AF58" s="775"/>
      <c r="AG58" s="852"/>
      <c r="AH58" s="775"/>
      <c r="AK58" s="775"/>
      <c r="AL58" s="852"/>
      <c r="AM58" s="775"/>
      <c r="AP58" s="775"/>
      <c r="AQ58" s="852"/>
      <c r="AR58" s="344"/>
      <c r="AS58" s="344"/>
      <c r="AT58" s="344"/>
      <c r="AU58" s="344"/>
      <c r="AV58" s="344"/>
      <c r="AW58" s="344"/>
      <c r="AX58" s="852"/>
      <c r="AY58" s="775"/>
      <c r="BB58" s="344"/>
      <c r="BC58" s="852"/>
      <c r="BD58" s="775"/>
      <c r="LY58" s="844"/>
      <c r="MN58" s="783"/>
    </row>
    <row r="59" spans="1:368" ht="15" customHeight="1" x14ac:dyDescent="0.2">
      <c r="A59" s="1319"/>
      <c r="B59" s="1319"/>
      <c r="C59" s="778"/>
      <c r="D59" s="778"/>
      <c r="E59" s="778"/>
      <c r="F59" s="778"/>
      <c r="G59" s="780"/>
      <c r="H59" s="849" t="s">
        <v>598</v>
      </c>
      <c r="I59" s="850"/>
      <c r="J59" s="853"/>
      <c r="K59" s="218">
        <f>AM48</f>
        <v>0</v>
      </c>
      <c r="L59" s="219">
        <f>AN48</f>
        <v>0</v>
      </c>
      <c r="M59" s="219">
        <f>AO48</f>
        <v>0</v>
      </c>
      <c r="N59" s="219">
        <f>AP48</f>
        <v>0</v>
      </c>
      <c r="O59" s="220">
        <f>AQ48</f>
        <v>0</v>
      </c>
      <c r="P59" s="221">
        <f t="shared" si="353"/>
        <v>0</v>
      </c>
      <c r="Q59" s="1320"/>
      <c r="R59" s="851"/>
      <c r="S59" s="1303"/>
      <c r="T59" s="1304"/>
      <c r="U59" s="1304"/>
      <c r="V59" s="1304"/>
      <c r="W59" s="1305"/>
      <c r="X59" s="775"/>
      <c r="AA59" s="775"/>
      <c r="AB59" s="852"/>
      <c r="AC59" s="775"/>
      <c r="AF59" s="775"/>
      <c r="AG59" s="852"/>
      <c r="AH59" s="775"/>
      <c r="AK59" s="775"/>
      <c r="AL59" s="852"/>
      <c r="AM59" s="775"/>
      <c r="AP59" s="775"/>
      <c r="AQ59" s="852"/>
      <c r="AR59" s="344"/>
      <c r="AS59" s="344"/>
      <c r="AT59" s="344"/>
      <c r="AU59" s="344"/>
      <c r="AV59" s="344"/>
      <c r="AW59" s="344"/>
      <c r="AX59" s="852"/>
      <c r="AY59" s="775"/>
      <c r="BB59" s="344"/>
      <c r="BC59" s="852"/>
      <c r="BD59" s="775"/>
      <c r="LY59" s="844"/>
      <c r="MN59" s="783"/>
    </row>
    <row r="60" spans="1:368" ht="15" customHeight="1" x14ac:dyDescent="0.2">
      <c r="A60" s="1319"/>
      <c r="B60" s="1319"/>
      <c r="C60" s="778"/>
      <c r="D60" s="778"/>
      <c r="E60" s="778"/>
      <c r="F60" s="778"/>
      <c r="G60" s="780"/>
      <c r="H60" s="849" t="s">
        <v>599</v>
      </c>
      <c r="I60" s="850"/>
      <c r="J60" s="853"/>
      <c r="K60" s="213">
        <f>AR48</f>
        <v>0</v>
      </c>
      <c r="L60" s="214">
        <f>AS48</f>
        <v>0</v>
      </c>
      <c r="M60" s="214">
        <f>AT48</f>
        <v>0</v>
      </c>
      <c r="N60" s="214">
        <f>AU48</f>
        <v>0</v>
      </c>
      <c r="O60" s="215">
        <f>AV48</f>
        <v>0</v>
      </c>
      <c r="P60" s="216">
        <f t="shared" si="353"/>
        <v>0</v>
      </c>
      <c r="Q60" s="1320"/>
      <c r="R60" s="851"/>
      <c r="S60" s="1303"/>
      <c r="T60" s="1304"/>
      <c r="U60" s="1304"/>
      <c r="V60" s="1304"/>
      <c r="W60" s="1305"/>
      <c r="X60" s="775"/>
      <c r="AA60" s="775"/>
      <c r="AB60" s="852"/>
      <c r="AC60" s="775"/>
      <c r="AF60" s="775"/>
      <c r="AG60" s="852"/>
      <c r="AH60" s="775"/>
      <c r="AK60" s="775"/>
      <c r="AL60" s="852"/>
      <c r="AM60" s="775"/>
      <c r="AP60" s="775"/>
      <c r="AQ60" s="852"/>
      <c r="AR60" s="344"/>
      <c r="AS60" s="344"/>
      <c r="AT60" s="344"/>
      <c r="AU60" s="344"/>
      <c r="AV60" s="344"/>
      <c r="AW60" s="344"/>
      <c r="AX60" s="852"/>
      <c r="AY60" s="775"/>
      <c r="BB60" s="344"/>
      <c r="BC60" s="852"/>
      <c r="BD60" s="775"/>
      <c r="LY60" s="844"/>
      <c r="MN60" s="783"/>
    </row>
    <row r="61" spans="1:368" ht="15" customHeight="1" x14ac:dyDescent="0.2">
      <c r="A61" s="1319"/>
      <c r="B61" s="1319"/>
      <c r="C61" s="778"/>
      <c r="D61" s="778"/>
      <c r="E61" s="778"/>
      <c r="F61" s="778"/>
      <c r="G61" s="780"/>
      <c r="H61" s="849" t="s">
        <v>600</v>
      </c>
      <c r="I61" s="850"/>
      <c r="J61" s="780"/>
      <c r="K61" s="213">
        <f>AW48</f>
        <v>0</v>
      </c>
      <c r="L61" s="214">
        <f>AX48</f>
        <v>0</v>
      </c>
      <c r="M61" s="214">
        <f>AY48</f>
        <v>0</v>
      </c>
      <c r="N61" s="214">
        <f>AZ48</f>
        <v>0</v>
      </c>
      <c r="O61" s="215">
        <f>BA48</f>
        <v>0</v>
      </c>
      <c r="P61" s="216">
        <f t="shared" si="353"/>
        <v>0</v>
      </c>
      <c r="Q61" s="1320"/>
      <c r="R61" s="851"/>
      <c r="S61" s="1303"/>
      <c r="T61" s="1304"/>
      <c r="U61" s="1304"/>
      <c r="V61" s="1304"/>
      <c r="W61" s="1305"/>
      <c r="X61" s="775"/>
      <c r="AA61" s="775"/>
      <c r="AB61" s="852"/>
      <c r="AC61" s="775"/>
      <c r="AF61" s="775"/>
      <c r="AG61" s="852"/>
      <c r="AH61" s="775"/>
      <c r="AK61" s="775"/>
      <c r="AL61" s="852"/>
      <c r="AM61" s="775"/>
      <c r="AP61" s="775"/>
      <c r="AQ61" s="852"/>
      <c r="AR61" s="344"/>
      <c r="AS61" s="344"/>
      <c r="AT61" s="344"/>
      <c r="AU61" s="344"/>
      <c r="AV61" s="344"/>
      <c r="AW61" s="344"/>
      <c r="AX61" s="852"/>
      <c r="AY61" s="775"/>
      <c r="BB61" s="344"/>
      <c r="BC61" s="852"/>
      <c r="BD61" s="775"/>
      <c r="LY61" s="844"/>
      <c r="MN61" s="783"/>
    </row>
    <row r="62" spans="1:368" ht="15" customHeight="1" x14ac:dyDescent="0.2">
      <c r="A62" s="1319"/>
      <c r="B62" s="1319"/>
      <c r="C62" s="784"/>
      <c r="D62" s="778"/>
      <c r="E62" s="778"/>
      <c r="F62" s="778"/>
      <c r="G62" s="780"/>
      <c r="H62" s="849" t="s">
        <v>601</v>
      </c>
      <c r="I62" s="850"/>
      <c r="J62" s="780"/>
      <c r="K62" s="222">
        <f>BB48</f>
        <v>0</v>
      </c>
      <c r="L62" s="223">
        <f>BC48</f>
        <v>0</v>
      </c>
      <c r="M62" s="223">
        <f>BD48</f>
        <v>0</v>
      </c>
      <c r="N62" s="223">
        <f>BE48</f>
        <v>0</v>
      </c>
      <c r="O62" s="224">
        <f>BF48</f>
        <v>0</v>
      </c>
      <c r="P62" s="221">
        <f t="shared" si="353"/>
        <v>0</v>
      </c>
      <c r="Q62" s="1320"/>
      <c r="R62" s="851"/>
      <c r="S62" s="1303"/>
      <c r="T62" s="1304"/>
      <c r="U62" s="1304"/>
      <c r="V62" s="1304"/>
      <c r="W62" s="1305"/>
      <c r="X62" s="777"/>
      <c r="AA62" s="775"/>
      <c r="AB62" s="852"/>
      <c r="AC62" s="777"/>
      <c r="AF62" s="775"/>
      <c r="AG62" s="852"/>
      <c r="AH62" s="777"/>
      <c r="AK62" s="775"/>
      <c r="AL62" s="852"/>
      <c r="AM62" s="777"/>
      <c r="AP62" s="775"/>
      <c r="AQ62" s="852"/>
      <c r="AR62" s="344"/>
      <c r="AS62" s="344"/>
      <c r="AT62" s="344"/>
      <c r="AU62" s="344"/>
      <c r="AV62" s="344"/>
      <c r="AW62" s="344"/>
      <c r="AX62" s="852"/>
      <c r="AY62" s="775"/>
      <c r="BB62" s="344"/>
      <c r="BC62" s="852"/>
      <c r="BD62" s="775"/>
      <c r="LY62" s="844"/>
      <c r="MN62" s="783"/>
    </row>
    <row r="63" spans="1:368" ht="15" customHeight="1" x14ac:dyDescent="0.2">
      <c r="A63" s="1319"/>
      <c r="B63" s="1319"/>
      <c r="C63" s="849" t="s">
        <v>602</v>
      </c>
      <c r="D63" s="778"/>
      <c r="E63" s="778"/>
      <c r="F63" s="778"/>
      <c r="G63" s="780"/>
      <c r="H63" s="810"/>
      <c r="I63" s="854"/>
      <c r="J63" s="780"/>
      <c r="K63" s="227">
        <f>SUM(K56:K62)</f>
        <v>0</v>
      </c>
      <c r="L63" s="227">
        <f>SUM(L56:L62)</f>
        <v>0</v>
      </c>
      <c r="M63" s="227">
        <f>SUM(M56:M62)</f>
        <v>0</v>
      </c>
      <c r="N63" s="227">
        <f>SUM(N56:N62)</f>
        <v>0</v>
      </c>
      <c r="O63" s="227">
        <f>SUM(O56:O62)</f>
        <v>0</v>
      </c>
      <c r="P63" s="227">
        <f t="shared" si="353"/>
        <v>0</v>
      </c>
      <c r="Q63" s="1314"/>
      <c r="S63" s="1303"/>
      <c r="T63" s="1304"/>
      <c r="U63" s="1304"/>
      <c r="V63" s="1304"/>
      <c r="W63" s="1305"/>
      <c r="X63" s="777"/>
      <c r="AA63" s="775"/>
      <c r="AB63" s="852"/>
      <c r="AC63" s="777"/>
      <c r="AF63" s="775"/>
      <c r="AG63" s="852"/>
      <c r="AH63" s="777"/>
      <c r="AK63" s="775"/>
      <c r="AL63" s="852"/>
      <c r="AM63" s="777"/>
      <c r="AP63" s="775"/>
      <c r="AQ63" s="852"/>
      <c r="AR63" s="344"/>
      <c r="AS63" s="344"/>
      <c r="AT63" s="344"/>
      <c r="AU63" s="344"/>
      <c r="AV63" s="344"/>
      <c r="AW63" s="344"/>
      <c r="AX63" s="852"/>
      <c r="AY63" s="775"/>
      <c r="BB63" s="344"/>
      <c r="BC63" s="852"/>
      <c r="BD63" s="775"/>
      <c r="LY63" s="844"/>
      <c r="MN63" s="783"/>
    </row>
    <row r="64" spans="1:368" ht="15" customHeight="1" x14ac:dyDescent="0.2">
      <c r="A64" s="1319"/>
      <c r="B64" s="1319"/>
      <c r="D64" s="778"/>
      <c r="E64" s="778"/>
      <c r="F64" s="778"/>
      <c r="G64" s="780"/>
      <c r="H64" s="849" t="s">
        <v>575</v>
      </c>
      <c r="I64" s="850"/>
      <c r="J64" s="780"/>
      <c r="K64" s="228">
        <f>BG48</f>
        <v>0</v>
      </c>
      <c r="L64" s="228">
        <f>BH48</f>
        <v>0</v>
      </c>
      <c r="M64" s="228">
        <f>BI48</f>
        <v>0</v>
      </c>
      <c r="N64" s="228">
        <f>BJ48</f>
        <v>0</v>
      </c>
      <c r="O64" s="228">
        <f>BK48</f>
        <v>0</v>
      </c>
      <c r="P64" s="228">
        <f t="shared" si="353"/>
        <v>0</v>
      </c>
      <c r="S64" s="1303"/>
      <c r="T64" s="1304"/>
      <c r="U64" s="1304"/>
      <c r="V64" s="1304"/>
      <c r="W64" s="1305"/>
      <c r="X64" s="775"/>
      <c r="AA64" s="775"/>
      <c r="AB64" s="852"/>
      <c r="AC64" s="775"/>
      <c r="AF64" s="775"/>
      <c r="AG64" s="852"/>
      <c r="AH64" s="775"/>
      <c r="AK64" s="775"/>
      <c r="AL64" s="852"/>
      <c r="AM64" s="775"/>
      <c r="AP64" s="775"/>
      <c r="AQ64" s="852"/>
      <c r="AR64" s="344"/>
      <c r="AS64" s="344"/>
      <c r="AT64" s="344"/>
      <c r="AU64" s="344"/>
      <c r="AV64" s="344"/>
      <c r="AW64" s="344"/>
      <c r="AX64" s="855"/>
      <c r="AY64" s="775"/>
      <c r="BB64" s="344"/>
      <c r="BC64" s="855"/>
      <c r="BD64" s="775"/>
      <c r="LY64" s="844"/>
      <c r="MN64" s="783"/>
    </row>
    <row r="65" spans="1:495" ht="15" customHeight="1" x14ac:dyDescent="0.2">
      <c r="A65" s="1319"/>
      <c r="B65" s="1319"/>
      <c r="C65" s="856" t="s">
        <v>603</v>
      </c>
      <c r="D65" s="856"/>
      <c r="E65" s="856"/>
      <c r="F65" s="856"/>
      <c r="G65" s="857"/>
      <c r="H65" s="858"/>
      <c r="I65" s="859"/>
      <c r="J65" s="857"/>
      <c r="K65" s="232">
        <f>SUM(K63:K64)</f>
        <v>0</v>
      </c>
      <c r="L65" s="232">
        <f>SUM(L63:L64)</f>
        <v>0</v>
      </c>
      <c r="M65" s="232">
        <f>SUM(M63:M64)</f>
        <v>0</v>
      </c>
      <c r="N65" s="232">
        <f>SUM(N63:N64)</f>
        <v>0</v>
      </c>
      <c r="O65" s="232">
        <f>SUM(O63:O64)</f>
        <v>0</v>
      </c>
      <c r="P65" s="232">
        <f t="shared" si="353"/>
        <v>0</v>
      </c>
      <c r="S65" s="1303"/>
      <c r="T65" s="1304"/>
      <c r="U65" s="1304"/>
      <c r="V65" s="1304"/>
      <c r="W65" s="1305"/>
      <c r="X65" s="775"/>
      <c r="AA65" s="775"/>
      <c r="AB65" s="852"/>
      <c r="AC65" s="775"/>
      <c r="AF65" s="775"/>
      <c r="AG65" s="852"/>
      <c r="AH65" s="775"/>
      <c r="AK65" s="775"/>
      <c r="AL65" s="852"/>
      <c r="AM65" s="775"/>
      <c r="AP65" s="775"/>
      <c r="AQ65" s="852"/>
      <c r="AR65" s="344"/>
      <c r="AS65" s="344"/>
      <c r="AT65" s="344"/>
      <c r="AU65" s="344"/>
      <c r="AV65" s="344"/>
      <c r="AW65" s="344"/>
      <c r="AX65" s="855"/>
      <c r="AY65" s="775"/>
      <c r="BB65" s="344"/>
      <c r="BC65" s="855"/>
      <c r="BD65" s="775"/>
      <c r="LY65" s="844"/>
      <c r="MN65" s="783"/>
    </row>
    <row r="66" spans="1:495" ht="15" customHeight="1" x14ac:dyDescent="0.2">
      <c r="A66" s="1319"/>
      <c r="B66" s="1319"/>
      <c r="D66" s="778"/>
      <c r="E66" s="778"/>
      <c r="F66" s="778"/>
      <c r="G66" s="780"/>
      <c r="H66" s="849" t="s">
        <v>175</v>
      </c>
      <c r="I66" s="850"/>
      <c r="J66" s="780"/>
      <c r="K66" s="228">
        <f>ED48</f>
        <v>0</v>
      </c>
      <c r="L66" s="228">
        <f>EE48</f>
        <v>0</v>
      </c>
      <c r="M66" s="228">
        <f>EF48</f>
        <v>0</v>
      </c>
      <c r="N66" s="228">
        <f>EG48</f>
        <v>0</v>
      </c>
      <c r="O66" s="228">
        <f>EH48</f>
        <v>0</v>
      </c>
      <c r="P66" s="228">
        <f t="shared" si="353"/>
        <v>0</v>
      </c>
      <c r="Q66" s="860" t="s">
        <v>604</v>
      </c>
      <c r="S66" s="1303"/>
      <c r="T66" s="1304"/>
      <c r="U66" s="1304"/>
      <c r="V66" s="1304"/>
      <c r="W66" s="1305"/>
      <c r="X66" s="775"/>
      <c r="AA66" s="775"/>
      <c r="AB66" s="852"/>
      <c r="AC66" s="775"/>
      <c r="AF66" s="775"/>
      <c r="AG66" s="852"/>
      <c r="AH66" s="775"/>
      <c r="AK66" s="775"/>
      <c r="AL66" s="852"/>
      <c r="AM66" s="775"/>
      <c r="AP66" s="775"/>
      <c r="AQ66" s="852"/>
      <c r="AR66" s="344"/>
      <c r="AS66" s="344"/>
      <c r="AT66" s="344"/>
      <c r="AU66" s="344"/>
      <c r="AV66" s="344"/>
      <c r="AW66" s="344"/>
      <c r="AX66" s="852"/>
      <c r="AY66" s="775"/>
      <c r="BB66" s="344"/>
      <c r="BC66" s="852"/>
      <c r="BD66" s="775"/>
      <c r="LY66" s="844"/>
      <c r="MN66" s="783"/>
    </row>
    <row r="67" spans="1:495" ht="15" customHeight="1" x14ac:dyDescent="0.2">
      <c r="A67" s="1319"/>
      <c r="B67" s="1319"/>
      <c r="C67" s="784" t="s">
        <v>605</v>
      </c>
      <c r="D67" s="778"/>
      <c r="E67" s="778"/>
      <c r="F67" s="778"/>
      <c r="G67" s="780"/>
      <c r="H67" s="849"/>
      <c r="I67" s="850"/>
      <c r="J67" s="780"/>
      <c r="K67" s="234">
        <f>SUM(K65:K66)</f>
        <v>0</v>
      </c>
      <c r="L67" s="234">
        <f>SUM(L65:L66)</f>
        <v>0</v>
      </c>
      <c r="M67" s="234">
        <f>SUM(M65:M66)</f>
        <v>0</v>
      </c>
      <c r="N67" s="234">
        <f>SUM(N65:N66)</f>
        <v>0</v>
      </c>
      <c r="O67" s="234">
        <f>SUM(O65:O66)</f>
        <v>0</v>
      </c>
      <c r="P67" s="234">
        <f t="shared" si="353"/>
        <v>0</v>
      </c>
      <c r="S67" s="1306"/>
      <c r="T67" s="1307"/>
      <c r="U67" s="1307"/>
      <c r="V67" s="1307"/>
      <c r="W67" s="1308"/>
      <c r="X67" s="775"/>
      <c r="AA67" s="775"/>
      <c r="AB67" s="852"/>
      <c r="AC67" s="775"/>
      <c r="AF67" s="775"/>
      <c r="AG67" s="852"/>
      <c r="AH67" s="775"/>
      <c r="AK67" s="775"/>
      <c r="AL67" s="852"/>
      <c r="AM67" s="775"/>
      <c r="AP67" s="775"/>
      <c r="AQ67" s="852"/>
      <c r="AR67" s="344"/>
      <c r="AS67" s="344"/>
      <c r="AT67" s="344"/>
      <c r="AU67" s="344"/>
      <c r="AV67" s="344"/>
      <c r="AW67" s="344"/>
      <c r="AY67" s="775"/>
      <c r="BB67" s="344"/>
      <c r="BD67" s="775"/>
      <c r="LY67" s="844"/>
      <c r="MN67" s="783"/>
    </row>
    <row r="68" spans="1:495" ht="16.149999999999999" customHeight="1" x14ac:dyDescent="0.2">
      <c r="A68" s="1319"/>
      <c r="B68" s="1319"/>
      <c r="C68" s="861"/>
      <c r="D68" s="861"/>
      <c r="E68" s="861"/>
      <c r="F68" s="861"/>
      <c r="G68" s="861"/>
      <c r="H68" s="862"/>
      <c r="I68" s="861"/>
      <c r="J68" s="861"/>
      <c r="K68" s="861"/>
      <c r="L68" s="861"/>
      <c r="M68" s="861"/>
      <c r="N68" s="861"/>
      <c r="O68" s="861"/>
      <c r="P68" s="861"/>
      <c r="Q68" s="783"/>
      <c r="X68" s="775"/>
      <c r="AA68" s="775"/>
      <c r="AB68" s="852"/>
      <c r="AC68" s="775"/>
      <c r="AF68" s="775"/>
      <c r="AG68" s="852"/>
      <c r="AH68" s="775"/>
      <c r="AK68" s="775"/>
      <c r="AL68" s="852"/>
      <c r="AM68" s="775"/>
      <c r="AP68" s="775"/>
      <c r="AQ68" s="852"/>
      <c r="AR68" s="775"/>
      <c r="AS68" s="775"/>
      <c r="AT68" s="775"/>
      <c r="AU68" s="775"/>
      <c r="AV68" s="775"/>
      <c r="AW68" s="775"/>
      <c r="AY68" s="775"/>
      <c r="BB68" s="775"/>
      <c r="BD68" s="775"/>
      <c r="LY68" s="844"/>
      <c r="MN68" s="783"/>
    </row>
    <row r="69" spans="1:495" ht="12" customHeight="1" x14ac:dyDescent="0.2">
      <c r="A69" s="1319"/>
      <c r="B69" s="1319"/>
      <c r="C69" s="1321" t="s">
        <v>606</v>
      </c>
      <c r="D69" s="1321"/>
      <c r="E69" s="1321"/>
      <c r="F69" s="1321"/>
      <c r="G69" s="861"/>
      <c r="H69" s="862"/>
      <c r="I69" s="861"/>
      <c r="J69" s="861"/>
      <c r="K69" s="863"/>
      <c r="L69" s="863"/>
      <c r="M69" s="863"/>
      <c r="N69" s="863"/>
      <c r="O69" s="863"/>
      <c r="P69" s="863"/>
      <c r="Q69" s="783"/>
      <c r="S69" s="864" t="str">
        <f>C69</f>
        <v xml:space="preserve">Income Limit Distribution among Bedroom Sizes </v>
      </c>
      <c r="U69" s="865"/>
      <c r="X69" s="775"/>
      <c r="AA69" s="775"/>
      <c r="AB69" s="852"/>
      <c r="AC69" s="775"/>
      <c r="AF69" s="775"/>
      <c r="AG69" s="852"/>
      <c r="AH69" s="775"/>
      <c r="AK69" s="775"/>
      <c r="AL69" s="852"/>
      <c r="AM69" s="775"/>
      <c r="AP69" s="775"/>
      <c r="AQ69" s="852"/>
      <c r="AR69" s="775"/>
      <c r="AS69" s="775"/>
      <c r="AT69" s="775"/>
      <c r="AU69" s="775"/>
      <c r="AV69" s="775"/>
      <c r="AW69" s="775"/>
      <c r="AY69" s="775"/>
      <c r="BB69" s="775"/>
      <c r="BD69" s="775"/>
      <c r="LY69" s="844"/>
      <c r="MN69" s="783"/>
    </row>
    <row r="70" spans="1:495" s="871" customFormat="1" ht="13.15" customHeight="1" x14ac:dyDescent="0.2">
      <c r="A70" s="1319"/>
      <c r="B70" s="1319"/>
      <c r="C70" s="1321"/>
      <c r="D70" s="1321"/>
      <c r="E70" s="1321"/>
      <c r="F70" s="1321"/>
      <c r="G70" s="779"/>
      <c r="H70" s="849" t="s">
        <v>594</v>
      </c>
      <c r="I70" s="850"/>
      <c r="J70" s="866"/>
      <c r="K70" s="867" t="str">
        <f t="shared" ref="K70:P70" si="354">IF(OR(K56=0,K$67=0),"",K56/K$67)</f>
        <v/>
      </c>
      <c r="L70" s="868" t="str">
        <f t="shared" si="354"/>
        <v/>
      </c>
      <c r="M70" s="868" t="str">
        <f t="shared" si="354"/>
        <v/>
      </c>
      <c r="N70" s="868" t="str">
        <f t="shared" si="354"/>
        <v/>
      </c>
      <c r="O70" s="868" t="str">
        <f t="shared" si="354"/>
        <v/>
      </c>
      <c r="P70" s="869" t="str">
        <f t="shared" si="354"/>
        <v/>
      </c>
      <c r="Q70" s="870" t="s">
        <v>662</v>
      </c>
      <c r="S70" s="1300"/>
      <c r="T70" s="1301"/>
      <c r="U70" s="1301"/>
      <c r="V70" s="1301"/>
      <c r="W70" s="1302"/>
      <c r="X70" s="783"/>
      <c r="Y70" s="783"/>
      <c r="Z70" s="783"/>
      <c r="AA70" s="783"/>
      <c r="AB70" s="783"/>
      <c r="AC70" s="783"/>
      <c r="AD70" s="783"/>
      <c r="AE70" s="783"/>
      <c r="AF70" s="783"/>
      <c r="AG70" s="783"/>
      <c r="AH70" s="783"/>
      <c r="AI70" s="783"/>
      <c r="AJ70" s="783"/>
      <c r="AK70" s="783"/>
      <c r="AL70" s="783"/>
      <c r="AM70" s="783"/>
      <c r="AN70" s="783"/>
      <c r="AO70" s="783"/>
      <c r="AP70" s="783"/>
      <c r="AQ70" s="783"/>
      <c r="AR70" s="783"/>
      <c r="AS70" s="783"/>
      <c r="AT70" s="783"/>
      <c r="AU70" s="783"/>
      <c r="AV70" s="783"/>
      <c r="AW70" s="783"/>
      <c r="AX70" s="783"/>
      <c r="AY70" s="783"/>
      <c r="AZ70" s="783"/>
      <c r="BA70" s="783"/>
      <c r="BB70" s="783"/>
      <c r="BC70" s="783"/>
      <c r="BD70" s="783"/>
      <c r="BE70" s="783"/>
      <c r="BF70" s="783"/>
      <c r="BG70" s="783"/>
      <c r="BH70" s="783"/>
      <c r="BI70" s="783"/>
      <c r="BJ70" s="783"/>
      <c r="BK70" s="783"/>
      <c r="BL70" s="783"/>
      <c r="BM70" s="783"/>
      <c r="BN70" s="783"/>
      <c r="BO70" s="783"/>
      <c r="BP70" s="783"/>
      <c r="BQ70" s="783"/>
      <c r="BR70" s="783"/>
      <c r="BS70" s="783"/>
      <c r="BT70" s="783"/>
      <c r="BU70" s="783"/>
      <c r="BV70" s="783"/>
      <c r="BW70" s="783"/>
      <c r="BX70" s="783"/>
      <c r="BY70" s="783"/>
      <c r="BZ70" s="783"/>
      <c r="CA70" s="783"/>
      <c r="CB70" s="783"/>
      <c r="CC70" s="783"/>
      <c r="CD70" s="783"/>
      <c r="CE70" s="783"/>
      <c r="CF70" s="783"/>
      <c r="CG70" s="783"/>
      <c r="CH70" s="783"/>
      <c r="CI70" s="783"/>
      <c r="CJ70" s="783"/>
      <c r="CK70" s="783"/>
      <c r="CL70" s="783"/>
      <c r="CM70" s="783"/>
      <c r="CN70" s="783"/>
      <c r="CO70" s="783"/>
      <c r="CP70" s="783"/>
      <c r="CQ70" s="783"/>
      <c r="CR70" s="783"/>
      <c r="CS70" s="783"/>
      <c r="CT70" s="783"/>
      <c r="CU70" s="783"/>
      <c r="CV70" s="783"/>
      <c r="CW70" s="783"/>
      <c r="CX70" s="783"/>
      <c r="CY70" s="783"/>
      <c r="CZ70" s="783"/>
      <c r="DA70" s="783"/>
      <c r="DB70" s="783"/>
      <c r="DC70" s="783"/>
      <c r="DD70" s="783"/>
      <c r="DE70" s="783"/>
      <c r="DF70" s="783"/>
      <c r="DG70" s="783"/>
      <c r="DH70" s="783"/>
      <c r="DI70" s="783"/>
      <c r="DJ70" s="783"/>
      <c r="DK70" s="783"/>
      <c r="DL70" s="783"/>
      <c r="DM70" s="783"/>
      <c r="DN70" s="783"/>
      <c r="DO70" s="783"/>
      <c r="DP70" s="783"/>
      <c r="DQ70" s="783"/>
      <c r="DR70" s="783"/>
      <c r="DS70" s="783"/>
      <c r="DT70" s="783"/>
      <c r="DU70" s="783"/>
      <c r="DV70" s="783"/>
      <c r="DW70" s="783"/>
      <c r="DX70" s="783"/>
      <c r="DY70" s="783"/>
      <c r="DZ70" s="783"/>
      <c r="EA70" s="783"/>
      <c r="EB70" s="783"/>
      <c r="EC70" s="783"/>
      <c r="ED70" s="783"/>
      <c r="EE70" s="783"/>
      <c r="EF70" s="783"/>
      <c r="EG70" s="783"/>
      <c r="EH70" s="783"/>
      <c r="EI70" s="783"/>
      <c r="EJ70" s="783"/>
      <c r="EK70" s="783"/>
      <c r="EL70" s="783"/>
      <c r="EM70" s="783"/>
      <c r="EN70" s="783"/>
      <c r="EO70" s="783"/>
      <c r="EP70" s="783"/>
      <c r="EQ70" s="783"/>
      <c r="ER70" s="783"/>
      <c r="ES70" s="783"/>
      <c r="ET70" s="783"/>
      <c r="EU70" s="783"/>
      <c r="EV70" s="783"/>
      <c r="EW70" s="783"/>
      <c r="EX70" s="783"/>
      <c r="EY70" s="783"/>
      <c r="EZ70" s="783"/>
      <c r="FA70" s="783"/>
      <c r="FB70" s="783"/>
      <c r="FC70" s="783"/>
      <c r="FD70" s="783"/>
      <c r="FE70" s="783"/>
      <c r="FF70" s="783"/>
      <c r="FG70" s="783"/>
      <c r="FH70" s="783"/>
      <c r="FI70" s="783"/>
      <c r="FJ70" s="783"/>
      <c r="FK70" s="783"/>
      <c r="FL70" s="783"/>
      <c r="FM70" s="783"/>
      <c r="FN70" s="783"/>
      <c r="FO70" s="783"/>
      <c r="FP70" s="783"/>
      <c r="FQ70" s="783"/>
      <c r="FR70" s="783"/>
      <c r="FS70" s="783"/>
      <c r="FT70" s="783"/>
      <c r="FU70" s="783"/>
      <c r="FV70" s="783"/>
      <c r="FW70" s="783"/>
      <c r="FX70" s="783"/>
      <c r="FY70" s="783"/>
      <c r="FZ70" s="783"/>
      <c r="GA70" s="783"/>
      <c r="GB70" s="783"/>
      <c r="GC70" s="783"/>
      <c r="GD70" s="783"/>
      <c r="GE70" s="783"/>
      <c r="GF70" s="783"/>
      <c r="GG70" s="783"/>
      <c r="GH70" s="783"/>
      <c r="GI70" s="783"/>
      <c r="GJ70" s="783"/>
      <c r="GK70" s="783"/>
      <c r="GL70" s="783"/>
      <c r="GM70" s="783"/>
      <c r="GN70" s="783"/>
      <c r="GO70" s="783"/>
      <c r="GP70" s="783"/>
      <c r="GQ70" s="783"/>
      <c r="GR70" s="783"/>
      <c r="GS70" s="783"/>
      <c r="GT70" s="783"/>
      <c r="GU70" s="783"/>
      <c r="GV70" s="783"/>
      <c r="GW70" s="783"/>
      <c r="GX70" s="783"/>
      <c r="GY70" s="783"/>
      <c r="GZ70" s="783"/>
      <c r="HA70" s="783"/>
      <c r="HB70" s="783"/>
      <c r="HC70" s="783"/>
      <c r="HD70" s="783"/>
      <c r="HE70" s="783"/>
      <c r="HF70" s="783"/>
      <c r="HG70" s="783"/>
      <c r="HH70" s="783"/>
      <c r="HI70" s="783"/>
      <c r="HJ70" s="783"/>
      <c r="HK70" s="783"/>
      <c r="HL70" s="783"/>
      <c r="HM70" s="783"/>
      <c r="HN70" s="783"/>
      <c r="HO70" s="783"/>
      <c r="HP70" s="783"/>
      <c r="HQ70" s="783"/>
      <c r="HR70" s="783"/>
      <c r="HS70" s="783"/>
      <c r="HT70" s="783"/>
      <c r="HU70" s="783"/>
      <c r="HV70" s="783"/>
      <c r="HW70" s="783"/>
      <c r="HX70" s="783"/>
      <c r="HY70" s="783"/>
      <c r="HZ70" s="783"/>
      <c r="IA70" s="783"/>
      <c r="IB70" s="783"/>
      <c r="IC70" s="783"/>
      <c r="ID70" s="783"/>
      <c r="IE70" s="783"/>
      <c r="IF70" s="783"/>
      <c r="IG70" s="783"/>
      <c r="IH70" s="783"/>
      <c r="II70" s="783"/>
      <c r="IJ70" s="783"/>
      <c r="IK70" s="783"/>
      <c r="IL70" s="783"/>
      <c r="IM70" s="783"/>
      <c r="IN70" s="783"/>
      <c r="IO70" s="783"/>
      <c r="IP70" s="783"/>
      <c r="IQ70" s="783"/>
      <c r="IR70" s="783"/>
      <c r="IS70" s="783"/>
      <c r="IT70" s="783"/>
      <c r="IU70" s="783"/>
      <c r="IV70" s="783"/>
      <c r="IW70" s="783"/>
      <c r="IX70" s="783"/>
      <c r="IY70" s="783"/>
      <c r="IZ70" s="783"/>
      <c r="JA70" s="783"/>
      <c r="JB70" s="783"/>
      <c r="JC70" s="783"/>
      <c r="JD70" s="783"/>
      <c r="JE70" s="783"/>
      <c r="JF70" s="783"/>
      <c r="JG70" s="783"/>
      <c r="JH70" s="783"/>
      <c r="JI70" s="783"/>
      <c r="JJ70" s="783"/>
      <c r="JK70" s="783"/>
      <c r="JL70" s="783"/>
      <c r="JM70" s="783"/>
      <c r="JN70" s="783"/>
      <c r="JO70" s="783"/>
      <c r="JP70" s="783"/>
      <c r="JQ70" s="783"/>
      <c r="JR70" s="783"/>
      <c r="JS70" s="783"/>
      <c r="JT70" s="783"/>
      <c r="JU70" s="783"/>
      <c r="JV70" s="783"/>
      <c r="JW70" s="783"/>
      <c r="JX70" s="783"/>
      <c r="JY70" s="783"/>
      <c r="JZ70" s="783"/>
      <c r="KA70" s="783"/>
      <c r="KB70" s="783"/>
      <c r="KC70" s="783"/>
      <c r="KD70" s="783"/>
      <c r="KE70" s="783"/>
      <c r="KF70" s="783"/>
      <c r="KG70" s="783"/>
      <c r="KH70" s="783"/>
      <c r="KI70" s="783"/>
      <c r="KJ70" s="783"/>
      <c r="KK70" s="783"/>
      <c r="KL70" s="783"/>
      <c r="KM70" s="783"/>
      <c r="KN70" s="783"/>
      <c r="KO70" s="783"/>
      <c r="KP70" s="783"/>
      <c r="KQ70" s="783"/>
      <c r="KR70" s="783"/>
      <c r="KS70" s="783"/>
      <c r="KT70" s="783"/>
      <c r="KU70" s="783"/>
      <c r="KV70" s="783"/>
      <c r="KW70" s="783"/>
      <c r="KX70" s="783"/>
      <c r="KY70" s="783"/>
      <c r="KZ70" s="783"/>
      <c r="LA70" s="783"/>
      <c r="LB70" s="783"/>
      <c r="LC70" s="783"/>
      <c r="LD70" s="783"/>
      <c r="LE70" s="783"/>
      <c r="LF70" s="783"/>
      <c r="LG70" s="783"/>
      <c r="LH70" s="783"/>
      <c r="LI70" s="783"/>
      <c r="LJ70" s="783"/>
      <c r="LK70" s="783"/>
      <c r="LL70" s="783"/>
      <c r="LM70" s="783"/>
      <c r="LN70" s="783"/>
      <c r="LO70" s="783"/>
      <c r="LP70" s="783"/>
      <c r="LQ70" s="783"/>
      <c r="LR70" s="783"/>
      <c r="LS70" s="783"/>
      <c r="LT70" s="783"/>
      <c r="LU70" s="783"/>
      <c r="LV70" s="783"/>
      <c r="LW70" s="783"/>
      <c r="LX70" s="783"/>
      <c r="LY70" s="783"/>
      <c r="LZ70" s="783"/>
      <c r="MA70" s="783"/>
      <c r="MB70" s="783"/>
      <c r="MC70" s="783"/>
      <c r="MD70" s="783"/>
      <c r="ME70" s="783"/>
      <c r="MF70" s="783"/>
      <c r="MG70" s="783"/>
      <c r="MH70" s="783"/>
      <c r="MI70" s="783"/>
      <c r="MJ70" s="783"/>
      <c r="MK70" s="783"/>
      <c r="ML70" s="783"/>
      <c r="MM70" s="783"/>
      <c r="MN70" s="783"/>
      <c r="MO70" s="783"/>
      <c r="MP70" s="783"/>
      <c r="MQ70" s="783"/>
      <c r="MR70" s="783"/>
      <c r="MS70" s="783"/>
      <c r="MT70" s="783"/>
      <c r="MU70" s="783"/>
      <c r="MV70" s="783"/>
      <c r="MW70" s="783"/>
      <c r="MX70" s="783"/>
      <c r="MY70" s="783"/>
      <c r="MZ70" s="783"/>
      <c r="NA70" s="783"/>
      <c r="NB70" s="783"/>
      <c r="NC70" s="783"/>
      <c r="ND70" s="783"/>
      <c r="NE70" s="779"/>
      <c r="NF70" s="779"/>
      <c r="NG70" s="779"/>
      <c r="NH70" s="779"/>
      <c r="NI70" s="779"/>
      <c r="NJ70" s="779"/>
      <c r="NK70" s="779"/>
      <c r="NL70" s="779"/>
      <c r="NM70" s="779"/>
      <c r="NN70" s="779"/>
      <c r="NO70" s="779"/>
      <c r="NP70" s="779"/>
      <c r="NQ70" s="779"/>
      <c r="NR70" s="779"/>
      <c r="NS70" s="779"/>
      <c r="NT70" s="779"/>
      <c r="NU70" s="779"/>
      <c r="NV70" s="779"/>
      <c r="NW70" s="779"/>
      <c r="NX70" s="779"/>
      <c r="NY70" s="779"/>
      <c r="NZ70" s="779"/>
      <c r="OA70" s="779"/>
      <c r="OB70" s="779"/>
      <c r="OC70" s="779"/>
      <c r="OD70" s="779"/>
      <c r="OE70" s="779"/>
      <c r="OF70" s="779"/>
      <c r="OG70" s="779"/>
      <c r="OH70" s="779"/>
      <c r="OI70" s="779"/>
      <c r="OJ70" s="779"/>
      <c r="OK70" s="779"/>
      <c r="OL70" s="779"/>
      <c r="OM70" s="779"/>
      <c r="ON70" s="779"/>
      <c r="OO70" s="779"/>
      <c r="OP70" s="779"/>
      <c r="OQ70" s="779"/>
      <c r="OR70" s="779"/>
      <c r="OS70" s="779"/>
      <c r="OT70" s="779"/>
      <c r="OU70" s="779"/>
      <c r="OV70" s="779"/>
      <c r="OW70" s="779"/>
      <c r="OX70" s="779"/>
      <c r="OY70" s="779"/>
      <c r="OZ70" s="779"/>
      <c r="PA70" s="779"/>
      <c r="PB70" s="779"/>
      <c r="PC70" s="779"/>
      <c r="PD70" s="779"/>
      <c r="PE70" s="779"/>
      <c r="PF70" s="779"/>
      <c r="PG70" s="779"/>
      <c r="PH70" s="779"/>
      <c r="PI70" s="779"/>
      <c r="PJ70" s="779"/>
      <c r="PK70" s="779"/>
      <c r="PL70" s="779"/>
      <c r="PM70" s="779"/>
      <c r="PN70" s="779"/>
      <c r="PO70" s="779"/>
      <c r="PP70" s="779"/>
      <c r="PQ70" s="779"/>
      <c r="PR70" s="779"/>
      <c r="PS70" s="779"/>
      <c r="PT70" s="779"/>
      <c r="PU70" s="779"/>
      <c r="PV70" s="779"/>
      <c r="PW70" s="779"/>
      <c r="PX70" s="779"/>
      <c r="PY70" s="779"/>
      <c r="PZ70" s="779"/>
      <c r="QA70" s="779"/>
      <c r="QB70" s="779"/>
      <c r="QC70" s="779"/>
      <c r="QD70" s="779"/>
      <c r="QE70" s="779"/>
      <c r="QF70" s="779"/>
      <c r="QG70" s="779"/>
      <c r="QH70" s="779"/>
      <c r="QI70" s="779"/>
      <c r="QJ70" s="779"/>
      <c r="QK70" s="779"/>
      <c r="QL70" s="779"/>
      <c r="QM70" s="779"/>
      <c r="QN70" s="779"/>
      <c r="QO70" s="779"/>
      <c r="QP70" s="779"/>
      <c r="QQ70" s="779"/>
      <c r="QR70" s="779"/>
      <c r="QS70" s="779"/>
      <c r="QT70" s="779"/>
      <c r="QU70" s="779"/>
      <c r="QV70" s="779"/>
      <c r="QW70" s="779"/>
      <c r="QX70" s="779"/>
      <c r="QY70" s="779"/>
      <c r="QZ70" s="779"/>
      <c r="RA70" s="779"/>
      <c r="RB70" s="779"/>
      <c r="RC70" s="779"/>
      <c r="RD70" s="779"/>
      <c r="RE70" s="779"/>
      <c r="RF70" s="779"/>
      <c r="RG70" s="779"/>
      <c r="RH70" s="779"/>
      <c r="RI70" s="779"/>
      <c r="RJ70" s="779"/>
      <c r="RK70" s="779"/>
      <c r="RL70" s="779"/>
      <c r="RM70" s="779"/>
      <c r="RN70" s="779"/>
      <c r="RO70" s="779"/>
      <c r="RP70" s="779"/>
      <c r="RQ70" s="779"/>
      <c r="RR70" s="779"/>
      <c r="RS70" s="779"/>
      <c r="RT70" s="779"/>
      <c r="RU70" s="779"/>
      <c r="RV70" s="779"/>
      <c r="RW70" s="779"/>
      <c r="RX70" s="779"/>
      <c r="RY70" s="779"/>
      <c r="RZ70" s="779"/>
      <c r="SA70" s="779"/>
    </row>
    <row r="71" spans="1:495" s="871" customFormat="1" x14ac:dyDescent="0.2">
      <c r="A71" s="1319"/>
      <c r="B71" s="1319"/>
      <c r="C71" s="802"/>
      <c r="D71" s="779"/>
      <c r="E71" s="779"/>
      <c r="F71" s="779"/>
      <c r="G71" s="779"/>
      <c r="H71" s="849" t="s">
        <v>663</v>
      </c>
      <c r="I71" s="850"/>
      <c r="J71" s="778"/>
      <c r="K71" s="872" t="str">
        <f>IF(OR(K56=0,$P70="",K$67=0),"",$P70*K$67)</f>
        <v/>
      </c>
      <c r="L71" s="965" t="str">
        <f>IF(OR(L56=0,$P70="",L$67=0),"",$P70*L$67)</f>
        <v/>
      </c>
      <c r="M71" s="965" t="str">
        <f>IF(OR(M56=0,$P70="",M$67=0),"",$P70*M$67)</f>
        <v/>
      </c>
      <c r="N71" s="965" t="str">
        <f>IF(OR(N56=0,$P70="",N$67=0),"",$P70*N$67)</f>
        <v/>
      </c>
      <c r="O71" s="965" t="str">
        <f>IF(OR(O56=0,$P70="",O$67=0),"",$P70*O$67)</f>
        <v/>
      </c>
      <c r="P71" s="967" t="str">
        <f t="shared" ref="P71" si="355">IF(OR($P70="",P$67=0),"",$P70*P$67)</f>
        <v/>
      </c>
      <c r="S71" s="1303"/>
      <c r="T71" s="1304"/>
      <c r="U71" s="1304"/>
      <c r="V71" s="1304"/>
      <c r="W71" s="1305"/>
      <c r="X71" s="783"/>
      <c r="Y71" s="783"/>
      <c r="Z71" s="783"/>
      <c r="AA71" s="783"/>
      <c r="AB71" s="783"/>
      <c r="AC71" s="783"/>
      <c r="AD71" s="783"/>
      <c r="AE71" s="783"/>
      <c r="AF71" s="783"/>
      <c r="AG71" s="783"/>
      <c r="AH71" s="783"/>
      <c r="AI71" s="783"/>
      <c r="AJ71" s="783"/>
      <c r="AK71" s="783"/>
      <c r="AL71" s="783"/>
      <c r="AM71" s="783"/>
      <c r="AN71" s="783"/>
      <c r="AO71" s="783"/>
      <c r="AP71" s="783"/>
      <c r="AQ71" s="783"/>
      <c r="AR71" s="783"/>
      <c r="AS71" s="783"/>
      <c r="AT71" s="783"/>
      <c r="AU71" s="783"/>
      <c r="AV71" s="783"/>
      <c r="AW71" s="783"/>
      <c r="AX71" s="783"/>
      <c r="AY71" s="783"/>
      <c r="AZ71" s="783"/>
      <c r="BA71" s="783"/>
      <c r="BB71" s="783"/>
      <c r="BC71" s="783"/>
      <c r="BD71" s="783"/>
      <c r="BE71" s="783"/>
      <c r="BF71" s="783"/>
      <c r="BG71" s="783"/>
      <c r="BH71" s="783"/>
      <c r="BI71" s="783"/>
      <c r="BJ71" s="783"/>
      <c r="BK71" s="783"/>
      <c r="BL71" s="783"/>
      <c r="BM71" s="783"/>
      <c r="BN71" s="783"/>
      <c r="BO71" s="783"/>
      <c r="BP71" s="783"/>
      <c r="BQ71" s="783"/>
      <c r="BR71" s="783"/>
      <c r="BS71" s="783"/>
      <c r="BT71" s="783"/>
      <c r="BU71" s="783"/>
      <c r="BV71" s="783"/>
      <c r="BW71" s="783"/>
      <c r="BX71" s="783"/>
      <c r="BY71" s="783"/>
      <c r="BZ71" s="783"/>
      <c r="CA71" s="783"/>
      <c r="CB71" s="783"/>
      <c r="CC71" s="783"/>
      <c r="CD71" s="783"/>
      <c r="CE71" s="783"/>
      <c r="CF71" s="783"/>
      <c r="CG71" s="783"/>
      <c r="CH71" s="783"/>
      <c r="CI71" s="783"/>
      <c r="CJ71" s="783"/>
      <c r="CK71" s="783"/>
      <c r="CL71" s="783"/>
      <c r="CM71" s="783"/>
      <c r="CN71" s="783"/>
      <c r="CO71" s="783"/>
      <c r="CP71" s="783"/>
      <c r="CQ71" s="783"/>
      <c r="CR71" s="783"/>
      <c r="CS71" s="783"/>
      <c r="CT71" s="783"/>
      <c r="CU71" s="783"/>
      <c r="CV71" s="783"/>
      <c r="CW71" s="783"/>
      <c r="CX71" s="783"/>
      <c r="CY71" s="783"/>
      <c r="CZ71" s="783"/>
      <c r="DA71" s="783"/>
      <c r="DB71" s="783"/>
      <c r="DC71" s="783"/>
      <c r="DD71" s="783"/>
      <c r="DE71" s="783"/>
      <c r="DF71" s="783"/>
      <c r="DG71" s="783"/>
      <c r="DH71" s="783"/>
      <c r="DI71" s="783"/>
      <c r="DJ71" s="783"/>
      <c r="DK71" s="783"/>
      <c r="DL71" s="783"/>
      <c r="DM71" s="783"/>
      <c r="DN71" s="783"/>
      <c r="DO71" s="783"/>
      <c r="DP71" s="783"/>
      <c r="DQ71" s="783"/>
      <c r="DR71" s="783"/>
      <c r="DS71" s="783"/>
      <c r="DT71" s="783"/>
      <c r="DU71" s="783"/>
      <c r="DV71" s="783"/>
      <c r="DW71" s="783"/>
      <c r="DX71" s="783"/>
      <c r="DY71" s="783"/>
      <c r="DZ71" s="783"/>
      <c r="EA71" s="783"/>
      <c r="EB71" s="783"/>
      <c r="EC71" s="783"/>
      <c r="ED71" s="783"/>
      <c r="EE71" s="783"/>
      <c r="EF71" s="783"/>
      <c r="EG71" s="783"/>
      <c r="EH71" s="783"/>
      <c r="EI71" s="783"/>
      <c r="EJ71" s="783"/>
      <c r="EK71" s="783"/>
      <c r="EL71" s="783"/>
      <c r="EM71" s="783"/>
      <c r="EN71" s="783"/>
      <c r="EO71" s="783"/>
      <c r="EP71" s="783"/>
      <c r="EQ71" s="783"/>
      <c r="ER71" s="783"/>
      <c r="ES71" s="783"/>
      <c r="ET71" s="783"/>
      <c r="EU71" s="783"/>
      <c r="EV71" s="783"/>
      <c r="EW71" s="783"/>
      <c r="EX71" s="783"/>
      <c r="EY71" s="783"/>
      <c r="EZ71" s="783"/>
      <c r="FA71" s="783"/>
      <c r="FB71" s="783"/>
      <c r="FC71" s="783"/>
      <c r="FD71" s="783"/>
      <c r="FE71" s="783"/>
      <c r="FF71" s="783"/>
      <c r="FG71" s="783"/>
      <c r="FH71" s="783"/>
      <c r="FI71" s="783"/>
      <c r="FJ71" s="783"/>
      <c r="FK71" s="783"/>
      <c r="FL71" s="783"/>
      <c r="FM71" s="783"/>
      <c r="FN71" s="783"/>
      <c r="FO71" s="783"/>
      <c r="FP71" s="783"/>
      <c r="FQ71" s="783"/>
      <c r="FR71" s="783"/>
      <c r="FS71" s="783"/>
      <c r="FT71" s="783"/>
      <c r="FU71" s="783"/>
      <c r="FV71" s="783"/>
      <c r="FW71" s="783"/>
      <c r="FX71" s="783"/>
      <c r="FY71" s="783"/>
      <c r="FZ71" s="783"/>
      <c r="GA71" s="783"/>
      <c r="GB71" s="783"/>
      <c r="GC71" s="783"/>
      <c r="GD71" s="783"/>
      <c r="GE71" s="783"/>
      <c r="GF71" s="783"/>
      <c r="GG71" s="783"/>
      <c r="GH71" s="783"/>
      <c r="GI71" s="783"/>
      <c r="GJ71" s="783"/>
      <c r="GK71" s="783"/>
      <c r="GL71" s="783"/>
      <c r="GM71" s="783"/>
      <c r="GN71" s="783"/>
      <c r="GO71" s="783"/>
      <c r="GP71" s="783"/>
      <c r="GQ71" s="783"/>
      <c r="GR71" s="783"/>
      <c r="GS71" s="783"/>
      <c r="GT71" s="783"/>
      <c r="GU71" s="783"/>
      <c r="GV71" s="783"/>
      <c r="GW71" s="783"/>
      <c r="GX71" s="783"/>
      <c r="GY71" s="783"/>
      <c r="GZ71" s="783"/>
      <c r="HA71" s="783"/>
      <c r="HB71" s="783"/>
      <c r="HC71" s="783"/>
      <c r="HD71" s="783"/>
      <c r="HE71" s="783"/>
      <c r="HF71" s="783"/>
      <c r="HG71" s="783"/>
      <c r="HH71" s="783"/>
      <c r="HI71" s="783"/>
      <c r="HJ71" s="783"/>
      <c r="HK71" s="783"/>
      <c r="HL71" s="783"/>
      <c r="HM71" s="783"/>
      <c r="HN71" s="783"/>
      <c r="HO71" s="783"/>
      <c r="HP71" s="783"/>
      <c r="HQ71" s="783"/>
      <c r="HR71" s="783"/>
      <c r="HS71" s="783"/>
      <c r="HT71" s="783"/>
      <c r="HU71" s="783"/>
      <c r="HV71" s="783"/>
      <c r="HW71" s="783"/>
      <c r="HX71" s="783"/>
      <c r="HY71" s="783"/>
      <c r="HZ71" s="783"/>
      <c r="IA71" s="783"/>
      <c r="IB71" s="783"/>
      <c r="IC71" s="783"/>
      <c r="ID71" s="783"/>
      <c r="IE71" s="783"/>
      <c r="IF71" s="783"/>
      <c r="IG71" s="783"/>
      <c r="IH71" s="783"/>
      <c r="II71" s="783"/>
      <c r="IJ71" s="783"/>
      <c r="IK71" s="783"/>
      <c r="IL71" s="783"/>
      <c r="IM71" s="783"/>
      <c r="IN71" s="783"/>
      <c r="IO71" s="783"/>
      <c r="IP71" s="783"/>
      <c r="IQ71" s="783"/>
      <c r="IR71" s="783"/>
      <c r="IS71" s="783"/>
      <c r="IT71" s="783"/>
      <c r="IU71" s="783"/>
      <c r="IV71" s="783"/>
      <c r="IW71" s="783"/>
      <c r="IX71" s="783"/>
      <c r="IY71" s="783"/>
      <c r="IZ71" s="783"/>
      <c r="JA71" s="783"/>
      <c r="JB71" s="783"/>
      <c r="JC71" s="783"/>
      <c r="JD71" s="783"/>
      <c r="JE71" s="783"/>
      <c r="JF71" s="783"/>
      <c r="JG71" s="783"/>
      <c r="JH71" s="783"/>
      <c r="JI71" s="783"/>
      <c r="JJ71" s="783"/>
      <c r="JK71" s="783"/>
      <c r="JL71" s="783"/>
      <c r="JM71" s="783"/>
      <c r="JN71" s="783"/>
      <c r="JO71" s="783"/>
      <c r="JP71" s="783"/>
      <c r="JQ71" s="783"/>
      <c r="JR71" s="783"/>
      <c r="JS71" s="783"/>
      <c r="JT71" s="783"/>
      <c r="JU71" s="783"/>
      <c r="JV71" s="783"/>
      <c r="JW71" s="783"/>
      <c r="JX71" s="783"/>
      <c r="JY71" s="783"/>
      <c r="JZ71" s="783"/>
      <c r="KA71" s="783"/>
      <c r="KB71" s="783"/>
      <c r="KC71" s="783"/>
      <c r="KD71" s="783"/>
      <c r="KE71" s="783"/>
      <c r="KF71" s="783"/>
      <c r="KG71" s="783"/>
      <c r="KH71" s="783"/>
      <c r="KI71" s="783"/>
      <c r="KJ71" s="783"/>
      <c r="KK71" s="783"/>
      <c r="KL71" s="783"/>
      <c r="KM71" s="783"/>
      <c r="KN71" s="783"/>
      <c r="KO71" s="783"/>
      <c r="KP71" s="783"/>
      <c r="KQ71" s="783"/>
      <c r="KR71" s="783"/>
      <c r="KS71" s="783"/>
      <c r="KT71" s="783"/>
      <c r="KU71" s="783"/>
      <c r="KV71" s="783"/>
      <c r="KW71" s="783"/>
      <c r="KX71" s="783"/>
      <c r="KY71" s="783"/>
      <c r="KZ71" s="783"/>
      <c r="LA71" s="783"/>
      <c r="LB71" s="783"/>
      <c r="LC71" s="783"/>
      <c r="LD71" s="783"/>
      <c r="LE71" s="783"/>
      <c r="LF71" s="783"/>
      <c r="LG71" s="783"/>
      <c r="LH71" s="783"/>
      <c r="LI71" s="783"/>
      <c r="LJ71" s="783"/>
      <c r="LK71" s="783"/>
      <c r="LL71" s="783"/>
      <c r="LM71" s="783"/>
      <c r="LN71" s="783"/>
      <c r="LO71" s="783"/>
      <c r="LP71" s="783"/>
      <c r="LQ71" s="783"/>
      <c r="LR71" s="783"/>
      <c r="LS71" s="783"/>
      <c r="LT71" s="783"/>
      <c r="LU71" s="783"/>
      <c r="LV71" s="783"/>
      <c r="LW71" s="783"/>
      <c r="LX71" s="783"/>
      <c r="LY71" s="783"/>
      <c r="LZ71" s="783"/>
      <c r="MA71" s="783"/>
      <c r="MB71" s="783"/>
      <c r="MC71" s="783"/>
      <c r="MD71" s="783"/>
      <c r="ME71" s="783"/>
      <c r="MF71" s="783"/>
      <c r="MG71" s="783"/>
      <c r="MH71" s="783"/>
      <c r="MI71" s="783"/>
      <c r="MJ71" s="783"/>
      <c r="MK71" s="783"/>
      <c r="ML71" s="783"/>
      <c r="MM71" s="783"/>
      <c r="MN71" s="783"/>
      <c r="MO71" s="783"/>
      <c r="MP71" s="783"/>
      <c r="MQ71" s="783"/>
      <c r="MR71" s="783"/>
      <c r="MS71" s="783"/>
      <c r="MT71" s="783"/>
      <c r="MU71" s="783"/>
      <c r="MV71" s="783"/>
      <c r="MW71" s="783"/>
      <c r="MX71" s="783"/>
      <c r="MY71" s="783"/>
      <c r="MZ71" s="783"/>
      <c r="NA71" s="783"/>
      <c r="NB71" s="783"/>
      <c r="NC71" s="783"/>
      <c r="ND71" s="783"/>
      <c r="NE71" s="779"/>
      <c r="NF71" s="779"/>
      <c r="NG71" s="779"/>
      <c r="NH71" s="779"/>
      <c r="NI71" s="779"/>
      <c r="NJ71" s="779"/>
      <c r="NK71" s="779"/>
      <c r="NL71" s="779"/>
      <c r="NM71" s="779"/>
      <c r="NN71" s="779"/>
      <c r="NO71" s="779"/>
      <c r="NP71" s="779"/>
      <c r="NQ71" s="779"/>
      <c r="NR71" s="779"/>
      <c r="NS71" s="779"/>
      <c r="NT71" s="779"/>
      <c r="NU71" s="779"/>
      <c r="NV71" s="779"/>
      <c r="NW71" s="779"/>
      <c r="NX71" s="779"/>
      <c r="NY71" s="779"/>
      <c r="NZ71" s="779"/>
      <c r="OA71" s="779"/>
      <c r="OB71" s="779"/>
      <c r="OC71" s="779"/>
      <c r="OD71" s="779"/>
      <c r="OE71" s="779"/>
      <c r="OF71" s="779"/>
      <c r="OG71" s="779"/>
      <c r="OH71" s="779"/>
      <c r="OI71" s="779"/>
      <c r="OJ71" s="779"/>
      <c r="OK71" s="779"/>
      <c r="OL71" s="779"/>
      <c r="OM71" s="779"/>
      <c r="ON71" s="779"/>
      <c r="OO71" s="779"/>
      <c r="OP71" s="779"/>
      <c r="OQ71" s="779"/>
      <c r="OR71" s="779"/>
      <c r="OS71" s="779"/>
      <c r="OT71" s="779"/>
      <c r="OU71" s="779"/>
      <c r="OV71" s="779"/>
      <c r="OW71" s="779"/>
      <c r="OX71" s="779"/>
      <c r="OY71" s="779"/>
      <c r="OZ71" s="779"/>
      <c r="PA71" s="779"/>
      <c r="PB71" s="779"/>
      <c r="PC71" s="779"/>
      <c r="PD71" s="779"/>
      <c r="PE71" s="779"/>
      <c r="PF71" s="779"/>
      <c r="PG71" s="779"/>
      <c r="PH71" s="779"/>
      <c r="PI71" s="779"/>
      <c r="PJ71" s="779"/>
      <c r="PK71" s="779"/>
      <c r="PL71" s="779"/>
      <c r="PM71" s="779"/>
      <c r="PN71" s="779"/>
      <c r="PO71" s="779"/>
      <c r="PP71" s="779"/>
      <c r="PQ71" s="779"/>
      <c r="PR71" s="779"/>
      <c r="PS71" s="779"/>
      <c r="PT71" s="779"/>
      <c r="PU71" s="779"/>
      <c r="PV71" s="779"/>
      <c r="PW71" s="779"/>
      <c r="PX71" s="779"/>
      <c r="PY71" s="779"/>
      <c r="PZ71" s="779"/>
      <c r="QA71" s="779"/>
      <c r="QB71" s="779"/>
      <c r="QC71" s="779"/>
      <c r="QD71" s="779"/>
      <c r="QE71" s="779"/>
      <c r="QF71" s="779"/>
      <c r="QG71" s="779"/>
      <c r="QH71" s="779"/>
      <c r="QI71" s="779"/>
      <c r="QJ71" s="779"/>
      <c r="QK71" s="779"/>
      <c r="QL71" s="779"/>
      <c r="QM71" s="779"/>
      <c r="QN71" s="779"/>
      <c r="QO71" s="779"/>
      <c r="QP71" s="779"/>
      <c r="QQ71" s="779"/>
      <c r="QR71" s="779"/>
      <c r="QS71" s="779"/>
      <c r="QT71" s="779"/>
      <c r="QU71" s="779"/>
      <c r="QV71" s="779"/>
      <c r="QW71" s="779"/>
      <c r="QX71" s="779"/>
      <c r="QY71" s="779"/>
      <c r="QZ71" s="779"/>
      <c r="RA71" s="779"/>
      <c r="RB71" s="779"/>
      <c r="RC71" s="779"/>
      <c r="RD71" s="779"/>
      <c r="RE71" s="779"/>
      <c r="RF71" s="779"/>
      <c r="RG71" s="779"/>
      <c r="RH71" s="779"/>
      <c r="RI71" s="779"/>
      <c r="RJ71" s="779"/>
      <c r="RK71" s="779"/>
      <c r="RL71" s="779"/>
      <c r="RM71" s="779"/>
      <c r="RN71" s="779"/>
      <c r="RO71" s="779"/>
      <c r="RP71" s="779"/>
      <c r="RQ71" s="779"/>
      <c r="RR71" s="779"/>
      <c r="RS71" s="779"/>
      <c r="RT71" s="779"/>
      <c r="RU71" s="779"/>
      <c r="RV71" s="779"/>
      <c r="RW71" s="779"/>
      <c r="RX71" s="779"/>
      <c r="RY71" s="779"/>
      <c r="RZ71" s="779"/>
      <c r="SA71" s="779"/>
    </row>
    <row r="72" spans="1:495" s="871" customFormat="1" x14ac:dyDescent="0.2">
      <c r="C72" s="802"/>
      <c r="D72" s="779"/>
      <c r="E72" s="779"/>
      <c r="F72" s="779"/>
      <c r="G72" s="873" t="str">
        <f>IF(AND(K72="",L72="",M72="",N72="",O72=""),"",IF(OR(K72&gt;2,L72&gt;2,M72&gt;2,N72&gt;2,O72&gt;2,K72&lt;-2,L72&lt;-2,M72&lt;-2,N72&lt;-2,O72&lt;-2),"Not Equal","Equal"))</f>
        <v/>
      </c>
      <c r="H72" s="874" t="s">
        <v>664</v>
      </c>
      <c r="I72" s="875"/>
      <c r="J72" s="778"/>
      <c r="K72" s="876" t="str">
        <f t="shared" ref="K72:P72" si="356">IF(OR(K71="",K56=0),"", K56-K71)</f>
        <v/>
      </c>
      <c r="L72" s="964" t="str">
        <f t="shared" si="356"/>
        <v/>
      </c>
      <c r="M72" s="964" t="str">
        <f t="shared" si="356"/>
        <v/>
      </c>
      <c r="N72" s="964" t="str">
        <f t="shared" si="356"/>
        <v/>
      </c>
      <c r="O72" s="964" t="str">
        <f t="shared" si="356"/>
        <v/>
      </c>
      <c r="P72" s="968" t="str">
        <f t="shared" si="356"/>
        <v/>
      </c>
      <c r="S72" s="1303"/>
      <c r="T72" s="1304"/>
      <c r="U72" s="1304"/>
      <c r="V72" s="1304"/>
      <c r="W72" s="1305"/>
      <c r="X72" s="783"/>
      <c r="Y72" s="783"/>
      <c r="Z72" s="783"/>
      <c r="AA72" s="783"/>
      <c r="AB72" s="783"/>
      <c r="AC72" s="783"/>
      <c r="AD72" s="783"/>
      <c r="AE72" s="783"/>
      <c r="AF72" s="783"/>
      <c r="AG72" s="783"/>
      <c r="AH72" s="783"/>
      <c r="AI72" s="783"/>
      <c r="AJ72" s="783"/>
      <c r="AK72" s="783"/>
      <c r="AL72" s="783"/>
      <c r="AM72" s="783"/>
      <c r="AN72" s="783"/>
      <c r="AO72" s="783"/>
      <c r="AP72" s="783"/>
      <c r="AQ72" s="783"/>
      <c r="AR72" s="783"/>
      <c r="AS72" s="783"/>
      <c r="AT72" s="783"/>
      <c r="AU72" s="783"/>
      <c r="AV72" s="783"/>
      <c r="AW72" s="783"/>
      <c r="AX72" s="783"/>
      <c r="AY72" s="783"/>
      <c r="AZ72" s="783"/>
      <c r="BA72" s="783"/>
      <c r="BB72" s="783"/>
      <c r="BC72" s="783"/>
      <c r="BD72" s="783"/>
      <c r="BE72" s="783"/>
      <c r="BF72" s="783"/>
      <c r="BG72" s="783"/>
      <c r="BH72" s="783"/>
      <c r="BI72" s="783"/>
      <c r="BJ72" s="783"/>
      <c r="BK72" s="783"/>
      <c r="BL72" s="783"/>
      <c r="BM72" s="783"/>
      <c r="BN72" s="783"/>
      <c r="BO72" s="783"/>
      <c r="BP72" s="783"/>
      <c r="BQ72" s="783"/>
      <c r="BR72" s="783"/>
      <c r="BS72" s="783"/>
      <c r="BT72" s="783"/>
      <c r="BU72" s="783"/>
      <c r="BV72" s="783"/>
      <c r="BW72" s="783"/>
      <c r="BX72" s="783"/>
      <c r="BY72" s="783"/>
      <c r="BZ72" s="783"/>
      <c r="CA72" s="783"/>
      <c r="CB72" s="783"/>
      <c r="CC72" s="783"/>
      <c r="CD72" s="783"/>
      <c r="CE72" s="783"/>
      <c r="CF72" s="783"/>
      <c r="CG72" s="783"/>
      <c r="CH72" s="783"/>
      <c r="CI72" s="783"/>
      <c r="CJ72" s="783"/>
      <c r="CK72" s="783"/>
      <c r="CL72" s="783"/>
      <c r="CM72" s="783"/>
      <c r="CN72" s="783"/>
      <c r="CO72" s="783"/>
      <c r="CP72" s="783"/>
      <c r="CQ72" s="783"/>
      <c r="CR72" s="783"/>
      <c r="CS72" s="783"/>
      <c r="CT72" s="783"/>
      <c r="CU72" s="783"/>
      <c r="CV72" s="783"/>
      <c r="CW72" s="783"/>
      <c r="CX72" s="783"/>
      <c r="CY72" s="783"/>
      <c r="CZ72" s="783"/>
      <c r="DA72" s="783"/>
      <c r="DB72" s="783"/>
      <c r="DC72" s="783"/>
      <c r="DD72" s="783"/>
      <c r="DE72" s="783"/>
      <c r="DF72" s="783"/>
      <c r="DG72" s="783"/>
      <c r="DH72" s="783"/>
      <c r="DI72" s="783"/>
      <c r="DJ72" s="783"/>
      <c r="DK72" s="783"/>
      <c r="DL72" s="783"/>
      <c r="DM72" s="783"/>
      <c r="DN72" s="783"/>
      <c r="DO72" s="783"/>
      <c r="DP72" s="783"/>
      <c r="DQ72" s="783"/>
      <c r="DR72" s="783"/>
      <c r="DS72" s="783"/>
      <c r="DT72" s="783"/>
      <c r="DU72" s="783"/>
      <c r="DV72" s="783"/>
      <c r="DW72" s="783"/>
      <c r="DX72" s="783"/>
      <c r="DY72" s="783"/>
      <c r="DZ72" s="783"/>
      <c r="EA72" s="783"/>
      <c r="EB72" s="783"/>
      <c r="EC72" s="783"/>
      <c r="ED72" s="783"/>
      <c r="EE72" s="783"/>
      <c r="EF72" s="783"/>
      <c r="EG72" s="783"/>
      <c r="EH72" s="783"/>
      <c r="EI72" s="783"/>
      <c r="EJ72" s="783"/>
      <c r="EK72" s="783"/>
      <c r="EL72" s="783"/>
      <c r="EM72" s="783"/>
      <c r="EN72" s="783"/>
      <c r="EO72" s="783"/>
      <c r="EP72" s="783"/>
      <c r="EQ72" s="783"/>
      <c r="ER72" s="783"/>
      <c r="ES72" s="783"/>
      <c r="ET72" s="783"/>
      <c r="EU72" s="783"/>
      <c r="EV72" s="783"/>
      <c r="EW72" s="783"/>
      <c r="EX72" s="783"/>
      <c r="EY72" s="783"/>
      <c r="EZ72" s="783"/>
      <c r="FA72" s="783"/>
      <c r="FB72" s="783"/>
      <c r="FC72" s="783"/>
      <c r="FD72" s="783"/>
      <c r="FE72" s="783"/>
      <c r="FF72" s="783"/>
      <c r="FG72" s="783"/>
      <c r="FH72" s="783"/>
      <c r="FI72" s="783"/>
      <c r="FJ72" s="783"/>
      <c r="FK72" s="783"/>
      <c r="FL72" s="783"/>
      <c r="FM72" s="783"/>
      <c r="FN72" s="783"/>
      <c r="FO72" s="783"/>
      <c r="FP72" s="783"/>
      <c r="FQ72" s="783"/>
      <c r="FR72" s="783"/>
      <c r="FS72" s="783"/>
      <c r="FT72" s="783"/>
      <c r="FU72" s="783"/>
      <c r="FV72" s="783"/>
      <c r="FW72" s="783"/>
      <c r="FX72" s="783"/>
      <c r="FY72" s="783"/>
      <c r="FZ72" s="783"/>
      <c r="GA72" s="783"/>
      <c r="GB72" s="783"/>
      <c r="GC72" s="783"/>
      <c r="GD72" s="783"/>
      <c r="GE72" s="783"/>
      <c r="GF72" s="783"/>
      <c r="GG72" s="783"/>
      <c r="GH72" s="783"/>
      <c r="GI72" s="783"/>
      <c r="GJ72" s="783"/>
      <c r="GK72" s="783"/>
      <c r="GL72" s="783"/>
      <c r="GM72" s="783"/>
      <c r="GN72" s="783"/>
      <c r="GO72" s="783"/>
      <c r="GP72" s="783"/>
      <c r="GQ72" s="783"/>
      <c r="GR72" s="783"/>
      <c r="GS72" s="783"/>
      <c r="GT72" s="783"/>
      <c r="GU72" s="783"/>
      <c r="GV72" s="783"/>
      <c r="GW72" s="783"/>
      <c r="GX72" s="783"/>
      <c r="GY72" s="783"/>
      <c r="GZ72" s="783"/>
      <c r="HA72" s="783"/>
      <c r="HB72" s="783"/>
      <c r="HC72" s="783"/>
      <c r="HD72" s="783"/>
      <c r="HE72" s="783"/>
      <c r="HF72" s="783"/>
      <c r="HG72" s="783"/>
      <c r="HH72" s="783"/>
      <c r="HI72" s="783"/>
      <c r="HJ72" s="783"/>
      <c r="HK72" s="783"/>
      <c r="HL72" s="783"/>
      <c r="HM72" s="783"/>
      <c r="HN72" s="783"/>
      <c r="HO72" s="783"/>
      <c r="HP72" s="783"/>
      <c r="HQ72" s="783"/>
      <c r="HR72" s="783"/>
      <c r="HS72" s="783"/>
      <c r="HT72" s="783"/>
      <c r="HU72" s="783"/>
      <c r="HV72" s="783"/>
      <c r="HW72" s="783"/>
      <c r="HX72" s="783"/>
      <c r="HY72" s="783"/>
      <c r="HZ72" s="783"/>
      <c r="IA72" s="783"/>
      <c r="IB72" s="783"/>
      <c r="IC72" s="783"/>
      <c r="ID72" s="783"/>
      <c r="IE72" s="783"/>
      <c r="IF72" s="783"/>
      <c r="IG72" s="783"/>
      <c r="IH72" s="783"/>
      <c r="II72" s="783"/>
      <c r="IJ72" s="783"/>
      <c r="IK72" s="783"/>
      <c r="IL72" s="783"/>
      <c r="IM72" s="783"/>
      <c r="IN72" s="783"/>
      <c r="IO72" s="783"/>
      <c r="IP72" s="783"/>
      <c r="IQ72" s="783"/>
      <c r="IR72" s="783"/>
      <c r="IS72" s="783"/>
      <c r="IT72" s="783"/>
      <c r="IU72" s="783"/>
      <c r="IV72" s="783"/>
      <c r="IW72" s="783"/>
      <c r="IX72" s="783"/>
      <c r="IY72" s="783"/>
      <c r="IZ72" s="783"/>
      <c r="JA72" s="783"/>
      <c r="JB72" s="783"/>
      <c r="JC72" s="783"/>
      <c r="JD72" s="783"/>
      <c r="JE72" s="783"/>
      <c r="JF72" s="783"/>
      <c r="JG72" s="783"/>
      <c r="JH72" s="783"/>
      <c r="JI72" s="783"/>
      <c r="JJ72" s="783"/>
      <c r="JK72" s="783"/>
      <c r="JL72" s="783"/>
      <c r="JM72" s="783"/>
      <c r="JN72" s="783"/>
      <c r="JO72" s="783"/>
      <c r="JP72" s="783"/>
      <c r="JQ72" s="783"/>
      <c r="JR72" s="783"/>
      <c r="JS72" s="783"/>
      <c r="JT72" s="783"/>
      <c r="JU72" s="783"/>
      <c r="JV72" s="783"/>
      <c r="JW72" s="783"/>
      <c r="JX72" s="783"/>
      <c r="JY72" s="783"/>
      <c r="JZ72" s="783"/>
      <c r="KA72" s="783"/>
      <c r="KB72" s="783"/>
      <c r="KC72" s="783"/>
      <c r="KD72" s="783"/>
      <c r="KE72" s="783"/>
      <c r="KF72" s="783"/>
      <c r="KG72" s="783"/>
      <c r="KH72" s="783"/>
      <c r="KI72" s="783"/>
      <c r="KJ72" s="783"/>
      <c r="KK72" s="783"/>
      <c r="KL72" s="783"/>
      <c r="KM72" s="783"/>
      <c r="KN72" s="783"/>
      <c r="KO72" s="783"/>
      <c r="KP72" s="783"/>
      <c r="KQ72" s="783"/>
      <c r="KR72" s="783"/>
      <c r="KS72" s="783"/>
      <c r="KT72" s="783"/>
      <c r="KU72" s="783"/>
      <c r="KV72" s="783"/>
      <c r="KW72" s="783"/>
      <c r="KX72" s="783"/>
      <c r="KY72" s="783"/>
      <c r="KZ72" s="783"/>
      <c r="LA72" s="783"/>
      <c r="LB72" s="783"/>
      <c r="LC72" s="783"/>
      <c r="LD72" s="783"/>
      <c r="LE72" s="783"/>
      <c r="LF72" s="783"/>
      <c r="LG72" s="783"/>
      <c r="LH72" s="783"/>
      <c r="LI72" s="783"/>
      <c r="LJ72" s="783"/>
      <c r="LK72" s="783"/>
      <c r="LL72" s="783"/>
      <c r="LM72" s="783"/>
      <c r="LN72" s="783"/>
      <c r="LO72" s="783"/>
      <c r="LP72" s="783"/>
      <c r="LQ72" s="783"/>
      <c r="LR72" s="783"/>
      <c r="LS72" s="783"/>
      <c r="LT72" s="783"/>
      <c r="LU72" s="783"/>
      <c r="LV72" s="783"/>
      <c r="LW72" s="783"/>
      <c r="LX72" s="783"/>
      <c r="LY72" s="783"/>
      <c r="LZ72" s="783"/>
      <c r="MA72" s="783"/>
      <c r="MB72" s="783"/>
      <c r="MC72" s="783"/>
      <c r="MD72" s="783"/>
      <c r="ME72" s="783"/>
      <c r="MF72" s="783"/>
      <c r="MG72" s="783"/>
      <c r="MH72" s="783"/>
      <c r="MI72" s="783"/>
      <c r="MJ72" s="783"/>
      <c r="MK72" s="783"/>
      <c r="ML72" s="783"/>
      <c r="MM72" s="783"/>
      <c r="MN72" s="783"/>
      <c r="MO72" s="783"/>
      <c r="MP72" s="783"/>
      <c r="MQ72" s="783"/>
      <c r="MR72" s="783"/>
      <c r="MS72" s="783"/>
      <c r="MT72" s="783"/>
      <c r="MU72" s="783"/>
      <c r="MV72" s="783"/>
      <c r="MW72" s="783"/>
      <c r="MX72" s="783"/>
      <c r="MY72" s="783"/>
      <c r="MZ72" s="783"/>
      <c r="NA72" s="783"/>
      <c r="NB72" s="783"/>
      <c r="NC72" s="783"/>
      <c r="ND72" s="783"/>
      <c r="NE72" s="779"/>
      <c r="NF72" s="779"/>
      <c r="NG72" s="779"/>
      <c r="NH72" s="779"/>
      <c r="NI72" s="779"/>
      <c r="NJ72" s="779"/>
      <c r="NK72" s="779"/>
      <c r="NL72" s="779"/>
      <c r="NM72" s="779"/>
      <c r="NN72" s="779"/>
      <c r="NO72" s="779"/>
      <c r="NP72" s="779"/>
      <c r="NQ72" s="779"/>
      <c r="NR72" s="779"/>
      <c r="NS72" s="779"/>
      <c r="NT72" s="779"/>
      <c r="NU72" s="779"/>
      <c r="NV72" s="779"/>
      <c r="NW72" s="779"/>
      <c r="NX72" s="779"/>
      <c r="NY72" s="779"/>
      <c r="NZ72" s="779"/>
      <c r="OA72" s="779"/>
      <c r="OB72" s="779"/>
      <c r="OC72" s="779"/>
      <c r="OD72" s="779"/>
      <c r="OE72" s="779"/>
      <c r="OF72" s="779"/>
      <c r="OG72" s="779"/>
      <c r="OH72" s="779"/>
      <c r="OI72" s="779"/>
      <c r="OJ72" s="779"/>
      <c r="OK72" s="779"/>
      <c r="OL72" s="779"/>
      <c r="OM72" s="779"/>
      <c r="ON72" s="779"/>
      <c r="OO72" s="779"/>
      <c r="OP72" s="779"/>
      <c r="OQ72" s="779"/>
      <c r="OR72" s="779"/>
      <c r="OS72" s="779"/>
      <c r="OT72" s="779"/>
      <c r="OU72" s="779"/>
      <c r="OV72" s="779"/>
      <c r="OW72" s="779"/>
      <c r="OX72" s="779"/>
      <c r="OY72" s="779"/>
      <c r="OZ72" s="779"/>
      <c r="PA72" s="779"/>
      <c r="PB72" s="779"/>
      <c r="PC72" s="779"/>
      <c r="PD72" s="779"/>
      <c r="PE72" s="779"/>
      <c r="PF72" s="779"/>
      <c r="PG72" s="779"/>
      <c r="PH72" s="779"/>
      <c r="PI72" s="779"/>
      <c r="PJ72" s="779"/>
      <c r="PK72" s="779"/>
      <c r="PL72" s="779"/>
      <c r="PM72" s="779"/>
      <c r="PN72" s="779"/>
      <c r="PO72" s="779"/>
      <c r="PP72" s="779"/>
      <c r="PQ72" s="779"/>
      <c r="PR72" s="779"/>
      <c r="PS72" s="779"/>
      <c r="PT72" s="779"/>
      <c r="PU72" s="779"/>
      <c r="PV72" s="779"/>
      <c r="PW72" s="779"/>
      <c r="PX72" s="779"/>
      <c r="PY72" s="779"/>
      <c r="PZ72" s="779"/>
      <c r="QA72" s="779"/>
      <c r="QB72" s="779"/>
      <c r="QC72" s="779"/>
      <c r="QD72" s="779"/>
      <c r="QE72" s="779"/>
      <c r="QF72" s="779"/>
      <c r="QG72" s="779"/>
      <c r="QH72" s="779"/>
      <c r="QI72" s="779"/>
      <c r="QJ72" s="779"/>
      <c r="QK72" s="779"/>
      <c r="QL72" s="779"/>
      <c r="QM72" s="779"/>
      <c r="QN72" s="779"/>
      <c r="QO72" s="779"/>
      <c r="QP72" s="779"/>
      <c r="QQ72" s="779"/>
      <c r="QR72" s="779"/>
      <c r="QS72" s="779"/>
      <c r="QT72" s="779"/>
      <c r="QU72" s="779"/>
      <c r="QV72" s="779"/>
      <c r="QW72" s="779"/>
      <c r="QX72" s="779"/>
      <c r="QY72" s="779"/>
      <c r="QZ72" s="779"/>
      <c r="RA72" s="779"/>
      <c r="RB72" s="779"/>
      <c r="RC72" s="779"/>
      <c r="RD72" s="779"/>
      <c r="RE72" s="779"/>
      <c r="RF72" s="779"/>
      <c r="RG72" s="779"/>
      <c r="RH72" s="779"/>
      <c r="RI72" s="779"/>
      <c r="RJ72" s="779"/>
      <c r="RK72" s="779"/>
      <c r="RL72" s="779"/>
      <c r="RM72" s="779"/>
      <c r="RN72" s="779"/>
      <c r="RO72" s="779"/>
      <c r="RP72" s="779"/>
      <c r="RQ72" s="779"/>
      <c r="RR72" s="779"/>
      <c r="RS72" s="779"/>
      <c r="RT72" s="779"/>
      <c r="RU72" s="779"/>
      <c r="RV72" s="779"/>
      <c r="RW72" s="779"/>
      <c r="RX72" s="779"/>
      <c r="RY72" s="779"/>
      <c r="RZ72" s="779"/>
      <c r="SA72" s="779"/>
    </row>
    <row r="73" spans="1:495" s="871" customFormat="1" x14ac:dyDescent="0.2">
      <c r="C73" s="802"/>
      <c r="D73" s="1322" t="s">
        <v>665</v>
      </c>
      <c r="E73" s="1322"/>
      <c r="F73" s="1322"/>
      <c r="G73" s="779"/>
      <c r="H73" s="849" t="s">
        <v>596</v>
      </c>
      <c r="I73" s="850"/>
      <c r="J73" s="778"/>
      <c r="K73" s="877" t="str">
        <f t="shared" ref="K73:P73" si="357">IF(OR(K57=0,K$67=0),"",K57/K$67)</f>
        <v/>
      </c>
      <c r="L73" s="878" t="str">
        <f t="shared" si="357"/>
        <v/>
      </c>
      <c r="M73" s="878" t="str">
        <f t="shared" si="357"/>
        <v/>
      </c>
      <c r="N73" s="878" t="str">
        <f t="shared" si="357"/>
        <v/>
      </c>
      <c r="O73" s="878" t="str">
        <f t="shared" si="357"/>
        <v/>
      </c>
      <c r="P73" s="879" t="str">
        <f t="shared" si="357"/>
        <v/>
      </c>
      <c r="S73" s="1303"/>
      <c r="T73" s="1304"/>
      <c r="U73" s="1304"/>
      <c r="V73" s="1304"/>
      <c r="W73" s="1305"/>
      <c r="X73" s="783"/>
      <c r="Y73" s="783"/>
      <c r="Z73" s="783"/>
      <c r="AA73" s="783"/>
      <c r="AB73" s="783"/>
      <c r="AC73" s="783"/>
      <c r="AD73" s="783"/>
      <c r="AE73" s="783"/>
      <c r="AF73" s="783"/>
      <c r="AG73" s="783"/>
      <c r="AH73" s="783"/>
      <c r="AI73" s="783"/>
      <c r="AJ73" s="783"/>
      <c r="AK73" s="783"/>
      <c r="AL73" s="783"/>
      <c r="AM73" s="783"/>
      <c r="AN73" s="783"/>
      <c r="AO73" s="783"/>
      <c r="AP73" s="783"/>
      <c r="AQ73" s="783"/>
      <c r="AR73" s="783"/>
      <c r="AS73" s="783"/>
      <c r="AT73" s="783"/>
      <c r="AU73" s="783"/>
      <c r="AV73" s="783"/>
      <c r="AW73" s="783"/>
      <c r="AX73" s="783"/>
      <c r="AY73" s="783"/>
      <c r="AZ73" s="783"/>
      <c r="BA73" s="783"/>
      <c r="BB73" s="783"/>
      <c r="BC73" s="783"/>
      <c r="BD73" s="783"/>
      <c r="BE73" s="783"/>
      <c r="BF73" s="783"/>
      <c r="BG73" s="783"/>
      <c r="BH73" s="783"/>
      <c r="BI73" s="783"/>
      <c r="BJ73" s="783"/>
      <c r="BK73" s="783"/>
      <c r="BL73" s="783"/>
      <c r="BM73" s="783"/>
      <c r="BN73" s="783"/>
      <c r="BO73" s="783"/>
      <c r="BP73" s="783"/>
      <c r="BQ73" s="783"/>
      <c r="BR73" s="783"/>
      <c r="BS73" s="783"/>
      <c r="BT73" s="783"/>
      <c r="BU73" s="783"/>
      <c r="BV73" s="783"/>
      <c r="BW73" s="783"/>
      <c r="BX73" s="783"/>
      <c r="BY73" s="783"/>
      <c r="BZ73" s="783"/>
      <c r="CA73" s="783"/>
      <c r="CB73" s="783"/>
      <c r="CC73" s="783"/>
      <c r="CD73" s="783"/>
      <c r="CE73" s="783"/>
      <c r="CF73" s="783"/>
      <c r="CG73" s="783"/>
      <c r="CH73" s="783"/>
      <c r="CI73" s="783"/>
      <c r="CJ73" s="783"/>
      <c r="CK73" s="783"/>
      <c r="CL73" s="783"/>
      <c r="CM73" s="783"/>
      <c r="CN73" s="783"/>
      <c r="CO73" s="783"/>
      <c r="CP73" s="783"/>
      <c r="CQ73" s="783"/>
      <c r="CR73" s="783"/>
      <c r="CS73" s="783"/>
      <c r="CT73" s="783"/>
      <c r="CU73" s="783"/>
      <c r="CV73" s="783"/>
      <c r="CW73" s="783"/>
      <c r="CX73" s="783"/>
      <c r="CY73" s="783"/>
      <c r="CZ73" s="783"/>
      <c r="DA73" s="783"/>
      <c r="DB73" s="783"/>
      <c r="DC73" s="783"/>
      <c r="DD73" s="783"/>
      <c r="DE73" s="783"/>
      <c r="DF73" s="783"/>
      <c r="DG73" s="783"/>
      <c r="DH73" s="783"/>
      <c r="DI73" s="783"/>
      <c r="DJ73" s="783"/>
      <c r="DK73" s="783"/>
      <c r="DL73" s="783"/>
      <c r="DM73" s="783"/>
      <c r="DN73" s="783"/>
      <c r="DO73" s="783"/>
      <c r="DP73" s="783"/>
      <c r="DQ73" s="783"/>
      <c r="DR73" s="783"/>
      <c r="DS73" s="783"/>
      <c r="DT73" s="783"/>
      <c r="DU73" s="783"/>
      <c r="DV73" s="783"/>
      <c r="DW73" s="783"/>
      <c r="DX73" s="783"/>
      <c r="DY73" s="783"/>
      <c r="DZ73" s="783"/>
      <c r="EA73" s="783"/>
      <c r="EB73" s="783"/>
      <c r="EC73" s="783"/>
      <c r="ED73" s="783"/>
      <c r="EE73" s="783"/>
      <c r="EF73" s="783"/>
      <c r="EG73" s="783"/>
      <c r="EH73" s="783"/>
      <c r="EI73" s="783"/>
      <c r="EJ73" s="783"/>
      <c r="EK73" s="783"/>
      <c r="EL73" s="783"/>
      <c r="EM73" s="783"/>
      <c r="EN73" s="783"/>
      <c r="EO73" s="783"/>
      <c r="EP73" s="783"/>
      <c r="EQ73" s="783"/>
      <c r="ER73" s="783"/>
      <c r="ES73" s="783"/>
      <c r="ET73" s="783"/>
      <c r="EU73" s="783"/>
      <c r="EV73" s="783"/>
      <c r="EW73" s="783"/>
      <c r="EX73" s="783"/>
      <c r="EY73" s="783"/>
      <c r="EZ73" s="783"/>
      <c r="FA73" s="783"/>
      <c r="FB73" s="783"/>
      <c r="FC73" s="783"/>
      <c r="FD73" s="783"/>
      <c r="FE73" s="783"/>
      <c r="FF73" s="783"/>
      <c r="FG73" s="783"/>
      <c r="FH73" s="783"/>
      <c r="FI73" s="783"/>
      <c r="FJ73" s="783"/>
      <c r="FK73" s="783"/>
      <c r="FL73" s="783"/>
      <c r="FM73" s="783"/>
      <c r="FN73" s="783"/>
      <c r="FO73" s="783"/>
      <c r="FP73" s="783"/>
      <c r="FQ73" s="783"/>
      <c r="FR73" s="783"/>
      <c r="FS73" s="783"/>
      <c r="FT73" s="783"/>
      <c r="FU73" s="783"/>
      <c r="FV73" s="783"/>
      <c r="FW73" s="783"/>
      <c r="FX73" s="783"/>
      <c r="FY73" s="783"/>
      <c r="FZ73" s="783"/>
      <c r="GA73" s="783"/>
      <c r="GB73" s="783"/>
      <c r="GC73" s="783"/>
      <c r="GD73" s="783"/>
      <c r="GE73" s="783"/>
      <c r="GF73" s="783"/>
      <c r="GG73" s="783"/>
      <c r="GH73" s="783"/>
      <c r="GI73" s="783"/>
      <c r="GJ73" s="783"/>
      <c r="GK73" s="783"/>
      <c r="GL73" s="783"/>
      <c r="GM73" s="783"/>
      <c r="GN73" s="783"/>
      <c r="GO73" s="783"/>
      <c r="GP73" s="783"/>
      <c r="GQ73" s="783"/>
      <c r="GR73" s="783"/>
      <c r="GS73" s="783"/>
      <c r="GT73" s="783"/>
      <c r="GU73" s="783"/>
      <c r="GV73" s="783"/>
      <c r="GW73" s="783"/>
      <c r="GX73" s="783"/>
      <c r="GY73" s="783"/>
      <c r="GZ73" s="783"/>
      <c r="HA73" s="783"/>
      <c r="HB73" s="783"/>
      <c r="HC73" s="783"/>
      <c r="HD73" s="783"/>
      <c r="HE73" s="783"/>
      <c r="HF73" s="783"/>
      <c r="HG73" s="783"/>
      <c r="HH73" s="783"/>
      <c r="HI73" s="783"/>
      <c r="HJ73" s="783"/>
      <c r="HK73" s="783"/>
      <c r="HL73" s="783"/>
      <c r="HM73" s="783"/>
      <c r="HN73" s="783"/>
      <c r="HO73" s="783"/>
      <c r="HP73" s="783"/>
      <c r="HQ73" s="783"/>
      <c r="HR73" s="783"/>
      <c r="HS73" s="783"/>
      <c r="HT73" s="783"/>
      <c r="HU73" s="783"/>
      <c r="HV73" s="783"/>
      <c r="HW73" s="783"/>
      <c r="HX73" s="783"/>
      <c r="HY73" s="783"/>
      <c r="HZ73" s="783"/>
      <c r="IA73" s="783"/>
      <c r="IB73" s="783"/>
      <c r="IC73" s="783"/>
      <c r="ID73" s="783"/>
      <c r="IE73" s="783"/>
      <c r="IF73" s="783"/>
      <c r="IG73" s="783"/>
      <c r="IH73" s="783"/>
      <c r="II73" s="783"/>
      <c r="IJ73" s="783"/>
      <c r="IK73" s="783"/>
      <c r="IL73" s="783"/>
      <c r="IM73" s="783"/>
      <c r="IN73" s="783"/>
      <c r="IO73" s="783"/>
      <c r="IP73" s="783"/>
      <c r="IQ73" s="783"/>
      <c r="IR73" s="783"/>
      <c r="IS73" s="783"/>
      <c r="IT73" s="783"/>
      <c r="IU73" s="783"/>
      <c r="IV73" s="783"/>
      <c r="IW73" s="783"/>
      <c r="IX73" s="783"/>
      <c r="IY73" s="783"/>
      <c r="IZ73" s="783"/>
      <c r="JA73" s="783"/>
      <c r="JB73" s="783"/>
      <c r="JC73" s="783"/>
      <c r="JD73" s="783"/>
      <c r="JE73" s="783"/>
      <c r="JF73" s="783"/>
      <c r="JG73" s="783"/>
      <c r="JH73" s="783"/>
      <c r="JI73" s="783"/>
      <c r="JJ73" s="783"/>
      <c r="JK73" s="783"/>
      <c r="JL73" s="783"/>
      <c r="JM73" s="783"/>
      <c r="JN73" s="783"/>
      <c r="JO73" s="783"/>
      <c r="JP73" s="783"/>
      <c r="JQ73" s="783"/>
      <c r="JR73" s="783"/>
      <c r="JS73" s="783"/>
      <c r="JT73" s="783"/>
      <c r="JU73" s="783"/>
      <c r="JV73" s="783"/>
      <c r="JW73" s="783"/>
      <c r="JX73" s="783"/>
      <c r="JY73" s="783"/>
      <c r="JZ73" s="783"/>
      <c r="KA73" s="783"/>
      <c r="KB73" s="783"/>
      <c r="KC73" s="783"/>
      <c r="KD73" s="783"/>
      <c r="KE73" s="783"/>
      <c r="KF73" s="783"/>
      <c r="KG73" s="783"/>
      <c r="KH73" s="783"/>
      <c r="KI73" s="783"/>
      <c r="KJ73" s="783"/>
      <c r="KK73" s="783"/>
      <c r="KL73" s="783"/>
      <c r="KM73" s="783"/>
      <c r="KN73" s="783"/>
      <c r="KO73" s="783"/>
      <c r="KP73" s="783"/>
      <c r="KQ73" s="783"/>
      <c r="KR73" s="783"/>
      <c r="KS73" s="783"/>
      <c r="KT73" s="783"/>
      <c r="KU73" s="783"/>
      <c r="KV73" s="783"/>
      <c r="KW73" s="783"/>
      <c r="KX73" s="783"/>
      <c r="KY73" s="783"/>
      <c r="KZ73" s="783"/>
      <c r="LA73" s="783"/>
      <c r="LB73" s="783"/>
      <c r="LC73" s="783"/>
      <c r="LD73" s="783"/>
      <c r="LE73" s="783"/>
      <c r="LF73" s="783"/>
      <c r="LG73" s="783"/>
      <c r="LH73" s="783"/>
      <c r="LI73" s="783"/>
      <c r="LJ73" s="783"/>
      <c r="LK73" s="783"/>
      <c r="LL73" s="783"/>
      <c r="LM73" s="783"/>
      <c r="LN73" s="783"/>
      <c r="LO73" s="783"/>
      <c r="LP73" s="783"/>
      <c r="LQ73" s="783"/>
      <c r="LR73" s="783"/>
      <c r="LS73" s="783"/>
      <c r="LT73" s="783"/>
      <c r="LU73" s="783"/>
      <c r="LV73" s="783"/>
      <c r="LW73" s="783"/>
      <c r="LX73" s="783"/>
      <c r="LY73" s="783"/>
      <c r="LZ73" s="783"/>
      <c r="MA73" s="783"/>
      <c r="MB73" s="783"/>
      <c r="MC73" s="783"/>
      <c r="MD73" s="783"/>
      <c r="ME73" s="783"/>
      <c r="MF73" s="783"/>
      <c r="MG73" s="783"/>
      <c r="MH73" s="783"/>
      <c r="MI73" s="783"/>
      <c r="MJ73" s="783"/>
      <c r="MK73" s="783"/>
      <c r="ML73" s="783"/>
      <c r="MM73" s="783"/>
      <c r="MN73" s="783"/>
      <c r="MO73" s="783"/>
      <c r="MP73" s="783"/>
      <c r="MQ73" s="783"/>
      <c r="MR73" s="783"/>
      <c r="MS73" s="783"/>
      <c r="MT73" s="783"/>
      <c r="MU73" s="783"/>
      <c r="MV73" s="783"/>
      <c r="MW73" s="783"/>
      <c r="MX73" s="783"/>
      <c r="MY73" s="783"/>
      <c r="MZ73" s="783"/>
      <c r="NA73" s="783"/>
      <c r="NB73" s="783"/>
      <c r="NC73" s="783"/>
      <c r="ND73" s="783"/>
      <c r="NE73" s="779"/>
      <c r="NF73" s="779"/>
      <c r="NG73" s="779"/>
      <c r="NH73" s="779"/>
      <c r="NI73" s="779"/>
      <c r="NJ73" s="779"/>
      <c r="NK73" s="779"/>
      <c r="NL73" s="779"/>
      <c r="NM73" s="779"/>
      <c r="NN73" s="779"/>
      <c r="NO73" s="779"/>
      <c r="NP73" s="779"/>
      <c r="NQ73" s="779"/>
      <c r="NR73" s="779"/>
      <c r="NS73" s="779"/>
      <c r="NT73" s="779"/>
      <c r="NU73" s="779"/>
      <c r="NV73" s="779"/>
      <c r="NW73" s="779"/>
      <c r="NX73" s="779"/>
      <c r="NY73" s="779"/>
      <c r="NZ73" s="779"/>
      <c r="OA73" s="779"/>
      <c r="OB73" s="779"/>
      <c r="OC73" s="779"/>
      <c r="OD73" s="779"/>
      <c r="OE73" s="779"/>
      <c r="OF73" s="779"/>
      <c r="OG73" s="779"/>
      <c r="OH73" s="779"/>
      <c r="OI73" s="779"/>
      <c r="OJ73" s="779"/>
      <c r="OK73" s="779"/>
      <c r="OL73" s="779"/>
      <c r="OM73" s="779"/>
      <c r="ON73" s="779"/>
      <c r="OO73" s="779"/>
      <c r="OP73" s="779"/>
      <c r="OQ73" s="779"/>
      <c r="OR73" s="779"/>
      <c r="OS73" s="779"/>
      <c r="OT73" s="779"/>
      <c r="OU73" s="779"/>
      <c r="OV73" s="779"/>
      <c r="OW73" s="779"/>
      <c r="OX73" s="779"/>
      <c r="OY73" s="779"/>
      <c r="OZ73" s="779"/>
      <c r="PA73" s="779"/>
      <c r="PB73" s="779"/>
      <c r="PC73" s="779"/>
      <c r="PD73" s="779"/>
      <c r="PE73" s="779"/>
      <c r="PF73" s="779"/>
      <c r="PG73" s="779"/>
      <c r="PH73" s="779"/>
      <c r="PI73" s="779"/>
      <c r="PJ73" s="779"/>
      <c r="PK73" s="779"/>
      <c r="PL73" s="779"/>
      <c r="PM73" s="779"/>
      <c r="PN73" s="779"/>
      <c r="PO73" s="779"/>
      <c r="PP73" s="779"/>
      <c r="PQ73" s="779"/>
      <c r="PR73" s="779"/>
      <c r="PS73" s="779"/>
      <c r="PT73" s="779"/>
      <c r="PU73" s="779"/>
      <c r="PV73" s="779"/>
      <c r="PW73" s="779"/>
      <c r="PX73" s="779"/>
      <c r="PY73" s="779"/>
      <c r="PZ73" s="779"/>
      <c r="QA73" s="779"/>
      <c r="QB73" s="779"/>
      <c r="QC73" s="779"/>
      <c r="QD73" s="779"/>
      <c r="QE73" s="779"/>
      <c r="QF73" s="779"/>
      <c r="QG73" s="779"/>
      <c r="QH73" s="779"/>
      <c r="QI73" s="779"/>
      <c r="QJ73" s="779"/>
      <c r="QK73" s="779"/>
      <c r="QL73" s="779"/>
      <c r="QM73" s="779"/>
      <c r="QN73" s="779"/>
      <c r="QO73" s="779"/>
      <c r="QP73" s="779"/>
      <c r="QQ73" s="779"/>
      <c r="QR73" s="779"/>
      <c r="QS73" s="779"/>
      <c r="QT73" s="779"/>
      <c r="QU73" s="779"/>
      <c r="QV73" s="779"/>
      <c r="QW73" s="779"/>
      <c r="QX73" s="779"/>
      <c r="QY73" s="779"/>
      <c r="QZ73" s="779"/>
      <c r="RA73" s="779"/>
      <c r="RB73" s="779"/>
      <c r="RC73" s="779"/>
      <c r="RD73" s="779"/>
      <c r="RE73" s="779"/>
      <c r="RF73" s="779"/>
      <c r="RG73" s="779"/>
      <c r="RH73" s="779"/>
      <c r="RI73" s="779"/>
      <c r="RJ73" s="779"/>
      <c r="RK73" s="779"/>
      <c r="RL73" s="779"/>
      <c r="RM73" s="779"/>
      <c r="RN73" s="779"/>
      <c r="RO73" s="779"/>
      <c r="RP73" s="779"/>
      <c r="RQ73" s="779"/>
      <c r="RR73" s="779"/>
      <c r="RS73" s="779"/>
      <c r="RT73" s="779"/>
      <c r="RU73" s="779"/>
      <c r="RV73" s="779"/>
      <c r="RW73" s="779"/>
      <c r="RX73" s="779"/>
      <c r="RY73" s="779"/>
      <c r="RZ73" s="779"/>
      <c r="SA73" s="779"/>
    </row>
    <row r="74" spans="1:495" s="871" customFormat="1" x14ac:dyDescent="0.2">
      <c r="C74" s="802"/>
      <c r="D74" s="1322"/>
      <c r="E74" s="1322"/>
      <c r="F74" s="1322"/>
      <c r="G74" s="779"/>
      <c r="H74" s="849" t="s">
        <v>663</v>
      </c>
      <c r="I74" s="850"/>
      <c r="J74" s="778"/>
      <c r="K74" s="872" t="str">
        <f>IF(OR(K57=0,$P73="",K$67=0),"",$P73*K$67)</f>
        <v/>
      </c>
      <c r="L74" s="965" t="str">
        <f>IF(OR(L57=0,$P73="",L$67=0),"",$P73*L$67)</f>
        <v/>
      </c>
      <c r="M74" s="965" t="str">
        <f>IF(OR(M57=0,$P73="",M$67=0),"",$P73*M$67)</f>
        <v/>
      </c>
      <c r="N74" s="965" t="str">
        <f>IF(OR(N57=0,$P73="",N$67=0),"",$P73*N$67)</f>
        <v/>
      </c>
      <c r="O74" s="965" t="str">
        <f>IF(OR(O57=0,$P73="",O$67=0),"",$P73*O$67)</f>
        <v/>
      </c>
      <c r="P74" s="967" t="str">
        <f t="shared" ref="P74" si="358">IF(OR($P73="",P$67=0),"",$P73*P$67)</f>
        <v/>
      </c>
      <c r="S74" s="1303"/>
      <c r="T74" s="1304"/>
      <c r="U74" s="1304"/>
      <c r="V74" s="1304"/>
      <c r="W74" s="1305"/>
      <c r="X74" s="783"/>
      <c r="Y74" s="783"/>
      <c r="Z74" s="783"/>
      <c r="AA74" s="783"/>
      <c r="AB74" s="783"/>
      <c r="AC74" s="783"/>
      <c r="AD74" s="783"/>
      <c r="AE74" s="783"/>
      <c r="AF74" s="783"/>
      <c r="AG74" s="783"/>
      <c r="AH74" s="783"/>
      <c r="AI74" s="783"/>
      <c r="AJ74" s="783"/>
      <c r="AK74" s="783"/>
      <c r="AL74" s="783"/>
      <c r="AM74" s="783"/>
      <c r="AN74" s="783"/>
      <c r="AO74" s="783"/>
      <c r="AP74" s="783"/>
      <c r="AQ74" s="783"/>
      <c r="AR74" s="783"/>
      <c r="AS74" s="783"/>
      <c r="AT74" s="783"/>
      <c r="AU74" s="783"/>
      <c r="AV74" s="783"/>
      <c r="AW74" s="783"/>
      <c r="AX74" s="783"/>
      <c r="AY74" s="783"/>
      <c r="AZ74" s="783"/>
      <c r="BA74" s="783"/>
      <c r="BB74" s="783"/>
      <c r="BC74" s="783"/>
      <c r="BD74" s="783"/>
      <c r="BE74" s="783"/>
      <c r="BF74" s="783"/>
      <c r="BG74" s="783"/>
      <c r="BH74" s="783"/>
      <c r="BI74" s="783"/>
      <c r="BJ74" s="783"/>
      <c r="BK74" s="783"/>
      <c r="BL74" s="783"/>
      <c r="BM74" s="783"/>
      <c r="BN74" s="783"/>
      <c r="BO74" s="783"/>
      <c r="BP74" s="783"/>
      <c r="BQ74" s="783"/>
      <c r="BR74" s="783"/>
      <c r="BS74" s="783"/>
      <c r="BT74" s="783"/>
      <c r="BU74" s="783"/>
      <c r="BV74" s="783"/>
      <c r="BW74" s="783"/>
      <c r="BX74" s="783"/>
      <c r="BY74" s="783"/>
      <c r="BZ74" s="783"/>
      <c r="CA74" s="783"/>
      <c r="CB74" s="783"/>
      <c r="CC74" s="783"/>
      <c r="CD74" s="783"/>
      <c r="CE74" s="783"/>
      <c r="CF74" s="783"/>
      <c r="CG74" s="783"/>
      <c r="CH74" s="783"/>
      <c r="CI74" s="783"/>
      <c r="CJ74" s="783"/>
      <c r="CK74" s="783"/>
      <c r="CL74" s="783"/>
      <c r="CM74" s="783"/>
      <c r="CN74" s="783"/>
      <c r="CO74" s="783"/>
      <c r="CP74" s="783"/>
      <c r="CQ74" s="783"/>
      <c r="CR74" s="783"/>
      <c r="CS74" s="783"/>
      <c r="CT74" s="783"/>
      <c r="CU74" s="783"/>
      <c r="CV74" s="783"/>
      <c r="CW74" s="783"/>
      <c r="CX74" s="783"/>
      <c r="CY74" s="783"/>
      <c r="CZ74" s="783"/>
      <c r="DA74" s="783"/>
      <c r="DB74" s="783"/>
      <c r="DC74" s="783"/>
      <c r="DD74" s="783"/>
      <c r="DE74" s="783"/>
      <c r="DF74" s="783"/>
      <c r="DG74" s="783"/>
      <c r="DH74" s="783"/>
      <c r="DI74" s="783"/>
      <c r="DJ74" s="783"/>
      <c r="DK74" s="783"/>
      <c r="DL74" s="783"/>
      <c r="DM74" s="783"/>
      <c r="DN74" s="783"/>
      <c r="DO74" s="783"/>
      <c r="DP74" s="783"/>
      <c r="DQ74" s="783"/>
      <c r="DR74" s="783"/>
      <c r="DS74" s="783"/>
      <c r="DT74" s="783"/>
      <c r="DU74" s="783"/>
      <c r="DV74" s="783"/>
      <c r="DW74" s="783"/>
      <c r="DX74" s="783"/>
      <c r="DY74" s="783"/>
      <c r="DZ74" s="783"/>
      <c r="EA74" s="783"/>
      <c r="EB74" s="783"/>
      <c r="EC74" s="783"/>
      <c r="ED74" s="783"/>
      <c r="EE74" s="783"/>
      <c r="EF74" s="783"/>
      <c r="EG74" s="783"/>
      <c r="EH74" s="783"/>
      <c r="EI74" s="783"/>
      <c r="EJ74" s="783"/>
      <c r="EK74" s="783"/>
      <c r="EL74" s="783"/>
      <c r="EM74" s="783"/>
      <c r="EN74" s="783"/>
      <c r="EO74" s="783"/>
      <c r="EP74" s="783"/>
      <c r="EQ74" s="783"/>
      <c r="ER74" s="783"/>
      <c r="ES74" s="783"/>
      <c r="ET74" s="783"/>
      <c r="EU74" s="783"/>
      <c r="EV74" s="783"/>
      <c r="EW74" s="783"/>
      <c r="EX74" s="783"/>
      <c r="EY74" s="783"/>
      <c r="EZ74" s="783"/>
      <c r="FA74" s="783"/>
      <c r="FB74" s="783"/>
      <c r="FC74" s="783"/>
      <c r="FD74" s="783"/>
      <c r="FE74" s="783"/>
      <c r="FF74" s="783"/>
      <c r="FG74" s="783"/>
      <c r="FH74" s="783"/>
      <c r="FI74" s="783"/>
      <c r="FJ74" s="783"/>
      <c r="FK74" s="783"/>
      <c r="FL74" s="783"/>
      <c r="FM74" s="783"/>
      <c r="FN74" s="783"/>
      <c r="FO74" s="783"/>
      <c r="FP74" s="783"/>
      <c r="FQ74" s="783"/>
      <c r="FR74" s="783"/>
      <c r="FS74" s="783"/>
      <c r="FT74" s="783"/>
      <c r="FU74" s="783"/>
      <c r="FV74" s="783"/>
      <c r="FW74" s="783"/>
      <c r="FX74" s="783"/>
      <c r="FY74" s="783"/>
      <c r="FZ74" s="783"/>
      <c r="GA74" s="783"/>
      <c r="GB74" s="783"/>
      <c r="GC74" s="783"/>
      <c r="GD74" s="783"/>
      <c r="GE74" s="783"/>
      <c r="GF74" s="783"/>
      <c r="GG74" s="783"/>
      <c r="GH74" s="783"/>
      <c r="GI74" s="783"/>
      <c r="GJ74" s="783"/>
      <c r="GK74" s="783"/>
      <c r="GL74" s="783"/>
      <c r="GM74" s="783"/>
      <c r="GN74" s="783"/>
      <c r="GO74" s="783"/>
      <c r="GP74" s="783"/>
      <c r="GQ74" s="783"/>
      <c r="GR74" s="783"/>
      <c r="GS74" s="783"/>
      <c r="GT74" s="783"/>
      <c r="GU74" s="783"/>
      <c r="GV74" s="783"/>
      <c r="GW74" s="783"/>
      <c r="GX74" s="783"/>
      <c r="GY74" s="783"/>
      <c r="GZ74" s="783"/>
      <c r="HA74" s="783"/>
      <c r="HB74" s="783"/>
      <c r="HC74" s="783"/>
      <c r="HD74" s="783"/>
      <c r="HE74" s="783"/>
      <c r="HF74" s="783"/>
      <c r="HG74" s="783"/>
      <c r="HH74" s="783"/>
      <c r="HI74" s="783"/>
      <c r="HJ74" s="783"/>
      <c r="HK74" s="783"/>
      <c r="HL74" s="783"/>
      <c r="HM74" s="783"/>
      <c r="HN74" s="783"/>
      <c r="HO74" s="783"/>
      <c r="HP74" s="783"/>
      <c r="HQ74" s="783"/>
      <c r="HR74" s="783"/>
      <c r="HS74" s="783"/>
      <c r="HT74" s="783"/>
      <c r="HU74" s="783"/>
      <c r="HV74" s="783"/>
      <c r="HW74" s="783"/>
      <c r="HX74" s="783"/>
      <c r="HY74" s="783"/>
      <c r="HZ74" s="783"/>
      <c r="IA74" s="783"/>
      <c r="IB74" s="783"/>
      <c r="IC74" s="783"/>
      <c r="ID74" s="783"/>
      <c r="IE74" s="783"/>
      <c r="IF74" s="783"/>
      <c r="IG74" s="783"/>
      <c r="IH74" s="783"/>
      <c r="II74" s="783"/>
      <c r="IJ74" s="783"/>
      <c r="IK74" s="783"/>
      <c r="IL74" s="783"/>
      <c r="IM74" s="783"/>
      <c r="IN74" s="783"/>
      <c r="IO74" s="783"/>
      <c r="IP74" s="783"/>
      <c r="IQ74" s="783"/>
      <c r="IR74" s="783"/>
      <c r="IS74" s="783"/>
      <c r="IT74" s="783"/>
      <c r="IU74" s="783"/>
      <c r="IV74" s="783"/>
      <c r="IW74" s="783"/>
      <c r="IX74" s="783"/>
      <c r="IY74" s="783"/>
      <c r="IZ74" s="783"/>
      <c r="JA74" s="783"/>
      <c r="JB74" s="783"/>
      <c r="JC74" s="783"/>
      <c r="JD74" s="783"/>
      <c r="JE74" s="783"/>
      <c r="JF74" s="783"/>
      <c r="JG74" s="783"/>
      <c r="JH74" s="783"/>
      <c r="JI74" s="783"/>
      <c r="JJ74" s="783"/>
      <c r="JK74" s="783"/>
      <c r="JL74" s="783"/>
      <c r="JM74" s="783"/>
      <c r="JN74" s="783"/>
      <c r="JO74" s="783"/>
      <c r="JP74" s="783"/>
      <c r="JQ74" s="783"/>
      <c r="JR74" s="783"/>
      <c r="JS74" s="783"/>
      <c r="JT74" s="783"/>
      <c r="JU74" s="783"/>
      <c r="JV74" s="783"/>
      <c r="JW74" s="783"/>
      <c r="JX74" s="783"/>
      <c r="JY74" s="783"/>
      <c r="JZ74" s="783"/>
      <c r="KA74" s="783"/>
      <c r="KB74" s="783"/>
      <c r="KC74" s="783"/>
      <c r="KD74" s="783"/>
      <c r="KE74" s="783"/>
      <c r="KF74" s="783"/>
      <c r="KG74" s="783"/>
      <c r="KH74" s="783"/>
      <c r="KI74" s="783"/>
      <c r="KJ74" s="783"/>
      <c r="KK74" s="783"/>
      <c r="KL74" s="783"/>
      <c r="KM74" s="783"/>
      <c r="KN74" s="783"/>
      <c r="KO74" s="783"/>
      <c r="KP74" s="783"/>
      <c r="KQ74" s="783"/>
      <c r="KR74" s="783"/>
      <c r="KS74" s="783"/>
      <c r="KT74" s="783"/>
      <c r="KU74" s="783"/>
      <c r="KV74" s="783"/>
      <c r="KW74" s="783"/>
      <c r="KX74" s="783"/>
      <c r="KY74" s="783"/>
      <c r="KZ74" s="783"/>
      <c r="LA74" s="783"/>
      <c r="LB74" s="783"/>
      <c r="LC74" s="783"/>
      <c r="LD74" s="783"/>
      <c r="LE74" s="783"/>
      <c r="LF74" s="783"/>
      <c r="LG74" s="783"/>
      <c r="LH74" s="783"/>
      <c r="LI74" s="783"/>
      <c r="LJ74" s="783"/>
      <c r="LK74" s="783"/>
      <c r="LL74" s="783"/>
      <c r="LM74" s="783"/>
      <c r="LN74" s="783"/>
      <c r="LO74" s="783"/>
      <c r="LP74" s="783"/>
      <c r="LQ74" s="783"/>
      <c r="LR74" s="783"/>
      <c r="LS74" s="783"/>
      <c r="LT74" s="783"/>
      <c r="LU74" s="783"/>
      <c r="LV74" s="783"/>
      <c r="LW74" s="783"/>
      <c r="LX74" s="783"/>
      <c r="LY74" s="783"/>
      <c r="LZ74" s="783"/>
      <c r="MA74" s="783"/>
      <c r="MB74" s="783"/>
      <c r="MC74" s="783"/>
      <c r="MD74" s="783"/>
      <c r="ME74" s="783"/>
      <c r="MF74" s="783"/>
      <c r="MG74" s="783"/>
      <c r="MH74" s="783"/>
      <c r="MI74" s="783"/>
      <c r="MJ74" s="783"/>
      <c r="MK74" s="783"/>
      <c r="ML74" s="783"/>
      <c r="MM74" s="783"/>
      <c r="MN74" s="783"/>
      <c r="MO74" s="783"/>
      <c r="MP74" s="783"/>
      <c r="MQ74" s="783"/>
      <c r="MR74" s="783"/>
      <c r="MS74" s="783"/>
      <c r="MT74" s="783"/>
      <c r="MU74" s="783"/>
      <c r="MV74" s="783"/>
      <c r="MW74" s="783"/>
      <c r="MX74" s="783"/>
      <c r="MY74" s="783"/>
      <c r="MZ74" s="783"/>
      <c r="NA74" s="783"/>
      <c r="NB74" s="783"/>
      <c r="NC74" s="783"/>
      <c r="ND74" s="783"/>
      <c r="NE74" s="779"/>
      <c r="NF74" s="779"/>
      <c r="NG74" s="779"/>
      <c r="NH74" s="779"/>
      <c r="NI74" s="779"/>
      <c r="NJ74" s="779"/>
      <c r="NK74" s="779"/>
      <c r="NL74" s="779"/>
      <c r="NM74" s="779"/>
      <c r="NN74" s="779"/>
      <c r="NO74" s="779"/>
      <c r="NP74" s="779"/>
      <c r="NQ74" s="779"/>
      <c r="NR74" s="779"/>
      <c r="NS74" s="779"/>
      <c r="NT74" s="779"/>
      <c r="NU74" s="779"/>
      <c r="NV74" s="779"/>
      <c r="NW74" s="779"/>
      <c r="NX74" s="779"/>
      <c r="NY74" s="779"/>
      <c r="NZ74" s="779"/>
      <c r="OA74" s="779"/>
      <c r="OB74" s="779"/>
      <c r="OC74" s="779"/>
      <c r="OD74" s="779"/>
      <c r="OE74" s="779"/>
      <c r="OF74" s="779"/>
      <c r="OG74" s="779"/>
      <c r="OH74" s="779"/>
      <c r="OI74" s="779"/>
      <c r="OJ74" s="779"/>
      <c r="OK74" s="779"/>
      <c r="OL74" s="779"/>
      <c r="OM74" s="779"/>
      <c r="ON74" s="779"/>
      <c r="OO74" s="779"/>
      <c r="OP74" s="779"/>
      <c r="OQ74" s="779"/>
      <c r="OR74" s="779"/>
      <c r="OS74" s="779"/>
      <c r="OT74" s="779"/>
      <c r="OU74" s="779"/>
      <c r="OV74" s="779"/>
      <c r="OW74" s="779"/>
      <c r="OX74" s="779"/>
      <c r="OY74" s="779"/>
      <c r="OZ74" s="779"/>
      <c r="PA74" s="779"/>
      <c r="PB74" s="779"/>
      <c r="PC74" s="779"/>
      <c r="PD74" s="779"/>
      <c r="PE74" s="779"/>
      <c r="PF74" s="779"/>
      <c r="PG74" s="779"/>
      <c r="PH74" s="779"/>
      <c r="PI74" s="779"/>
      <c r="PJ74" s="779"/>
      <c r="PK74" s="779"/>
      <c r="PL74" s="779"/>
      <c r="PM74" s="779"/>
      <c r="PN74" s="779"/>
      <c r="PO74" s="779"/>
      <c r="PP74" s="779"/>
      <c r="PQ74" s="779"/>
      <c r="PR74" s="779"/>
      <c r="PS74" s="779"/>
      <c r="PT74" s="779"/>
      <c r="PU74" s="779"/>
      <c r="PV74" s="779"/>
      <c r="PW74" s="779"/>
      <c r="PX74" s="779"/>
      <c r="PY74" s="779"/>
      <c r="PZ74" s="779"/>
      <c r="QA74" s="779"/>
      <c r="QB74" s="779"/>
      <c r="QC74" s="779"/>
      <c r="QD74" s="779"/>
      <c r="QE74" s="779"/>
      <c r="QF74" s="779"/>
      <c r="QG74" s="779"/>
      <c r="QH74" s="779"/>
      <c r="QI74" s="779"/>
      <c r="QJ74" s="779"/>
      <c r="QK74" s="779"/>
      <c r="QL74" s="779"/>
      <c r="QM74" s="779"/>
      <c r="QN74" s="779"/>
      <c r="QO74" s="779"/>
      <c r="QP74" s="779"/>
      <c r="QQ74" s="779"/>
      <c r="QR74" s="779"/>
      <c r="QS74" s="779"/>
      <c r="QT74" s="779"/>
      <c r="QU74" s="779"/>
      <c r="QV74" s="779"/>
      <c r="QW74" s="779"/>
      <c r="QX74" s="779"/>
      <c r="QY74" s="779"/>
      <c r="QZ74" s="779"/>
      <c r="RA74" s="779"/>
      <c r="RB74" s="779"/>
      <c r="RC74" s="779"/>
      <c r="RD74" s="779"/>
      <c r="RE74" s="779"/>
      <c r="RF74" s="779"/>
      <c r="RG74" s="779"/>
      <c r="RH74" s="779"/>
      <c r="RI74" s="779"/>
      <c r="RJ74" s="779"/>
      <c r="RK74" s="779"/>
      <c r="RL74" s="779"/>
      <c r="RM74" s="779"/>
      <c r="RN74" s="779"/>
      <c r="RO74" s="779"/>
      <c r="RP74" s="779"/>
      <c r="RQ74" s="779"/>
      <c r="RR74" s="779"/>
      <c r="RS74" s="779"/>
      <c r="RT74" s="779"/>
      <c r="RU74" s="779"/>
      <c r="RV74" s="779"/>
      <c r="RW74" s="779"/>
      <c r="RX74" s="779"/>
      <c r="RY74" s="779"/>
      <c r="RZ74" s="779"/>
      <c r="SA74" s="779"/>
    </row>
    <row r="75" spans="1:495" s="871" customFormat="1" x14ac:dyDescent="0.2">
      <c r="C75" s="802"/>
      <c r="D75" s="1322"/>
      <c r="E75" s="1322"/>
      <c r="F75" s="1322"/>
      <c r="G75" s="873" t="str">
        <f>IF(AND(K75="",L75="",M75="",N75="",O75=""),"",IF(OR(K75&gt;2,L75&gt;2,M75&gt;2,N75&gt;2,O75&gt;2,K75&lt;-2,L75&lt;-2,M75&lt;-2,N75&lt;-2,O75&lt;-2),"Not Equal","Equal"))</f>
        <v/>
      </c>
      <c r="H75" s="874" t="s">
        <v>664</v>
      </c>
      <c r="I75" s="875"/>
      <c r="J75" s="778"/>
      <c r="K75" s="876" t="str">
        <f t="shared" ref="K75:P75" si="359">IF(OR(K74="",K57=0),"", K57-K74)</f>
        <v/>
      </c>
      <c r="L75" s="966" t="str">
        <f t="shared" si="359"/>
        <v/>
      </c>
      <c r="M75" s="966" t="str">
        <f t="shared" si="359"/>
        <v/>
      </c>
      <c r="N75" s="966" t="str">
        <f t="shared" si="359"/>
        <v/>
      </c>
      <c r="O75" s="966" t="str">
        <f t="shared" si="359"/>
        <v/>
      </c>
      <c r="P75" s="966" t="str">
        <f t="shared" si="359"/>
        <v/>
      </c>
      <c r="S75" s="1303"/>
      <c r="T75" s="1304"/>
      <c r="U75" s="1304"/>
      <c r="V75" s="1304"/>
      <c r="W75" s="1305"/>
      <c r="X75" s="783"/>
      <c r="Y75" s="783"/>
      <c r="Z75" s="783"/>
      <c r="AA75" s="783"/>
      <c r="AB75" s="783"/>
      <c r="AC75" s="783"/>
      <c r="AD75" s="783"/>
      <c r="AE75" s="783"/>
      <c r="AF75" s="783"/>
      <c r="AG75" s="783"/>
      <c r="AH75" s="783"/>
      <c r="AI75" s="783"/>
      <c r="AJ75" s="783"/>
      <c r="AK75" s="783"/>
      <c r="AL75" s="783"/>
      <c r="AM75" s="783"/>
      <c r="AN75" s="783"/>
      <c r="AO75" s="783"/>
      <c r="AP75" s="783"/>
      <c r="AQ75" s="783"/>
      <c r="AR75" s="783"/>
      <c r="AS75" s="783"/>
      <c r="AT75" s="783"/>
      <c r="AU75" s="783"/>
      <c r="AV75" s="783"/>
      <c r="AW75" s="783"/>
      <c r="AX75" s="783"/>
      <c r="AY75" s="783"/>
      <c r="AZ75" s="783"/>
      <c r="BA75" s="783"/>
      <c r="BB75" s="783"/>
      <c r="BC75" s="783"/>
      <c r="BD75" s="783"/>
      <c r="BE75" s="783"/>
      <c r="BF75" s="783"/>
      <c r="BG75" s="783"/>
      <c r="BH75" s="783"/>
      <c r="BI75" s="783"/>
      <c r="BJ75" s="783"/>
      <c r="BK75" s="783"/>
      <c r="BL75" s="783"/>
      <c r="BM75" s="783"/>
      <c r="BN75" s="783"/>
      <c r="BO75" s="783"/>
      <c r="BP75" s="783"/>
      <c r="BQ75" s="783"/>
      <c r="BR75" s="783"/>
      <c r="BS75" s="783"/>
      <c r="BT75" s="783"/>
      <c r="BU75" s="783"/>
      <c r="BV75" s="783"/>
      <c r="BW75" s="783"/>
      <c r="BX75" s="783"/>
      <c r="BY75" s="783"/>
      <c r="BZ75" s="783"/>
      <c r="CA75" s="783"/>
      <c r="CB75" s="783"/>
      <c r="CC75" s="783"/>
      <c r="CD75" s="783"/>
      <c r="CE75" s="783"/>
      <c r="CF75" s="783"/>
      <c r="CG75" s="783"/>
      <c r="CH75" s="783"/>
      <c r="CI75" s="783"/>
      <c r="CJ75" s="783"/>
      <c r="CK75" s="783"/>
      <c r="CL75" s="783"/>
      <c r="CM75" s="783"/>
      <c r="CN75" s="783"/>
      <c r="CO75" s="783"/>
      <c r="CP75" s="783"/>
      <c r="CQ75" s="783"/>
      <c r="CR75" s="783"/>
      <c r="CS75" s="783"/>
      <c r="CT75" s="783"/>
      <c r="CU75" s="783"/>
      <c r="CV75" s="783"/>
      <c r="CW75" s="783"/>
      <c r="CX75" s="783"/>
      <c r="CY75" s="783"/>
      <c r="CZ75" s="783"/>
      <c r="DA75" s="783"/>
      <c r="DB75" s="783"/>
      <c r="DC75" s="783"/>
      <c r="DD75" s="783"/>
      <c r="DE75" s="783"/>
      <c r="DF75" s="783"/>
      <c r="DG75" s="783"/>
      <c r="DH75" s="783"/>
      <c r="DI75" s="783"/>
      <c r="DJ75" s="783"/>
      <c r="DK75" s="783"/>
      <c r="DL75" s="783"/>
      <c r="DM75" s="783"/>
      <c r="DN75" s="783"/>
      <c r="DO75" s="783"/>
      <c r="DP75" s="783"/>
      <c r="DQ75" s="783"/>
      <c r="DR75" s="783"/>
      <c r="DS75" s="783"/>
      <c r="DT75" s="783"/>
      <c r="DU75" s="783"/>
      <c r="DV75" s="783"/>
      <c r="DW75" s="783"/>
      <c r="DX75" s="783"/>
      <c r="DY75" s="783"/>
      <c r="DZ75" s="783"/>
      <c r="EA75" s="783"/>
      <c r="EB75" s="783"/>
      <c r="EC75" s="783"/>
      <c r="ED75" s="783"/>
      <c r="EE75" s="783"/>
      <c r="EF75" s="783"/>
      <c r="EG75" s="783"/>
      <c r="EH75" s="783"/>
      <c r="EI75" s="783"/>
      <c r="EJ75" s="783"/>
      <c r="EK75" s="783"/>
      <c r="EL75" s="783"/>
      <c r="EM75" s="783"/>
      <c r="EN75" s="783"/>
      <c r="EO75" s="783"/>
      <c r="EP75" s="783"/>
      <c r="EQ75" s="783"/>
      <c r="ER75" s="783"/>
      <c r="ES75" s="783"/>
      <c r="ET75" s="783"/>
      <c r="EU75" s="783"/>
      <c r="EV75" s="783"/>
      <c r="EW75" s="783"/>
      <c r="EX75" s="783"/>
      <c r="EY75" s="783"/>
      <c r="EZ75" s="783"/>
      <c r="FA75" s="783"/>
      <c r="FB75" s="783"/>
      <c r="FC75" s="783"/>
      <c r="FD75" s="783"/>
      <c r="FE75" s="783"/>
      <c r="FF75" s="783"/>
      <c r="FG75" s="783"/>
      <c r="FH75" s="783"/>
      <c r="FI75" s="783"/>
      <c r="FJ75" s="783"/>
      <c r="FK75" s="783"/>
      <c r="FL75" s="783"/>
      <c r="FM75" s="783"/>
      <c r="FN75" s="783"/>
      <c r="FO75" s="783"/>
      <c r="FP75" s="783"/>
      <c r="FQ75" s="783"/>
      <c r="FR75" s="783"/>
      <c r="FS75" s="783"/>
      <c r="FT75" s="783"/>
      <c r="FU75" s="783"/>
      <c r="FV75" s="783"/>
      <c r="FW75" s="783"/>
      <c r="FX75" s="783"/>
      <c r="FY75" s="783"/>
      <c r="FZ75" s="783"/>
      <c r="GA75" s="783"/>
      <c r="GB75" s="783"/>
      <c r="GC75" s="783"/>
      <c r="GD75" s="783"/>
      <c r="GE75" s="783"/>
      <c r="GF75" s="783"/>
      <c r="GG75" s="783"/>
      <c r="GH75" s="783"/>
      <c r="GI75" s="783"/>
      <c r="GJ75" s="783"/>
      <c r="GK75" s="783"/>
      <c r="GL75" s="783"/>
      <c r="GM75" s="783"/>
      <c r="GN75" s="783"/>
      <c r="GO75" s="783"/>
      <c r="GP75" s="783"/>
      <c r="GQ75" s="783"/>
      <c r="GR75" s="783"/>
      <c r="GS75" s="783"/>
      <c r="GT75" s="783"/>
      <c r="GU75" s="783"/>
      <c r="GV75" s="783"/>
      <c r="GW75" s="783"/>
      <c r="GX75" s="783"/>
      <c r="GY75" s="783"/>
      <c r="GZ75" s="783"/>
      <c r="HA75" s="783"/>
      <c r="HB75" s="783"/>
      <c r="HC75" s="783"/>
      <c r="HD75" s="783"/>
      <c r="HE75" s="783"/>
      <c r="HF75" s="783"/>
      <c r="HG75" s="783"/>
      <c r="HH75" s="783"/>
      <c r="HI75" s="783"/>
      <c r="HJ75" s="783"/>
      <c r="HK75" s="783"/>
      <c r="HL75" s="783"/>
      <c r="HM75" s="783"/>
      <c r="HN75" s="783"/>
      <c r="HO75" s="783"/>
      <c r="HP75" s="783"/>
      <c r="HQ75" s="783"/>
      <c r="HR75" s="783"/>
      <c r="HS75" s="783"/>
      <c r="HT75" s="783"/>
      <c r="HU75" s="783"/>
      <c r="HV75" s="783"/>
      <c r="HW75" s="783"/>
      <c r="HX75" s="783"/>
      <c r="HY75" s="783"/>
      <c r="HZ75" s="783"/>
      <c r="IA75" s="783"/>
      <c r="IB75" s="783"/>
      <c r="IC75" s="783"/>
      <c r="ID75" s="783"/>
      <c r="IE75" s="783"/>
      <c r="IF75" s="783"/>
      <c r="IG75" s="783"/>
      <c r="IH75" s="783"/>
      <c r="II75" s="783"/>
      <c r="IJ75" s="783"/>
      <c r="IK75" s="783"/>
      <c r="IL75" s="783"/>
      <c r="IM75" s="783"/>
      <c r="IN75" s="783"/>
      <c r="IO75" s="783"/>
      <c r="IP75" s="783"/>
      <c r="IQ75" s="783"/>
      <c r="IR75" s="783"/>
      <c r="IS75" s="783"/>
      <c r="IT75" s="783"/>
      <c r="IU75" s="783"/>
      <c r="IV75" s="783"/>
      <c r="IW75" s="783"/>
      <c r="IX75" s="783"/>
      <c r="IY75" s="783"/>
      <c r="IZ75" s="783"/>
      <c r="JA75" s="783"/>
      <c r="JB75" s="783"/>
      <c r="JC75" s="783"/>
      <c r="JD75" s="783"/>
      <c r="JE75" s="783"/>
      <c r="JF75" s="783"/>
      <c r="JG75" s="783"/>
      <c r="JH75" s="783"/>
      <c r="JI75" s="783"/>
      <c r="JJ75" s="783"/>
      <c r="JK75" s="783"/>
      <c r="JL75" s="783"/>
      <c r="JM75" s="783"/>
      <c r="JN75" s="783"/>
      <c r="JO75" s="783"/>
      <c r="JP75" s="783"/>
      <c r="JQ75" s="783"/>
      <c r="JR75" s="783"/>
      <c r="JS75" s="783"/>
      <c r="JT75" s="783"/>
      <c r="JU75" s="783"/>
      <c r="JV75" s="783"/>
      <c r="JW75" s="783"/>
      <c r="JX75" s="783"/>
      <c r="JY75" s="783"/>
      <c r="JZ75" s="783"/>
      <c r="KA75" s="783"/>
      <c r="KB75" s="783"/>
      <c r="KC75" s="783"/>
      <c r="KD75" s="783"/>
      <c r="KE75" s="783"/>
      <c r="KF75" s="783"/>
      <c r="KG75" s="783"/>
      <c r="KH75" s="783"/>
      <c r="KI75" s="783"/>
      <c r="KJ75" s="783"/>
      <c r="KK75" s="783"/>
      <c r="KL75" s="783"/>
      <c r="KM75" s="783"/>
      <c r="KN75" s="783"/>
      <c r="KO75" s="783"/>
      <c r="KP75" s="783"/>
      <c r="KQ75" s="783"/>
      <c r="KR75" s="783"/>
      <c r="KS75" s="783"/>
      <c r="KT75" s="783"/>
      <c r="KU75" s="783"/>
      <c r="KV75" s="783"/>
      <c r="KW75" s="783"/>
      <c r="KX75" s="783"/>
      <c r="KY75" s="783"/>
      <c r="KZ75" s="783"/>
      <c r="LA75" s="783"/>
      <c r="LB75" s="783"/>
      <c r="LC75" s="783"/>
      <c r="LD75" s="783"/>
      <c r="LE75" s="783"/>
      <c r="LF75" s="783"/>
      <c r="LG75" s="783"/>
      <c r="LH75" s="783"/>
      <c r="LI75" s="783"/>
      <c r="LJ75" s="783"/>
      <c r="LK75" s="783"/>
      <c r="LL75" s="783"/>
      <c r="LM75" s="783"/>
      <c r="LN75" s="783"/>
      <c r="LO75" s="783"/>
      <c r="LP75" s="783"/>
      <c r="LQ75" s="783"/>
      <c r="LR75" s="783"/>
      <c r="LS75" s="783"/>
      <c r="LT75" s="783"/>
      <c r="LU75" s="783"/>
      <c r="LV75" s="783"/>
      <c r="LW75" s="783"/>
      <c r="LX75" s="783"/>
      <c r="LY75" s="783"/>
      <c r="LZ75" s="783"/>
      <c r="MA75" s="783"/>
      <c r="MB75" s="783"/>
      <c r="MC75" s="783"/>
      <c r="MD75" s="783"/>
      <c r="ME75" s="783"/>
      <c r="MF75" s="783"/>
      <c r="MG75" s="783"/>
      <c r="MH75" s="783"/>
      <c r="MI75" s="783"/>
      <c r="MJ75" s="783"/>
      <c r="MK75" s="783"/>
      <c r="ML75" s="783"/>
      <c r="MM75" s="783"/>
      <c r="MN75" s="783"/>
      <c r="MO75" s="783"/>
      <c r="MP75" s="783"/>
      <c r="MQ75" s="783"/>
      <c r="MR75" s="783"/>
      <c r="MS75" s="783"/>
      <c r="MT75" s="783"/>
      <c r="MU75" s="783"/>
      <c r="MV75" s="783"/>
      <c r="MW75" s="783"/>
      <c r="MX75" s="783"/>
      <c r="MY75" s="783"/>
      <c r="MZ75" s="783"/>
      <c r="NA75" s="783"/>
      <c r="NB75" s="783"/>
      <c r="NC75" s="783"/>
      <c r="ND75" s="783"/>
      <c r="NE75" s="779"/>
      <c r="NF75" s="779"/>
      <c r="NG75" s="779"/>
      <c r="NH75" s="779"/>
      <c r="NI75" s="779"/>
      <c r="NJ75" s="779"/>
      <c r="NK75" s="779"/>
      <c r="NL75" s="779"/>
      <c r="NM75" s="779"/>
      <c r="NN75" s="779"/>
      <c r="NO75" s="779"/>
      <c r="NP75" s="779"/>
      <c r="NQ75" s="779"/>
      <c r="NR75" s="779"/>
      <c r="NS75" s="779"/>
      <c r="NT75" s="779"/>
      <c r="NU75" s="779"/>
      <c r="NV75" s="779"/>
      <c r="NW75" s="779"/>
      <c r="NX75" s="779"/>
      <c r="NY75" s="779"/>
      <c r="NZ75" s="779"/>
      <c r="OA75" s="779"/>
      <c r="OB75" s="779"/>
      <c r="OC75" s="779"/>
      <c r="OD75" s="779"/>
      <c r="OE75" s="779"/>
      <c r="OF75" s="779"/>
      <c r="OG75" s="779"/>
      <c r="OH75" s="779"/>
      <c r="OI75" s="779"/>
      <c r="OJ75" s="779"/>
      <c r="OK75" s="779"/>
      <c r="OL75" s="779"/>
      <c r="OM75" s="779"/>
      <c r="ON75" s="779"/>
      <c r="OO75" s="779"/>
      <c r="OP75" s="779"/>
      <c r="OQ75" s="779"/>
      <c r="OR75" s="779"/>
      <c r="OS75" s="779"/>
      <c r="OT75" s="779"/>
      <c r="OU75" s="779"/>
      <c r="OV75" s="779"/>
      <c r="OW75" s="779"/>
      <c r="OX75" s="779"/>
      <c r="OY75" s="779"/>
      <c r="OZ75" s="779"/>
      <c r="PA75" s="779"/>
      <c r="PB75" s="779"/>
      <c r="PC75" s="779"/>
      <c r="PD75" s="779"/>
      <c r="PE75" s="779"/>
      <c r="PF75" s="779"/>
      <c r="PG75" s="779"/>
      <c r="PH75" s="779"/>
      <c r="PI75" s="779"/>
      <c r="PJ75" s="779"/>
      <c r="PK75" s="779"/>
      <c r="PL75" s="779"/>
      <c r="PM75" s="779"/>
      <c r="PN75" s="779"/>
      <c r="PO75" s="779"/>
      <c r="PP75" s="779"/>
      <c r="PQ75" s="779"/>
      <c r="PR75" s="779"/>
      <c r="PS75" s="779"/>
      <c r="PT75" s="779"/>
      <c r="PU75" s="779"/>
      <c r="PV75" s="779"/>
      <c r="PW75" s="779"/>
      <c r="PX75" s="779"/>
      <c r="PY75" s="779"/>
      <c r="PZ75" s="779"/>
      <c r="QA75" s="779"/>
      <c r="QB75" s="779"/>
      <c r="QC75" s="779"/>
      <c r="QD75" s="779"/>
      <c r="QE75" s="779"/>
      <c r="QF75" s="779"/>
      <c r="QG75" s="779"/>
      <c r="QH75" s="779"/>
      <c r="QI75" s="779"/>
      <c r="QJ75" s="779"/>
      <c r="QK75" s="779"/>
      <c r="QL75" s="779"/>
      <c r="QM75" s="779"/>
      <c r="QN75" s="779"/>
      <c r="QO75" s="779"/>
      <c r="QP75" s="779"/>
      <c r="QQ75" s="779"/>
      <c r="QR75" s="779"/>
      <c r="QS75" s="779"/>
      <c r="QT75" s="779"/>
      <c r="QU75" s="779"/>
      <c r="QV75" s="779"/>
      <c r="QW75" s="779"/>
      <c r="QX75" s="779"/>
      <c r="QY75" s="779"/>
      <c r="QZ75" s="779"/>
      <c r="RA75" s="779"/>
      <c r="RB75" s="779"/>
      <c r="RC75" s="779"/>
      <c r="RD75" s="779"/>
      <c r="RE75" s="779"/>
      <c r="RF75" s="779"/>
      <c r="RG75" s="779"/>
      <c r="RH75" s="779"/>
      <c r="RI75" s="779"/>
      <c r="RJ75" s="779"/>
      <c r="RK75" s="779"/>
      <c r="RL75" s="779"/>
      <c r="RM75" s="779"/>
      <c r="RN75" s="779"/>
      <c r="RO75" s="779"/>
      <c r="RP75" s="779"/>
      <c r="RQ75" s="779"/>
      <c r="RR75" s="779"/>
      <c r="RS75" s="779"/>
      <c r="RT75" s="779"/>
      <c r="RU75" s="779"/>
      <c r="RV75" s="779"/>
      <c r="RW75" s="779"/>
      <c r="RX75" s="779"/>
      <c r="RY75" s="779"/>
      <c r="RZ75" s="779"/>
      <c r="SA75" s="779"/>
    </row>
    <row r="76" spans="1:495" s="871" customFormat="1" x14ac:dyDescent="0.2">
      <c r="C76" s="880" t="s">
        <v>666</v>
      </c>
      <c r="D76" s="1322"/>
      <c r="E76" s="1322"/>
      <c r="F76" s="1322"/>
      <c r="G76" s="779"/>
      <c r="H76" s="849" t="s">
        <v>597</v>
      </c>
      <c r="I76" s="850"/>
      <c r="J76" s="778"/>
      <c r="K76" s="877" t="str">
        <f t="shared" ref="K76:P76" si="360">IF(OR(K58=0,K$67=0),"",K58/K$67)</f>
        <v/>
      </c>
      <c r="L76" s="878" t="str">
        <f t="shared" si="360"/>
        <v/>
      </c>
      <c r="M76" s="878" t="str">
        <f t="shared" si="360"/>
        <v/>
      </c>
      <c r="N76" s="878" t="str">
        <f t="shared" si="360"/>
        <v/>
      </c>
      <c r="O76" s="878" t="str">
        <f t="shared" si="360"/>
        <v/>
      </c>
      <c r="P76" s="879" t="str">
        <f t="shared" si="360"/>
        <v/>
      </c>
      <c r="S76" s="1303"/>
      <c r="T76" s="1304"/>
      <c r="U76" s="1304"/>
      <c r="V76" s="1304"/>
      <c r="W76" s="1305"/>
      <c r="X76" s="783"/>
      <c r="Y76" s="783"/>
      <c r="Z76" s="783"/>
      <c r="AA76" s="783"/>
      <c r="AB76" s="783"/>
      <c r="AC76" s="783"/>
      <c r="AD76" s="783"/>
      <c r="AE76" s="783"/>
      <c r="AF76" s="783"/>
      <c r="AG76" s="783"/>
      <c r="AH76" s="783"/>
      <c r="AI76" s="783"/>
      <c r="AJ76" s="783"/>
      <c r="AK76" s="783"/>
      <c r="AL76" s="783"/>
      <c r="AM76" s="783"/>
      <c r="AN76" s="783"/>
      <c r="AO76" s="783"/>
      <c r="AP76" s="783"/>
      <c r="AQ76" s="783"/>
      <c r="AR76" s="783"/>
      <c r="AS76" s="783"/>
      <c r="AT76" s="783"/>
      <c r="AU76" s="783"/>
      <c r="AV76" s="783"/>
      <c r="AW76" s="783"/>
      <c r="AX76" s="783"/>
      <c r="AY76" s="783"/>
      <c r="AZ76" s="783"/>
      <c r="BA76" s="783"/>
      <c r="BB76" s="783"/>
      <c r="BC76" s="783"/>
      <c r="BD76" s="783"/>
      <c r="BE76" s="783"/>
      <c r="BF76" s="783"/>
      <c r="BG76" s="783"/>
      <c r="BH76" s="783"/>
      <c r="BI76" s="783"/>
      <c r="BJ76" s="783"/>
      <c r="BK76" s="783"/>
      <c r="BL76" s="783"/>
      <c r="BM76" s="783"/>
      <c r="BN76" s="783"/>
      <c r="BO76" s="783"/>
      <c r="BP76" s="783"/>
      <c r="BQ76" s="783"/>
      <c r="BR76" s="783"/>
      <c r="BS76" s="783"/>
      <c r="BT76" s="783"/>
      <c r="BU76" s="783"/>
      <c r="BV76" s="783"/>
      <c r="BW76" s="783"/>
      <c r="BX76" s="783"/>
      <c r="BY76" s="783"/>
      <c r="BZ76" s="783"/>
      <c r="CA76" s="783"/>
      <c r="CB76" s="783"/>
      <c r="CC76" s="783"/>
      <c r="CD76" s="783"/>
      <c r="CE76" s="783"/>
      <c r="CF76" s="783"/>
      <c r="CG76" s="783"/>
      <c r="CH76" s="783"/>
      <c r="CI76" s="783"/>
      <c r="CJ76" s="783"/>
      <c r="CK76" s="783"/>
      <c r="CL76" s="783"/>
      <c r="CM76" s="783"/>
      <c r="CN76" s="783"/>
      <c r="CO76" s="783"/>
      <c r="CP76" s="783"/>
      <c r="CQ76" s="783"/>
      <c r="CR76" s="783"/>
      <c r="CS76" s="783"/>
      <c r="CT76" s="783"/>
      <c r="CU76" s="783"/>
      <c r="CV76" s="783"/>
      <c r="CW76" s="783"/>
      <c r="CX76" s="783"/>
      <c r="CY76" s="783"/>
      <c r="CZ76" s="783"/>
      <c r="DA76" s="783"/>
      <c r="DB76" s="783"/>
      <c r="DC76" s="783"/>
      <c r="DD76" s="783"/>
      <c r="DE76" s="783"/>
      <c r="DF76" s="783"/>
      <c r="DG76" s="783"/>
      <c r="DH76" s="783"/>
      <c r="DI76" s="783"/>
      <c r="DJ76" s="783"/>
      <c r="DK76" s="783"/>
      <c r="DL76" s="783"/>
      <c r="DM76" s="783"/>
      <c r="DN76" s="783"/>
      <c r="DO76" s="783"/>
      <c r="DP76" s="783"/>
      <c r="DQ76" s="783"/>
      <c r="DR76" s="783"/>
      <c r="DS76" s="783"/>
      <c r="DT76" s="783"/>
      <c r="DU76" s="783"/>
      <c r="DV76" s="783"/>
      <c r="DW76" s="783"/>
      <c r="DX76" s="783"/>
      <c r="DY76" s="783"/>
      <c r="DZ76" s="783"/>
      <c r="EA76" s="783"/>
      <c r="EB76" s="783"/>
      <c r="EC76" s="783"/>
      <c r="ED76" s="783"/>
      <c r="EE76" s="783"/>
      <c r="EF76" s="783"/>
      <c r="EG76" s="783"/>
      <c r="EH76" s="783"/>
      <c r="EI76" s="783"/>
      <c r="EJ76" s="783"/>
      <c r="EK76" s="783"/>
      <c r="EL76" s="783"/>
      <c r="EM76" s="783"/>
      <c r="EN76" s="783"/>
      <c r="EO76" s="783"/>
      <c r="EP76" s="783"/>
      <c r="EQ76" s="783"/>
      <c r="ER76" s="783"/>
      <c r="ES76" s="783"/>
      <c r="ET76" s="783"/>
      <c r="EU76" s="783"/>
      <c r="EV76" s="783"/>
      <c r="EW76" s="783"/>
      <c r="EX76" s="783"/>
      <c r="EY76" s="783"/>
      <c r="EZ76" s="783"/>
      <c r="FA76" s="783"/>
      <c r="FB76" s="783"/>
      <c r="FC76" s="783"/>
      <c r="FD76" s="783"/>
      <c r="FE76" s="783"/>
      <c r="FF76" s="783"/>
      <c r="FG76" s="783"/>
      <c r="FH76" s="783"/>
      <c r="FI76" s="783"/>
      <c r="FJ76" s="783"/>
      <c r="FK76" s="783"/>
      <c r="FL76" s="783"/>
      <c r="FM76" s="783"/>
      <c r="FN76" s="783"/>
      <c r="FO76" s="783"/>
      <c r="FP76" s="783"/>
      <c r="FQ76" s="783"/>
      <c r="FR76" s="783"/>
      <c r="FS76" s="783"/>
      <c r="FT76" s="783"/>
      <c r="FU76" s="783"/>
      <c r="FV76" s="783"/>
      <c r="FW76" s="783"/>
      <c r="FX76" s="783"/>
      <c r="FY76" s="783"/>
      <c r="FZ76" s="783"/>
      <c r="GA76" s="783"/>
      <c r="GB76" s="783"/>
      <c r="GC76" s="783"/>
      <c r="GD76" s="783"/>
      <c r="GE76" s="783"/>
      <c r="GF76" s="783"/>
      <c r="GG76" s="783"/>
      <c r="GH76" s="783"/>
      <c r="GI76" s="783"/>
      <c r="GJ76" s="783"/>
      <c r="GK76" s="783"/>
      <c r="GL76" s="783"/>
      <c r="GM76" s="783"/>
      <c r="GN76" s="783"/>
      <c r="GO76" s="783"/>
      <c r="GP76" s="783"/>
      <c r="GQ76" s="783"/>
      <c r="GR76" s="783"/>
      <c r="GS76" s="783"/>
      <c r="GT76" s="783"/>
      <c r="GU76" s="783"/>
      <c r="GV76" s="783"/>
      <c r="GW76" s="783"/>
      <c r="GX76" s="783"/>
      <c r="GY76" s="783"/>
      <c r="GZ76" s="783"/>
      <c r="HA76" s="783"/>
      <c r="HB76" s="783"/>
      <c r="HC76" s="783"/>
      <c r="HD76" s="783"/>
      <c r="HE76" s="783"/>
      <c r="HF76" s="783"/>
      <c r="HG76" s="783"/>
      <c r="HH76" s="783"/>
      <c r="HI76" s="783"/>
      <c r="HJ76" s="783"/>
      <c r="HK76" s="783"/>
      <c r="HL76" s="783"/>
      <c r="HM76" s="783"/>
      <c r="HN76" s="783"/>
      <c r="HO76" s="783"/>
      <c r="HP76" s="783"/>
      <c r="HQ76" s="783"/>
      <c r="HR76" s="783"/>
      <c r="HS76" s="783"/>
      <c r="HT76" s="783"/>
      <c r="HU76" s="783"/>
      <c r="HV76" s="783"/>
      <c r="HW76" s="783"/>
      <c r="HX76" s="783"/>
      <c r="HY76" s="783"/>
      <c r="HZ76" s="783"/>
      <c r="IA76" s="783"/>
      <c r="IB76" s="783"/>
      <c r="IC76" s="783"/>
      <c r="ID76" s="783"/>
      <c r="IE76" s="783"/>
      <c r="IF76" s="783"/>
      <c r="IG76" s="783"/>
      <c r="IH76" s="783"/>
      <c r="II76" s="783"/>
      <c r="IJ76" s="783"/>
      <c r="IK76" s="783"/>
      <c r="IL76" s="783"/>
      <c r="IM76" s="783"/>
      <c r="IN76" s="783"/>
      <c r="IO76" s="783"/>
      <c r="IP76" s="783"/>
      <c r="IQ76" s="783"/>
      <c r="IR76" s="783"/>
      <c r="IS76" s="783"/>
      <c r="IT76" s="783"/>
      <c r="IU76" s="783"/>
      <c r="IV76" s="783"/>
      <c r="IW76" s="783"/>
      <c r="IX76" s="783"/>
      <c r="IY76" s="783"/>
      <c r="IZ76" s="783"/>
      <c r="JA76" s="783"/>
      <c r="JB76" s="783"/>
      <c r="JC76" s="783"/>
      <c r="JD76" s="783"/>
      <c r="JE76" s="783"/>
      <c r="JF76" s="783"/>
      <c r="JG76" s="783"/>
      <c r="JH76" s="783"/>
      <c r="JI76" s="783"/>
      <c r="JJ76" s="783"/>
      <c r="JK76" s="783"/>
      <c r="JL76" s="783"/>
      <c r="JM76" s="783"/>
      <c r="JN76" s="783"/>
      <c r="JO76" s="783"/>
      <c r="JP76" s="783"/>
      <c r="JQ76" s="783"/>
      <c r="JR76" s="783"/>
      <c r="JS76" s="783"/>
      <c r="JT76" s="783"/>
      <c r="JU76" s="783"/>
      <c r="JV76" s="783"/>
      <c r="JW76" s="783"/>
      <c r="JX76" s="783"/>
      <c r="JY76" s="783"/>
      <c r="JZ76" s="783"/>
      <c r="KA76" s="783"/>
      <c r="KB76" s="783"/>
      <c r="KC76" s="783"/>
      <c r="KD76" s="783"/>
      <c r="KE76" s="783"/>
      <c r="KF76" s="783"/>
      <c r="KG76" s="783"/>
      <c r="KH76" s="783"/>
      <c r="KI76" s="783"/>
      <c r="KJ76" s="783"/>
      <c r="KK76" s="783"/>
      <c r="KL76" s="783"/>
      <c r="KM76" s="783"/>
      <c r="KN76" s="783"/>
      <c r="KO76" s="783"/>
      <c r="KP76" s="783"/>
      <c r="KQ76" s="783"/>
      <c r="KR76" s="783"/>
      <c r="KS76" s="783"/>
      <c r="KT76" s="783"/>
      <c r="KU76" s="783"/>
      <c r="KV76" s="783"/>
      <c r="KW76" s="783"/>
      <c r="KX76" s="783"/>
      <c r="KY76" s="783"/>
      <c r="KZ76" s="783"/>
      <c r="LA76" s="783"/>
      <c r="LB76" s="783"/>
      <c r="LC76" s="783"/>
      <c r="LD76" s="783"/>
      <c r="LE76" s="783"/>
      <c r="LF76" s="783"/>
      <c r="LG76" s="783"/>
      <c r="LH76" s="783"/>
      <c r="LI76" s="783"/>
      <c r="LJ76" s="783"/>
      <c r="LK76" s="783"/>
      <c r="LL76" s="783"/>
      <c r="LM76" s="783"/>
      <c r="LN76" s="783"/>
      <c r="LO76" s="783"/>
      <c r="LP76" s="783"/>
      <c r="LQ76" s="783"/>
      <c r="LR76" s="783"/>
      <c r="LS76" s="783"/>
      <c r="LT76" s="783"/>
      <c r="LU76" s="783"/>
      <c r="LV76" s="783"/>
      <c r="LW76" s="783"/>
      <c r="LX76" s="783"/>
      <c r="LY76" s="783"/>
      <c r="LZ76" s="783"/>
      <c r="MA76" s="783"/>
      <c r="MB76" s="783"/>
      <c r="MC76" s="783"/>
      <c r="MD76" s="783"/>
      <c r="ME76" s="783"/>
      <c r="MF76" s="783"/>
      <c r="MG76" s="783"/>
      <c r="MH76" s="783"/>
      <c r="MI76" s="783"/>
      <c r="MJ76" s="783"/>
      <c r="MK76" s="783"/>
      <c r="ML76" s="783"/>
      <c r="MM76" s="783"/>
      <c r="MN76" s="783"/>
      <c r="MO76" s="783"/>
      <c r="MP76" s="783"/>
      <c r="MQ76" s="783"/>
      <c r="MR76" s="783"/>
      <c r="MS76" s="783"/>
      <c r="MT76" s="783"/>
      <c r="MU76" s="783"/>
      <c r="MV76" s="783"/>
      <c r="MW76" s="783"/>
      <c r="MX76" s="783"/>
      <c r="MY76" s="783"/>
      <c r="MZ76" s="783"/>
      <c r="NA76" s="783"/>
      <c r="NB76" s="783"/>
      <c r="NC76" s="783"/>
      <c r="ND76" s="783"/>
      <c r="NE76" s="779"/>
      <c r="NF76" s="779"/>
      <c r="NG76" s="779"/>
      <c r="NH76" s="779"/>
      <c r="NI76" s="779"/>
      <c r="NJ76" s="779"/>
      <c r="NK76" s="779"/>
      <c r="NL76" s="779"/>
      <c r="NM76" s="779"/>
      <c r="NN76" s="779"/>
      <c r="NO76" s="779"/>
      <c r="NP76" s="779"/>
      <c r="NQ76" s="779"/>
      <c r="NR76" s="779"/>
      <c r="NS76" s="779"/>
      <c r="NT76" s="779"/>
      <c r="NU76" s="779"/>
      <c r="NV76" s="779"/>
      <c r="NW76" s="779"/>
      <c r="NX76" s="779"/>
      <c r="NY76" s="779"/>
      <c r="NZ76" s="779"/>
      <c r="OA76" s="779"/>
      <c r="OB76" s="779"/>
      <c r="OC76" s="779"/>
      <c r="OD76" s="779"/>
      <c r="OE76" s="779"/>
      <c r="OF76" s="779"/>
      <c r="OG76" s="779"/>
      <c r="OH76" s="779"/>
      <c r="OI76" s="779"/>
      <c r="OJ76" s="779"/>
      <c r="OK76" s="779"/>
      <c r="OL76" s="779"/>
      <c r="OM76" s="779"/>
      <c r="ON76" s="779"/>
      <c r="OO76" s="779"/>
      <c r="OP76" s="779"/>
      <c r="OQ76" s="779"/>
      <c r="OR76" s="779"/>
      <c r="OS76" s="779"/>
      <c r="OT76" s="779"/>
      <c r="OU76" s="779"/>
      <c r="OV76" s="779"/>
      <c r="OW76" s="779"/>
      <c r="OX76" s="779"/>
      <c r="OY76" s="779"/>
      <c r="OZ76" s="779"/>
      <c r="PA76" s="779"/>
      <c r="PB76" s="779"/>
      <c r="PC76" s="779"/>
      <c r="PD76" s="779"/>
      <c r="PE76" s="779"/>
      <c r="PF76" s="779"/>
      <c r="PG76" s="779"/>
      <c r="PH76" s="779"/>
      <c r="PI76" s="779"/>
      <c r="PJ76" s="779"/>
      <c r="PK76" s="779"/>
      <c r="PL76" s="779"/>
      <c r="PM76" s="779"/>
      <c r="PN76" s="779"/>
      <c r="PO76" s="779"/>
      <c r="PP76" s="779"/>
      <c r="PQ76" s="779"/>
      <c r="PR76" s="779"/>
      <c r="PS76" s="779"/>
      <c r="PT76" s="779"/>
      <c r="PU76" s="779"/>
      <c r="PV76" s="779"/>
      <c r="PW76" s="779"/>
      <c r="PX76" s="779"/>
      <c r="PY76" s="779"/>
      <c r="PZ76" s="779"/>
      <c r="QA76" s="779"/>
      <c r="QB76" s="779"/>
      <c r="QC76" s="779"/>
      <c r="QD76" s="779"/>
      <c r="QE76" s="779"/>
      <c r="QF76" s="779"/>
      <c r="QG76" s="779"/>
      <c r="QH76" s="779"/>
      <c r="QI76" s="779"/>
      <c r="QJ76" s="779"/>
      <c r="QK76" s="779"/>
      <c r="QL76" s="779"/>
      <c r="QM76" s="779"/>
      <c r="QN76" s="779"/>
      <c r="QO76" s="779"/>
      <c r="QP76" s="779"/>
      <c r="QQ76" s="779"/>
      <c r="QR76" s="779"/>
      <c r="QS76" s="779"/>
      <c r="QT76" s="779"/>
      <c r="QU76" s="779"/>
      <c r="QV76" s="779"/>
      <c r="QW76" s="779"/>
      <c r="QX76" s="779"/>
      <c r="QY76" s="779"/>
      <c r="QZ76" s="779"/>
      <c r="RA76" s="779"/>
      <c r="RB76" s="779"/>
      <c r="RC76" s="779"/>
      <c r="RD76" s="779"/>
      <c r="RE76" s="779"/>
      <c r="RF76" s="779"/>
      <c r="RG76" s="779"/>
      <c r="RH76" s="779"/>
      <c r="RI76" s="779"/>
      <c r="RJ76" s="779"/>
      <c r="RK76" s="779"/>
      <c r="RL76" s="779"/>
      <c r="RM76" s="779"/>
      <c r="RN76" s="779"/>
      <c r="RO76" s="779"/>
      <c r="RP76" s="779"/>
      <c r="RQ76" s="779"/>
      <c r="RR76" s="779"/>
      <c r="RS76" s="779"/>
      <c r="RT76" s="779"/>
      <c r="RU76" s="779"/>
      <c r="RV76" s="779"/>
      <c r="RW76" s="779"/>
      <c r="RX76" s="779"/>
      <c r="RY76" s="779"/>
      <c r="RZ76" s="779"/>
      <c r="SA76" s="779"/>
    </row>
    <row r="77" spans="1:495" s="871" customFormat="1" ht="15.75" customHeight="1" x14ac:dyDescent="0.2">
      <c r="C77" s="880"/>
      <c r="D77" s="1322"/>
      <c r="E77" s="1322"/>
      <c r="F77" s="1322"/>
      <c r="G77" s="779"/>
      <c r="H77" s="849" t="s">
        <v>663</v>
      </c>
      <c r="I77" s="850"/>
      <c r="J77" s="778"/>
      <c r="K77" s="872" t="str">
        <f>IF(OR(K58=0,$P76="",K$67=0),"",$P76*K$67)</f>
        <v/>
      </c>
      <c r="L77" s="965" t="str">
        <f>IF(OR(L58=0,$P76="",L$67=0),"",$P76*L$67)</f>
        <v/>
      </c>
      <c r="M77" s="965" t="str">
        <f>IF(OR(M58=0,$P76="",M$67=0),"",$P76*M$67)</f>
        <v/>
      </c>
      <c r="N77" s="965" t="str">
        <f>IF(OR(N58=0,$P76="",N$67=0),"",$P76*N$67)</f>
        <v/>
      </c>
      <c r="O77" s="965" t="str">
        <f>IF(OR(O58=0,$P76="",O$67=0),"",$P76*O$67)</f>
        <v/>
      </c>
      <c r="P77" s="967" t="str">
        <f t="shared" ref="P77" si="361">IF(OR($P76="",P$67=0),"",$P76*P$67)</f>
        <v/>
      </c>
      <c r="S77" s="1306"/>
      <c r="T77" s="1307"/>
      <c r="U77" s="1307"/>
      <c r="V77" s="1307"/>
      <c r="W77" s="1308"/>
      <c r="X77" s="783"/>
      <c r="Y77" s="783"/>
      <c r="Z77" s="783"/>
      <c r="AA77" s="783"/>
      <c r="AB77" s="783"/>
      <c r="AC77" s="783"/>
      <c r="AD77" s="783"/>
      <c r="AE77" s="783"/>
      <c r="AF77" s="783"/>
      <c r="AG77" s="783"/>
      <c r="AH77" s="783"/>
      <c r="AI77" s="783"/>
      <c r="AJ77" s="783"/>
      <c r="AK77" s="783"/>
      <c r="AL77" s="783"/>
      <c r="AM77" s="783"/>
      <c r="AN77" s="783"/>
      <c r="AO77" s="783"/>
      <c r="AP77" s="783"/>
      <c r="AQ77" s="783"/>
      <c r="AR77" s="783"/>
      <c r="AS77" s="783"/>
      <c r="AT77" s="783"/>
      <c r="AU77" s="783"/>
      <c r="AV77" s="783"/>
      <c r="AW77" s="783"/>
      <c r="AX77" s="783"/>
      <c r="AY77" s="783"/>
      <c r="AZ77" s="783"/>
      <c r="BA77" s="783"/>
      <c r="BB77" s="783"/>
      <c r="BC77" s="783"/>
      <c r="BD77" s="783"/>
      <c r="BE77" s="783"/>
      <c r="BF77" s="783"/>
      <c r="BG77" s="783"/>
      <c r="BH77" s="783"/>
      <c r="BI77" s="783"/>
      <c r="BJ77" s="783"/>
      <c r="BK77" s="783"/>
      <c r="BL77" s="783"/>
      <c r="BM77" s="783"/>
      <c r="BN77" s="783"/>
      <c r="BO77" s="783"/>
      <c r="BP77" s="783"/>
      <c r="BQ77" s="783"/>
      <c r="BR77" s="783"/>
      <c r="BS77" s="783"/>
      <c r="BT77" s="783"/>
      <c r="BU77" s="783"/>
      <c r="BV77" s="783"/>
      <c r="BW77" s="783"/>
      <c r="BX77" s="783"/>
      <c r="BY77" s="783"/>
      <c r="BZ77" s="783"/>
      <c r="CA77" s="783"/>
      <c r="CB77" s="783"/>
      <c r="CC77" s="783"/>
      <c r="CD77" s="783"/>
      <c r="CE77" s="783"/>
      <c r="CF77" s="783"/>
      <c r="CG77" s="783"/>
      <c r="CH77" s="783"/>
      <c r="CI77" s="783"/>
      <c r="CJ77" s="783"/>
      <c r="CK77" s="783"/>
      <c r="CL77" s="783"/>
      <c r="CM77" s="783"/>
      <c r="CN77" s="783"/>
      <c r="CO77" s="783"/>
      <c r="CP77" s="783"/>
      <c r="CQ77" s="783"/>
      <c r="CR77" s="783"/>
      <c r="CS77" s="783"/>
      <c r="CT77" s="783"/>
      <c r="CU77" s="783"/>
      <c r="CV77" s="783"/>
      <c r="CW77" s="783"/>
      <c r="CX77" s="783"/>
      <c r="CY77" s="783"/>
      <c r="CZ77" s="783"/>
      <c r="DA77" s="783"/>
      <c r="DB77" s="783"/>
      <c r="DC77" s="783"/>
      <c r="DD77" s="783"/>
      <c r="DE77" s="783"/>
      <c r="DF77" s="783"/>
      <c r="DG77" s="783"/>
      <c r="DH77" s="783"/>
      <c r="DI77" s="783"/>
      <c r="DJ77" s="783"/>
      <c r="DK77" s="783"/>
      <c r="DL77" s="783"/>
      <c r="DM77" s="783"/>
      <c r="DN77" s="783"/>
      <c r="DO77" s="783"/>
      <c r="DP77" s="783"/>
      <c r="DQ77" s="783"/>
      <c r="DR77" s="783"/>
      <c r="DS77" s="783"/>
      <c r="DT77" s="783"/>
      <c r="DU77" s="783"/>
      <c r="DV77" s="783"/>
      <c r="DW77" s="783"/>
      <c r="DX77" s="783"/>
      <c r="DY77" s="783"/>
      <c r="DZ77" s="783"/>
      <c r="EA77" s="783"/>
      <c r="EB77" s="783"/>
      <c r="EC77" s="783"/>
      <c r="ED77" s="783"/>
      <c r="EE77" s="783"/>
      <c r="EF77" s="783"/>
      <c r="EG77" s="783"/>
      <c r="EH77" s="783"/>
      <c r="EI77" s="783"/>
      <c r="EJ77" s="783"/>
      <c r="EK77" s="783"/>
      <c r="EL77" s="783"/>
      <c r="EM77" s="783"/>
      <c r="EN77" s="783"/>
      <c r="EO77" s="783"/>
      <c r="EP77" s="783"/>
      <c r="EQ77" s="783"/>
      <c r="ER77" s="783"/>
      <c r="ES77" s="783"/>
      <c r="ET77" s="783"/>
      <c r="EU77" s="783"/>
      <c r="EV77" s="783"/>
      <c r="EW77" s="783"/>
      <c r="EX77" s="783"/>
      <c r="EY77" s="783"/>
      <c r="EZ77" s="783"/>
      <c r="FA77" s="783"/>
      <c r="FB77" s="783"/>
      <c r="FC77" s="783"/>
      <c r="FD77" s="783"/>
      <c r="FE77" s="783"/>
      <c r="FF77" s="783"/>
      <c r="FG77" s="783"/>
      <c r="FH77" s="783"/>
      <c r="FI77" s="783"/>
      <c r="FJ77" s="783"/>
      <c r="FK77" s="783"/>
      <c r="FL77" s="783"/>
      <c r="FM77" s="783"/>
      <c r="FN77" s="783"/>
      <c r="FO77" s="783"/>
      <c r="FP77" s="783"/>
      <c r="FQ77" s="783"/>
      <c r="FR77" s="783"/>
      <c r="FS77" s="783"/>
      <c r="FT77" s="783"/>
      <c r="FU77" s="783"/>
      <c r="FV77" s="783"/>
      <c r="FW77" s="783"/>
      <c r="FX77" s="783"/>
      <c r="FY77" s="783"/>
      <c r="FZ77" s="783"/>
      <c r="GA77" s="783"/>
      <c r="GB77" s="783"/>
      <c r="GC77" s="783"/>
      <c r="GD77" s="783"/>
      <c r="GE77" s="783"/>
      <c r="GF77" s="783"/>
      <c r="GG77" s="783"/>
      <c r="GH77" s="783"/>
      <c r="GI77" s="783"/>
      <c r="GJ77" s="783"/>
      <c r="GK77" s="783"/>
      <c r="GL77" s="783"/>
      <c r="GM77" s="783"/>
      <c r="GN77" s="783"/>
      <c r="GO77" s="783"/>
      <c r="GP77" s="783"/>
      <c r="GQ77" s="783"/>
      <c r="GR77" s="783"/>
      <c r="GS77" s="783"/>
      <c r="GT77" s="783"/>
      <c r="GU77" s="783"/>
      <c r="GV77" s="783"/>
      <c r="GW77" s="783"/>
      <c r="GX77" s="783"/>
      <c r="GY77" s="783"/>
      <c r="GZ77" s="783"/>
      <c r="HA77" s="783"/>
      <c r="HB77" s="783"/>
      <c r="HC77" s="783"/>
      <c r="HD77" s="783"/>
      <c r="HE77" s="783"/>
      <c r="HF77" s="783"/>
      <c r="HG77" s="783"/>
      <c r="HH77" s="783"/>
      <c r="HI77" s="783"/>
      <c r="HJ77" s="783"/>
      <c r="HK77" s="783"/>
      <c r="HL77" s="783"/>
      <c r="HM77" s="783"/>
      <c r="HN77" s="783"/>
      <c r="HO77" s="783"/>
      <c r="HP77" s="783"/>
      <c r="HQ77" s="783"/>
      <c r="HR77" s="783"/>
      <c r="HS77" s="783"/>
      <c r="HT77" s="783"/>
      <c r="HU77" s="783"/>
      <c r="HV77" s="783"/>
      <c r="HW77" s="783"/>
      <c r="HX77" s="783"/>
      <c r="HY77" s="783"/>
      <c r="HZ77" s="783"/>
      <c r="IA77" s="783"/>
      <c r="IB77" s="783"/>
      <c r="IC77" s="783"/>
      <c r="ID77" s="783"/>
      <c r="IE77" s="783"/>
      <c r="IF77" s="783"/>
      <c r="IG77" s="783"/>
      <c r="IH77" s="783"/>
      <c r="II77" s="783"/>
      <c r="IJ77" s="783"/>
      <c r="IK77" s="783"/>
      <c r="IL77" s="783"/>
      <c r="IM77" s="783"/>
      <c r="IN77" s="783"/>
      <c r="IO77" s="783"/>
      <c r="IP77" s="783"/>
      <c r="IQ77" s="783"/>
      <c r="IR77" s="783"/>
      <c r="IS77" s="783"/>
      <c r="IT77" s="783"/>
      <c r="IU77" s="783"/>
      <c r="IV77" s="783"/>
      <c r="IW77" s="783"/>
      <c r="IX77" s="783"/>
      <c r="IY77" s="783"/>
      <c r="IZ77" s="783"/>
      <c r="JA77" s="783"/>
      <c r="JB77" s="783"/>
      <c r="JC77" s="783"/>
      <c r="JD77" s="783"/>
      <c r="JE77" s="783"/>
      <c r="JF77" s="783"/>
      <c r="JG77" s="783"/>
      <c r="JH77" s="783"/>
      <c r="JI77" s="783"/>
      <c r="JJ77" s="783"/>
      <c r="JK77" s="783"/>
      <c r="JL77" s="783"/>
      <c r="JM77" s="783"/>
      <c r="JN77" s="783"/>
      <c r="JO77" s="783"/>
      <c r="JP77" s="783"/>
      <c r="JQ77" s="783"/>
      <c r="JR77" s="783"/>
      <c r="JS77" s="783"/>
      <c r="JT77" s="783"/>
      <c r="JU77" s="783"/>
      <c r="JV77" s="783"/>
      <c r="JW77" s="783"/>
      <c r="JX77" s="783"/>
      <c r="JY77" s="783"/>
      <c r="JZ77" s="783"/>
      <c r="KA77" s="783"/>
      <c r="KB77" s="783"/>
      <c r="KC77" s="783"/>
      <c r="KD77" s="783"/>
      <c r="KE77" s="783"/>
      <c r="KF77" s="783"/>
      <c r="KG77" s="783"/>
      <c r="KH77" s="783"/>
      <c r="KI77" s="783"/>
      <c r="KJ77" s="783"/>
      <c r="KK77" s="783"/>
      <c r="KL77" s="783"/>
      <c r="KM77" s="783"/>
      <c r="KN77" s="783"/>
      <c r="KO77" s="783"/>
      <c r="KP77" s="783"/>
      <c r="KQ77" s="783"/>
      <c r="KR77" s="783"/>
      <c r="KS77" s="783"/>
      <c r="KT77" s="783"/>
      <c r="KU77" s="783"/>
      <c r="KV77" s="783"/>
      <c r="KW77" s="783"/>
      <c r="KX77" s="783"/>
      <c r="KY77" s="783"/>
      <c r="KZ77" s="783"/>
      <c r="LA77" s="783"/>
      <c r="LB77" s="783"/>
      <c r="LC77" s="783"/>
      <c r="LD77" s="783"/>
      <c r="LE77" s="783"/>
      <c r="LF77" s="783"/>
      <c r="LG77" s="783"/>
      <c r="LH77" s="783"/>
      <c r="LI77" s="783"/>
      <c r="LJ77" s="783"/>
      <c r="LK77" s="783"/>
      <c r="LL77" s="783"/>
      <c r="LM77" s="783"/>
      <c r="LN77" s="783"/>
      <c r="LO77" s="783"/>
      <c r="LP77" s="783"/>
      <c r="LQ77" s="783"/>
      <c r="LR77" s="783"/>
      <c r="LS77" s="783"/>
      <c r="LT77" s="783"/>
      <c r="LU77" s="783"/>
      <c r="LV77" s="783"/>
      <c r="LW77" s="783"/>
      <c r="LX77" s="783"/>
      <c r="LY77" s="783"/>
      <c r="LZ77" s="783"/>
      <c r="MA77" s="783"/>
      <c r="MB77" s="783"/>
      <c r="MC77" s="783"/>
      <c r="MD77" s="783"/>
      <c r="ME77" s="783"/>
      <c r="MF77" s="783"/>
      <c r="MG77" s="783"/>
      <c r="MH77" s="783"/>
      <c r="MI77" s="783"/>
      <c r="MJ77" s="783"/>
      <c r="MK77" s="783"/>
      <c r="ML77" s="783"/>
      <c r="MM77" s="783"/>
      <c r="MN77" s="783"/>
      <c r="MO77" s="783"/>
      <c r="MP77" s="783"/>
      <c r="MQ77" s="783"/>
      <c r="MR77" s="783"/>
      <c r="MS77" s="783"/>
      <c r="MT77" s="783"/>
      <c r="MU77" s="783"/>
      <c r="MV77" s="783"/>
      <c r="MW77" s="783"/>
      <c r="MX77" s="783"/>
      <c r="MY77" s="783"/>
      <c r="MZ77" s="783"/>
      <c r="NA77" s="783"/>
      <c r="NB77" s="783"/>
      <c r="NC77" s="783"/>
      <c r="ND77" s="783"/>
      <c r="NE77" s="779"/>
      <c r="NF77" s="779"/>
      <c r="NG77" s="779"/>
      <c r="NH77" s="779"/>
      <c r="NI77" s="779"/>
      <c r="NJ77" s="779"/>
      <c r="NK77" s="779"/>
      <c r="NL77" s="779"/>
      <c r="NM77" s="779"/>
      <c r="NN77" s="779"/>
      <c r="NO77" s="779"/>
      <c r="NP77" s="779"/>
      <c r="NQ77" s="779"/>
      <c r="NR77" s="779"/>
      <c r="NS77" s="779"/>
      <c r="NT77" s="779"/>
      <c r="NU77" s="779"/>
      <c r="NV77" s="779"/>
      <c r="NW77" s="779"/>
      <c r="NX77" s="779"/>
      <c r="NY77" s="779"/>
      <c r="NZ77" s="779"/>
      <c r="OA77" s="779"/>
      <c r="OB77" s="779"/>
      <c r="OC77" s="779"/>
      <c r="OD77" s="779"/>
      <c r="OE77" s="779"/>
      <c r="OF77" s="779"/>
      <c r="OG77" s="779"/>
      <c r="OH77" s="779"/>
      <c r="OI77" s="779"/>
      <c r="OJ77" s="779"/>
      <c r="OK77" s="779"/>
      <c r="OL77" s="779"/>
      <c r="OM77" s="779"/>
      <c r="ON77" s="779"/>
      <c r="OO77" s="779"/>
      <c r="OP77" s="779"/>
      <c r="OQ77" s="779"/>
      <c r="OR77" s="779"/>
      <c r="OS77" s="779"/>
      <c r="OT77" s="779"/>
      <c r="OU77" s="779"/>
      <c r="OV77" s="779"/>
      <c r="OW77" s="779"/>
      <c r="OX77" s="779"/>
      <c r="OY77" s="779"/>
      <c r="OZ77" s="779"/>
      <c r="PA77" s="779"/>
      <c r="PB77" s="779"/>
      <c r="PC77" s="779"/>
      <c r="PD77" s="779"/>
      <c r="PE77" s="779"/>
      <c r="PF77" s="779"/>
      <c r="PG77" s="779"/>
      <c r="PH77" s="779"/>
      <c r="PI77" s="779"/>
      <c r="PJ77" s="779"/>
      <c r="PK77" s="779"/>
      <c r="PL77" s="779"/>
      <c r="PM77" s="779"/>
      <c r="PN77" s="779"/>
      <c r="PO77" s="779"/>
      <c r="PP77" s="779"/>
      <c r="PQ77" s="779"/>
      <c r="PR77" s="779"/>
      <c r="PS77" s="779"/>
      <c r="PT77" s="779"/>
      <c r="PU77" s="779"/>
      <c r="PV77" s="779"/>
      <c r="PW77" s="779"/>
      <c r="PX77" s="779"/>
      <c r="PY77" s="779"/>
      <c r="PZ77" s="779"/>
      <c r="QA77" s="779"/>
      <c r="QB77" s="779"/>
      <c r="QC77" s="779"/>
      <c r="QD77" s="779"/>
      <c r="QE77" s="779"/>
      <c r="QF77" s="779"/>
      <c r="QG77" s="779"/>
      <c r="QH77" s="779"/>
      <c r="QI77" s="779"/>
      <c r="QJ77" s="779"/>
      <c r="QK77" s="779"/>
      <c r="QL77" s="779"/>
      <c r="QM77" s="779"/>
      <c r="QN77" s="779"/>
      <c r="QO77" s="779"/>
      <c r="QP77" s="779"/>
      <c r="QQ77" s="779"/>
      <c r="QR77" s="779"/>
      <c r="QS77" s="779"/>
      <c r="QT77" s="779"/>
      <c r="QU77" s="779"/>
      <c r="QV77" s="779"/>
      <c r="QW77" s="779"/>
      <c r="QX77" s="779"/>
      <c r="QY77" s="779"/>
      <c r="QZ77" s="779"/>
      <c r="RA77" s="779"/>
      <c r="RB77" s="779"/>
      <c r="RC77" s="779"/>
      <c r="RD77" s="779"/>
      <c r="RE77" s="779"/>
      <c r="RF77" s="779"/>
      <c r="RG77" s="779"/>
      <c r="RH77" s="779"/>
      <c r="RI77" s="779"/>
      <c r="RJ77" s="779"/>
      <c r="RK77" s="779"/>
      <c r="RL77" s="779"/>
      <c r="RM77" s="779"/>
      <c r="RN77" s="779"/>
      <c r="RO77" s="779"/>
      <c r="RP77" s="779"/>
      <c r="RQ77" s="779"/>
      <c r="RR77" s="779"/>
      <c r="RS77" s="779"/>
      <c r="RT77" s="779"/>
      <c r="RU77" s="779"/>
      <c r="RV77" s="779"/>
      <c r="RW77" s="779"/>
      <c r="RX77" s="779"/>
      <c r="RY77" s="779"/>
      <c r="RZ77" s="779"/>
      <c r="SA77" s="779"/>
    </row>
    <row r="78" spans="1:495" s="871" customFormat="1" ht="15.75" customHeight="1" x14ac:dyDescent="0.2">
      <c r="C78" s="880"/>
      <c r="D78" s="802"/>
      <c r="E78" s="802"/>
      <c r="F78" s="779"/>
      <c r="G78" s="873" t="str">
        <f>IF(AND(K78="",L78="",M78="",N78="",O78=""),"",IF(OR(K78&gt;2,L78&gt;2,M78&gt;2,N78&gt;2,O78&gt;2,K78&lt;-2,L78&lt;-2,M78&lt;-2,N78&lt;-2,O78&lt;-2),"Not Equal","Equal"))</f>
        <v/>
      </c>
      <c r="H78" s="874" t="s">
        <v>664</v>
      </c>
      <c r="I78" s="875"/>
      <c r="J78" s="778"/>
      <c r="K78" s="876" t="str">
        <f t="shared" ref="K78:P78" si="362">IF(OR(K77="",K58=0),"", K58-K77)</f>
        <v/>
      </c>
      <c r="L78" s="966" t="str">
        <f t="shared" si="362"/>
        <v/>
      </c>
      <c r="M78" s="966" t="str">
        <f t="shared" si="362"/>
        <v/>
      </c>
      <c r="N78" s="966" t="str">
        <f t="shared" si="362"/>
        <v/>
      </c>
      <c r="O78" s="966" t="str">
        <f t="shared" si="362"/>
        <v/>
      </c>
      <c r="P78" s="966" t="str">
        <f t="shared" si="362"/>
        <v/>
      </c>
      <c r="X78" s="783"/>
      <c r="Y78" s="783"/>
      <c r="Z78" s="783"/>
      <c r="AA78" s="783"/>
      <c r="AB78" s="783"/>
      <c r="AC78" s="783"/>
      <c r="AD78" s="783"/>
      <c r="AE78" s="783"/>
      <c r="AF78" s="783"/>
      <c r="AG78" s="783"/>
      <c r="AH78" s="783"/>
      <c r="AI78" s="783"/>
      <c r="AJ78" s="783"/>
      <c r="AK78" s="783"/>
      <c r="AL78" s="783"/>
      <c r="AM78" s="783"/>
      <c r="AN78" s="783"/>
      <c r="AO78" s="783"/>
      <c r="AP78" s="783"/>
      <c r="AQ78" s="783"/>
      <c r="AR78" s="783"/>
      <c r="AS78" s="783"/>
      <c r="AT78" s="783"/>
      <c r="AU78" s="783"/>
      <c r="AV78" s="783"/>
      <c r="AW78" s="783"/>
      <c r="AX78" s="783"/>
      <c r="AY78" s="783"/>
      <c r="AZ78" s="783"/>
      <c r="BA78" s="783"/>
      <c r="BB78" s="783"/>
      <c r="BC78" s="783"/>
      <c r="BD78" s="783"/>
      <c r="BE78" s="783"/>
      <c r="BF78" s="783"/>
      <c r="BG78" s="783"/>
      <c r="BH78" s="783"/>
      <c r="BI78" s="783"/>
      <c r="BJ78" s="783"/>
      <c r="BK78" s="783"/>
      <c r="BL78" s="783"/>
      <c r="BM78" s="783"/>
      <c r="BN78" s="783"/>
      <c r="BO78" s="783"/>
      <c r="BP78" s="783"/>
      <c r="BQ78" s="783"/>
      <c r="BR78" s="783"/>
      <c r="BS78" s="783"/>
      <c r="BT78" s="783"/>
      <c r="BU78" s="783"/>
      <c r="BV78" s="783"/>
      <c r="BW78" s="783"/>
      <c r="BX78" s="783"/>
      <c r="BY78" s="783"/>
      <c r="BZ78" s="783"/>
      <c r="CA78" s="783"/>
      <c r="CB78" s="783"/>
      <c r="CC78" s="783"/>
      <c r="CD78" s="783"/>
      <c r="CE78" s="783"/>
      <c r="CF78" s="783"/>
      <c r="CG78" s="783"/>
      <c r="CH78" s="783"/>
      <c r="CI78" s="783"/>
      <c r="CJ78" s="783"/>
      <c r="CK78" s="783"/>
      <c r="CL78" s="783"/>
      <c r="CM78" s="783"/>
      <c r="CN78" s="783"/>
      <c r="CO78" s="783"/>
      <c r="CP78" s="783"/>
      <c r="CQ78" s="783"/>
      <c r="CR78" s="783"/>
      <c r="CS78" s="783"/>
      <c r="CT78" s="783"/>
      <c r="CU78" s="783"/>
      <c r="CV78" s="783"/>
      <c r="CW78" s="783"/>
      <c r="CX78" s="783"/>
      <c r="CY78" s="783"/>
      <c r="CZ78" s="783"/>
      <c r="DA78" s="783"/>
      <c r="DB78" s="783"/>
      <c r="DC78" s="783"/>
      <c r="DD78" s="783"/>
      <c r="DE78" s="783"/>
      <c r="DF78" s="783"/>
      <c r="DG78" s="783"/>
      <c r="DH78" s="783"/>
      <c r="DI78" s="783"/>
      <c r="DJ78" s="783"/>
      <c r="DK78" s="783"/>
      <c r="DL78" s="783"/>
      <c r="DM78" s="783"/>
      <c r="DN78" s="783"/>
      <c r="DO78" s="783"/>
      <c r="DP78" s="783"/>
      <c r="DQ78" s="783"/>
      <c r="DR78" s="783"/>
      <c r="DS78" s="783"/>
      <c r="DT78" s="783"/>
      <c r="DU78" s="783"/>
      <c r="DV78" s="783"/>
      <c r="DW78" s="783"/>
      <c r="DX78" s="783"/>
      <c r="DY78" s="783"/>
      <c r="DZ78" s="783"/>
      <c r="EA78" s="783"/>
      <c r="EB78" s="783"/>
      <c r="EC78" s="783"/>
      <c r="ED78" s="783"/>
      <c r="EE78" s="783"/>
      <c r="EF78" s="783"/>
      <c r="EG78" s="783"/>
      <c r="EH78" s="783"/>
      <c r="EI78" s="783"/>
      <c r="EJ78" s="783"/>
      <c r="EK78" s="783"/>
      <c r="EL78" s="783"/>
      <c r="EM78" s="783"/>
      <c r="EN78" s="783"/>
      <c r="EO78" s="783"/>
      <c r="EP78" s="783"/>
      <c r="EQ78" s="783"/>
      <c r="ER78" s="783"/>
      <c r="ES78" s="783"/>
      <c r="ET78" s="783"/>
      <c r="EU78" s="783"/>
      <c r="EV78" s="783"/>
      <c r="EW78" s="783"/>
      <c r="EX78" s="783"/>
      <c r="EY78" s="783"/>
      <c r="EZ78" s="783"/>
      <c r="FA78" s="783"/>
      <c r="FB78" s="783"/>
      <c r="FC78" s="783"/>
      <c r="FD78" s="783"/>
      <c r="FE78" s="783"/>
      <c r="FF78" s="783"/>
      <c r="FG78" s="783"/>
      <c r="FH78" s="783"/>
      <c r="FI78" s="783"/>
      <c r="FJ78" s="783"/>
      <c r="FK78" s="783"/>
      <c r="FL78" s="783"/>
      <c r="FM78" s="783"/>
      <c r="FN78" s="783"/>
      <c r="FO78" s="783"/>
      <c r="FP78" s="783"/>
      <c r="FQ78" s="783"/>
      <c r="FR78" s="783"/>
      <c r="FS78" s="783"/>
      <c r="FT78" s="783"/>
      <c r="FU78" s="783"/>
      <c r="FV78" s="783"/>
      <c r="FW78" s="783"/>
      <c r="FX78" s="783"/>
      <c r="FY78" s="783"/>
      <c r="FZ78" s="783"/>
      <c r="GA78" s="783"/>
      <c r="GB78" s="783"/>
      <c r="GC78" s="783"/>
      <c r="GD78" s="783"/>
      <c r="GE78" s="783"/>
      <c r="GF78" s="783"/>
      <c r="GG78" s="783"/>
      <c r="GH78" s="783"/>
      <c r="GI78" s="783"/>
      <c r="GJ78" s="783"/>
      <c r="GK78" s="783"/>
      <c r="GL78" s="783"/>
      <c r="GM78" s="783"/>
      <c r="GN78" s="783"/>
      <c r="GO78" s="783"/>
      <c r="GP78" s="783"/>
      <c r="GQ78" s="783"/>
      <c r="GR78" s="783"/>
      <c r="GS78" s="783"/>
      <c r="GT78" s="783"/>
      <c r="GU78" s="783"/>
      <c r="GV78" s="783"/>
      <c r="GW78" s="783"/>
      <c r="GX78" s="783"/>
      <c r="GY78" s="783"/>
      <c r="GZ78" s="783"/>
      <c r="HA78" s="783"/>
      <c r="HB78" s="783"/>
      <c r="HC78" s="783"/>
      <c r="HD78" s="783"/>
      <c r="HE78" s="783"/>
      <c r="HF78" s="783"/>
      <c r="HG78" s="783"/>
      <c r="HH78" s="783"/>
      <c r="HI78" s="783"/>
      <c r="HJ78" s="783"/>
      <c r="HK78" s="783"/>
      <c r="HL78" s="783"/>
      <c r="HM78" s="783"/>
      <c r="HN78" s="783"/>
      <c r="HO78" s="783"/>
      <c r="HP78" s="783"/>
      <c r="HQ78" s="783"/>
      <c r="HR78" s="783"/>
      <c r="HS78" s="783"/>
      <c r="HT78" s="783"/>
      <c r="HU78" s="783"/>
      <c r="HV78" s="783"/>
      <c r="HW78" s="783"/>
      <c r="HX78" s="783"/>
      <c r="HY78" s="783"/>
      <c r="HZ78" s="783"/>
      <c r="IA78" s="783"/>
      <c r="IB78" s="783"/>
      <c r="IC78" s="783"/>
      <c r="ID78" s="783"/>
      <c r="IE78" s="783"/>
      <c r="IF78" s="783"/>
      <c r="IG78" s="783"/>
      <c r="IH78" s="783"/>
      <c r="II78" s="783"/>
      <c r="IJ78" s="783"/>
      <c r="IK78" s="783"/>
      <c r="IL78" s="783"/>
      <c r="IM78" s="783"/>
      <c r="IN78" s="783"/>
      <c r="IO78" s="783"/>
      <c r="IP78" s="783"/>
      <c r="IQ78" s="783"/>
      <c r="IR78" s="783"/>
      <c r="IS78" s="783"/>
      <c r="IT78" s="783"/>
      <c r="IU78" s="783"/>
      <c r="IV78" s="783"/>
      <c r="IW78" s="783"/>
      <c r="IX78" s="783"/>
      <c r="IY78" s="783"/>
      <c r="IZ78" s="783"/>
      <c r="JA78" s="783"/>
      <c r="JB78" s="783"/>
      <c r="JC78" s="783"/>
      <c r="JD78" s="783"/>
      <c r="JE78" s="783"/>
      <c r="JF78" s="783"/>
      <c r="JG78" s="783"/>
      <c r="JH78" s="783"/>
      <c r="JI78" s="783"/>
      <c r="JJ78" s="783"/>
      <c r="JK78" s="783"/>
      <c r="JL78" s="783"/>
      <c r="JM78" s="783"/>
      <c r="JN78" s="783"/>
      <c r="JO78" s="783"/>
      <c r="JP78" s="783"/>
      <c r="JQ78" s="783"/>
      <c r="JR78" s="783"/>
      <c r="JS78" s="783"/>
      <c r="JT78" s="783"/>
      <c r="JU78" s="783"/>
      <c r="JV78" s="783"/>
      <c r="JW78" s="783"/>
      <c r="JX78" s="783"/>
      <c r="JY78" s="783"/>
      <c r="JZ78" s="783"/>
      <c r="KA78" s="783"/>
      <c r="KB78" s="783"/>
      <c r="KC78" s="783"/>
      <c r="KD78" s="783"/>
      <c r="KE78" s="783"/>
      <c r="KF78" s="783"/>
      <c r="KG78" s="783"/>
      <c r="KH78" s="783"/>
      <c r="KI78" s="783"/>
      <c r="KJ78" s="783"/>
      <c r="KK78" s="783"/>
      <c r="KL78" s="783"/>
      <c r="KM78" s="783"/>
      <c r="KN78" s="783"/>
      <c r="KO78" s="783"/>
      <c r="KP78" s="783"/>
      <c r="KQ78" s="783"/>
      <c r="KR78" s="783"/>
      <c r="KS78" s="783"/>
      <c r="KT78" s="783"/>
      <c r="KU78" s="783"/>
      <c r="KV78" s="783"/>
      <c r="KW78" s="783"/>
      <c r="KX78" s="783"/>
      <c r="KY78" s="783"/>
      <c r="KZ78" s="783"/>
      <c r="LA78" s="783"/>
      <c r="LB78" s="783"/>
      <c r="LC78" s="783"/>
      <c r="LD78" s="783"/>
      <c r="LE78" s="783"/>
      <c r="LF78" s="783"/>
      <c r="LG78" s="783"/>
      <c r="LH78" s="783"/>
      <c r="LI78" s="783"/>
      <c r="LJ78" s="783"/>
      <c r="LK78" s="783"/>
      <c r="LL78" s="783"/>
      <c r="LM78" s="783"/>
      <c r="LN78" s="783"/>
      <c r="LO78" s="783"/>
      <c r="LP78" s="783"/>
      <c r="LQ78" s="783"/>
      <c r="LR78" s="783"/>
      <c r="LS78" s="783"/>
      <c r="LT78" s="783"/>
      <c r="LU78" s="783"/>
      <c r="LV78" s="783"/>
      <c r="LW78" s="783"/>
      <c r="LX78" s="783"/>
      <c r="LY78" s="783"/>
      <c r="LZ78" s="783"/>
      <c r="MA78" s="783"/>
      <c r="MB78" s="783"/>
      <c r="MC78" s="783"/>
      <c r="MD78" s="783"/>
      <c r="ME78" s="783"/>
      <c r="MF78" s="783"/>
      <c r="MG78" s="783"/>
      <c r="MH78" s="783"/>
      <c r="MI78" s="783"/>
      <c r="MJ78" s="783"/>
      <c r="MK78" s="783"/>
      <c r="ML78" s="783"/>
      <c r="MM78" s="783"/>
      <c r="MN78" s="783"/>
      <c r="MO78" s="783"/>
      <c r="MP78" s="783"/>
      <c r="MQ78" s="783"/>
      <c r="MR78" s="783"/>
      <c r="MS78" s="783"/>
      <c r="MT78" s="783"/>
      <c r="MU78" s="783"/>
      <c r="MV78" s="783"/>
      <c r="MW78" s="783"/>
      <c r="MX78" s="783"/>
      <c r="MY78" s="783"/>
      <c r="MZ78" s="783"/>
      <c r="NA78" s="783"/>
      <c r="NB78" s="783"/>
      <c r="NC78" s="783"/>
      <c r="ND78" s="783"/>
      <c r="NE78" s="779"/>
      <c r="NF78" s="779"/>
      <c r="NG78" s="779"/>
      <c r="NH78" s="779"/>
      <c r="NI78" s="779"/>
      <c r="NJ78" s="779"/>
      <c r="NK78" s="779"/>
      <c r="NL78" s="779"/>
      <c r="NM78" s="779"/>
      <c r="NN78" s="779"/>
      <c r="NO78" s="779"/>
      <c r="NP78" s="779"/>
      <c r="NQ78" s="779"/>
      <c r="NR78" s="779"/>
      <c r="NS78" s="779"/>
      <c r="NT78" s="779"/>
      <c r="NU78" s="779"/>
      <c r="NV78" s="779"/>
      <c r="NW78" s="779"/>
      <c r="NX78" s="779"/>
      <c r="NY78" s="779"/>
      <c r="NZ78" s="779"/>
      <c r="OA78" s="779"/>
      <c r="OB78" s="779"/>
      <c r="OC78" s="779"/>
      <c r="OD78" s="779"/>
      <c r="OE78" s="779"/>
      <c r="OF78" s="779"/>
      <c r="OG78" s="779"/>
      <c r="OH78" s="779"/>
      <c r="OI78" s="779"/>
      <c r="OJ78" s="779"/>
      <c r="OK78" s="779"/>
      <c r="OL78" s="779"/>
      <c r="OM78" s="779"/>
      <c r="ON78" s="779"/>
      <c r="OO78" s="779"/>
      <c r="OP78" s="779"/>
      <c r="OQ78" s="779"/>
      <c r="OR78" s="779"/>
      <c r="OS78" s="779"/>
      <c r="OT78" s="779"/>
      <c r="OU78" s="779"/>
      <c r="OV78" s="779"/>
      <c r="OW78" s="779"/>
      <c r="OX78" s="779"/>
      <c r="OY78" s="779"/>
      <c r="OZ78" s="779"/>
      <c r="PA78" s="779"/>
      <c r="PB78" s="779"/>
      <c r="PC78" s="779"/>
      <c r="PD78" s="779"/>
      <c r="PE78" s="779"/>
      <c r="PF78" s="779"/>
      <c r="PG78" s="779"/>
      <c r="PH78" s="779"/>
      <c r="PI78" s="779"/>
      <c r="PJ78" s="779"/>
      <c r="PK78" s="779"/>
      <c r="PL78" s="779"/>
      <c r="PM78" s="779"/>
      <c r="PN78" s="779"/>
      <c r="PO78" s="779"/>
      <c r="PP78" s="779"/>
      <c r="PQ78" s="779"/>
      <c r="PR78" s="779"/>
      <c r="PS78" s="779"/>
      <c r="PT78" s="779"/>
      <c r="PU78" s="779"/>
      <c r="PV78" s="779"/>
      <c r="PW78" s="779"/>
      <c r="PX78" s="779"/>
      <c r="PY78" s="779"/>
      <c r="PZ78" s="779"/>
      <c r="QA78" s="779"/>
      <c r="QB78" s="779"/>
      <c r="QC78" s="779"/>
      <c r="QD78" s="779"/>
      <c r="QE78" s="779"/>
      <c r="QF78" s="779"/>
      <c r="QG78" s="779"/>
      <c r="QH78" s="779"/>
      <c r="QI78" s="779"/>
      <c r="QJ78" s="779"/>
      <c r="QK78" s="779"/>
      <c r="QL78" s="779"/>
      <c r="QM78" s="779"/>
      <c r="QN78" s="779"/>
      <c r="QO78" s="779"/>
      <c r="QP78" s="779"/>
      <c r="QQ78" s="779"/>
      <c r="QR78" s="779"/>
      <c r="QS78" s="779"/>
      <c r="QT78" s="779"/>
      <c r="QU78" s="779"/>
      <c r="QV78" s="779"/>
      <c r="QW78" s="779"/>
      <c r="QX78" s="779"/>
      <c r="QY78" s="779"/>
      <c r="QZ78" s="779"/>
      <c r="RA78" s="779"/>
      <c r="RB78" s="779"/>
      <c r="RC78" s="779"/>
      <c r="RD78" s="779"/>
      <c r="RE78" s="779"/>
      <c r="RF78" s="779"/>
      <c r="RG78" s="779"/>
      <c r="RH78" s="779"/>
      <c r="RI78" s="779"/>
      <c r="RJ78" s="779"/>
      <c r="RK78" s="779"/>
      <c r="RL78" s="779"/>
      <c r="RM78" s="779"/>
      <c r="RN78" s="779"/>
      <c r="RO78" s="779"/>
      <c r="RP78" s="779"/>
      <c r="RQ78" s="779"/>
      <c r="RR78" s="779"/>
      <c r="RS78" s="779"/>
      <c r="RT78" s="779"/>
      <c r="RU78" s="779"/>
      <c r="RV78" s="779"/>
      <c r="RW78" s="779"/>
      <c r="RX78" s="779"/>
      <c r="RY78" s="779"/>
      <c r="RZ78" s="779"/>
      <c r="SA78" s="779"/>
    </row>
    <row r="79" spans="1:495" s="871" customFormat="1" x14ac:dyDescent="0.2">
      <c r="C79" s="880" t="s">
        <v>666</v>
      </c>
      <c r="D79" s="881"/>
      <c r="E79" s="881"/>
      <c r="F79" s="779"/>
      <c r="G79" s="779"/>
      <c r="H79" s="849" t="s">
        <v>598</v>
      </c>
      <c r="I79" s="850"/>
      <c r="J79" s="778"/>
      <c r="K79" s="877" t="str">
        <f t="shared" ref="K79:P79" si="363">IF(OR(K59=0,K$67=0),"",K59/K$67)</f>
        <v/>
      </c>
      <c r="L79" s="878" t="str">
        <f t="shared" si="363"/>
        <v/>
      </c>
      <c r="M79" s="878" t="str">
        <f t="shared" si="363"/>
        <v/>
      </c>
      <c r="N79" s="878" t="str">
        <f t="shared" si="363"/>
        <v/>
      </c>
      <c r="O79" s="878" t="str">
        <f t="shared" si="363"/>
        <v/>
      </c>
      <c r="P79" s="879" t="str">
        <f t="shared" si="363"/>
        <v/>
      </c>
      <c r="X79" s="783"/>
      <c r="Y79" s="783"/>
      <c r="Z79" s="783"/>
      <c r="AA79" s="783"/>
      <c r="AB79" s="783"/>
      <c r="AC79" s="783"/>
      <c r="AD79" s="783"/>
      <c r="AE79" s="783"/>
      <c r="AF79" s="783"/>
      <c r="AG79" s="783"/>
      <c r="AH79" s="783"/>
      <c r="AI79" s="783"/>
      <c r="AJ79" s="783"/>
      <c r="AK79" s="783"/>
      <c r="AL79" s="783"/>
      <c r="AM79" s="783"/>
      <c r="AN79" s="783"/>
      <c r="AO79" s="783"/>
      <c r="AP79" s="783"/>
      <c r="AQ79" s="783"/>
      <c r="AR79" s="783"/>
      <c r="AS79" s="783"/>
      <c r="AT79" s="783"/>
      <c r="AU79" s="783"/>
      <c r="AV79" s="783"/>
      <c r="AW79" s="783"/>
      <c r="AX79" s="783"/>
      <c r="AY79" s="783"/>
      <c r="AZ79" s="783"/>
      <c r="BA79" s="783"/>
      <c r="BB79" s="783"/>
      <c r="BC79" s="783"/>
      <c r="BD79" s="783"/>
      <c r="BE79" s="783"/>
      <c r="BF79" s="783"/>
      <c r="BG79" s="783"/>
      <c r="BH79" s="783"/>
      <c r="BI79" s="783"/>
      <c r="BJ79" s="783"/>
      <c r="BK79" s="783"/>
      <c r="BL79" s="783"/>
      <c r="BM79" s="783"/>
      <c r="BN79" s="783"/>
      <c r="BO79" s="783"/>
      <c r="BP79" s="783"/>
      <c r="BQ79" s="783"/>
      <c r="BR79" s="783"/>
      <c r="BS79" s="783"/>
      <c r="BT79" s="783"/>
      <c r="BU79" s="783"/>
      <c r="BV79" s="783"/>
      <c r="BW79" s="783"/>
      <c r="BX79" s="783"/>
      <c r="BY79" s="783"/>
      <c r="BZ79" s="783"/>
      <c r="CA79" s="783"/>
      <c r="CB79" s="783"/>
      <c r="CC79" s="783"/>
      <c r="CD79" s="783"/>
      <c r="CE79" s="783"/>
      <c r="CF79" s="783"/>
      <c r="CG79" s="783"/>
      <c r="CH79" s="783"/>
      <c r="CI79" s="783"/>
      <c r="CJ79" s="783"/>
      <c r="CK79" s="783"/>
      <c r="CL79" s="783"/>
      <c r="CM79" s="783"/>
      <c r="CN79" s="783"/>
      <c r="CO79" s="783"/>
      <c r="CP79" s="783"/>
      <c r="CQ79" s="783"/>
      <c r="CR79" s="783"/>
      <c r="CS79" s="783"/>
      <c r="CT79" s="783"/>
      <c r="CU79" s="783"/>
      <c r="CV79" s="783"/>
      <c r="CW79" s="783"/>
      <c r="CX79" s="783"/>
      <c r="CY79" s="783"/>
      <c r="CZ79" s="783"/>
      <c r="DA79" s="783"/>
      <c r="DB79" s="783"/>
      <c r="DC79" s="783"/>
      <c r="DD79" s="783"/>
      <c r="DE79" s="783"/>
      <c r="DF79" s="783"/>
      <c r="DG79" s="783"/>
      <c r="DH79" s="783"/>
      <c r="DI79" s="783"/>
      <c r="DJ79" s="783"/>
      <c r="DK79" s="783"/>
      <c r="DL79" s="783"/>
      <c r="DM79" s="783"/>
      <c r="DN79" s="783"/>
      <c r="DO79" s="783"/>
      <c r="DP79" s="783"/>
      <c r="DQ79" s="783"/>
      <c r="DR79" s="783"/>
      <c r="DS79" s="783"/>
      <c r="DT79" s="783"/>
      <c r="DU79" s="783"/>
      <c r="DV79" s="783"/>
      <c r="DW79" s="783"/>
      <c r="DX79" s="783"/>
      <c r="DY79" s="783"/>
      <c r="DZ79" s="783"/>
      <c r="EA79" s="783"/>
      <c r="EB79" s="783"/>
      <c r="EC79" s="783"/>
      <c r="ED79" s="783"/>
      <c r="EE79" s="783"/>
      <c r="EF79" s="783"/>
      <c r="EG79" s="783"/>
      <c r="EH79" s="783"/>
      <c r="EI79" s="783"/>
      <c r="EJ79" s="783"/>
      <c r="EK79" s="783"/>
      <c r="EL79" s="783"/>
      <c r="EM79" s="783"/>
      <c r="EN79" s="783"/>
      <c r="EO79" s="783"/>
      <c r="EP79" s="783"/>
      <c r="EQ79" s="783"/>
      <c r="ER79" s="783"/>
      <c r="ES79" s="783"/>
      <c r="ET79" s="783"/>
      <c r="EU79" s="783"/>
      <c r="EV79" s="783"/>
      <c r="EW79" s="783"/>
      <c r="EX79" s="783"/>
      <c r="EY79" s="783"/>
      <c r="EZ79" s="783"/>
      <c r="FA79" s="783"/>
      <c r="FB79" s="783"/>
      <c r="FC79" s="783"/>
      <c r="FD79" s="783"/>
      <c r="FE79" s="783"/>
      <c r="FF79" s="783"/>
      <c r="FG79" s="783"/>
      <c r="FH79" s="783"/>
      <c r="FI79" s="783"/>
      <c r="FJ79" s="783"/>
      <c r="FK79" s="783"/>
      <c r="FL79" s="783"/>
      <c r="FM79" s="783"/>
      <c r="FN79" s="783"/>
      <c r="FO79" s="783"/>
      <c r="FP79" s="783"/>
      <c r="FQ79" s="783"/>
      <c r="FR79" s="783"/>
      <c r="FS79" s="783"/>
      <c r="FT79" s="783"/>
      <c r="FU79" s="783"/>
      <c r="FV79" s="783"/>
      <c r="FW79" s="783"/>
      <c r="FX79" s="783"/>
      <c r="FY79" s="783"/>
      <c r="FZ79" s="783"/>
      <c r="GA79" s="783"/>
      <c r="GB79" s="783"/>
      <c r="GC79" s="783"/>
      <c r="GD79" s="783"/>
      <c r="GE79" s="783"/>
      <c r="GF79" s="783"/>
      <c r="GG79" s="783"/>
      <c r="GH79" s="783"/>
      <c r="GI79" s="783"/>
      <c r="GJ79" s="783"/>
      <c r="GK79" s="783"/>
      <c r="GL79" s="783"/>
      <c r="GM79" s="783"/>
      <c r="GN79" s="783"/>
      <c r="GO79" s="783"/>
      <c r="GP79" s="783"/>
      <c r="GQ79" s="783"/>
      <c r="GR79" s="783"/>
      <c r="GS79" s="783"/>
      <c r="GT79" s="783"/>
      <c r="GU79" s="783"/>
      <c r="GV79" s="783"/>
      <c r="GW79" s="783"/>
      <c r="GX79" s="783"/>
      <c r="GY79" s="783"/>
      <c r="GZ79" s="783"/>
      <c r="HA79" s="783"/>
      <c r="HB79" s="783"/>
      <c r="HC79" s="783"/>
      <c r="HD79" s="783"/>
      <c r="HE79" s="783"/>
      <c r="HF79" s="783"/>
      <c r="HG79" s="783"/>
      <c r="HH79" s="783"/>
      <c r="HI79" s="783"/>
      <c r="HJ79" s="783"/>
      <c r="HK79" s="783"/>
      <c r="HL79" s="783"/>
      <c r="HM79" s="783"/>
      <c r="HN79" s="783"/>
      <c r="HO79" s="783"/>
      <c r="HP79" s="783"/>
      <c r="HQ79" s="783"/>
      <c r="HR79" s="783"/>
      <c r="HS79" s="783"/>
      <c r="HT79" s="783"/>
      <c r="HU79" s="783"/>
      <c r="HV79" s="783"/>
      <c r="HW79" s="783"/>
      <c r="HX79" s="783"/>
      <c r="HY79" s="783"/>
      <c r="HZ79" s="783"/>
      <c r="IA79" s="783"/>
      <c r="IB79" s="783"/>
      <c r="IC79" s="783"/>
      <c r="ID79" s="783"/>
      <c r="IE79" s="783"/>
      <c r="IF79" s="783"/>
      <c r="IG79" s="783"/>
      <c r="IH79" s="783"/>
      <c r="II79" s="783"/>
      <c r="IJ79" s="783"/>
      <c r="IK79" s="783"/>
      <c r="IL79" s="783"/>
      <c r="IM79" s="783"/>
      <c r="IN79" s="783"/>
      <c r="IO79" s="783"/>
      <c r="IP79" s="783"/>
      <c r="IQ79" s="783"/>
      <c r="IR79" s="783"/>
      <c r="IS79" s="783"/>
      <c r="IT79" s="783"/>
      <c r="IU79" s="783"/>
      <c r="IV79" s="783"/>
      <c r="IW79" s="783"/>
      <c r="IX79" s="783"/>
      <c r="IY79" s="783"/>
      <c r="IZ79" s="783"/>
      <c r="JA79" s="783"/>
      <c r="JB79" s="783"/>
      <c r="JC79" s="783"/>
      <c r="JD79" s="783"/>
      <c r="JE79" s="783"/>
      <c r="JF79" s="783"/>
      <c r="JG79" s="783"/>
      <c r="JH79" s="783"/>
      <c r="JI79" s="783"/>
      <c r="JJ79" s="783"/>
      <c r="JK79" s="783"/>
      <c r="JL79" s="783"/>
      <c r="JM79" s="783"/>
      <c r="JN79" s="783"/>
      <c r="JO79" s="783"/>
      <c r="JP79" s="783"/>
      <c r="JQ79" s="783"/>
      <c r="JR79" s="783"/>
      <c r="JS79" s="783"/>
      <c r="JT79" s="783"/>
      <c r="JU79" s="783"/>
      <c r="JV79" s="783"/>
      <c r="JW79" s="783"/>
      <c r="JX79" s="783"/>
      <c r="JY79" s="783"/>
      <c r="JZ79" s="783"/>
      <c r="KA79" s="783"/>
      <c r="KB79" s="783"/>
      <c r="KC79" s="783"/>
      <c r="KD79" s="783"/>
      <c r="KE79" s="783"/>
      <c r="KF79" s="783"/>
      <c r="KG79" s="783"/>
      <c r="KH79" s="783"/>
      <c r="KI79" s="783"/>
      <c r="KJ79" s="783"/>
      <c r="KK79" s="783"/>
      <c r="KL79" s="783"/>
      <c r="KM79" s="783"/>
      <c r="KN79" s="783"/>
      <c r="KO79" s="783"/>
      <c r="KP79" s="783"/>
      <c r="KQ79" s="783"/>
      <c r="KR79" s="783"/>
      <c r="KS79" s="783"/>
      <c r="KT79" s="783"/>
      <c r="KU79" s="783"/>
      <c r="KV79" s="783"/>
      <c r="KW79" s="783"/>
      <c r="KX79" s="783"/>
      <c r="KY79" s="783"/>
      <c r="KZ79" s="783"/>
      <c r="LA79" s="783"/>
      <c r="LB79" s="783"/>
      <c r="LC79" s="783"/>
      <c r="LD79" s="783"/>
      <c r="LE79" s="783"/>
      <c r="LF79" s="783"/>
      <c r="LG79" s="783"/>
      <c r="LH79" s="783"/>
      <c r="LI79" s="783"/>
      <c r="LJ79" s="783"/>
      <c r="LK79" s="783"/>
      <c r="LL79" s="783"/>
      <c r="LM79" s="783"/>
      <c r="LN79" s="783"/>
      <c r="LO79" s="783"/>
      <c r="LP79" s="783"/>
      <c r="LQ79" s="783"/>
      <c r="LR79" s="783"/>
      <c r="LS79" s="783"/>
      <c r="LT79" s="783"/>
      <c r="LU79" s="783"/>
      <c r="LV79" s="783"/>
      <c r="LW79" s="783"/>
      <c r="LX79" s="783"/>
      <c r="LY79" s="783"/>
      <c r="LZ79" s="783"/>
      <c r="MA79" s="783"/>
      <c r="MB79" s="783"/>
      <c r="MC79" s="783"/>
      <c r="MD79" s="783"/>
      <c r="ME79" s="783"/>
      <c r="MF79" s="783"/>
      <c r="MG79" s="783"/>
      <c r="MH79" s="783"/>
      <c r="MI79" s="783"/>
      <c r="MJ79" s="783"/>
      <c r="MK79" s="783"/>
      <c r="ML79" s="783"/>
      <c r="MM79" s="783"/>
      <c r="MN79" s="783"/>
      <c r="MO79" s="783"/>
      <c r="MP79" s="783"/>
      <c r="MQ79" s="783"/>
      <c r="MR79" s="783"/>
      <c r="MS79" s="783"/>
      <c r="MT79" s="783"/>
      <c r="MU79" s="783"/>
      <c r="MV79" s="783"/>
      <c r="MW79" s="783"/>
      <c r="MX79" s="783"/>
      <c r="MY79" s="783"/>
      <c r="MZ79" s="783"/>
      <c r="NA79" s="783"/>
      <c r="NB79" s="783"/>
      <c r="NC79" s="783"/>
      <c r="ND79" s="783"/>
      <c r="NE79" s="779"/>
      <c r="NF79" s="779"/>
      <c r="NG79" s="779"/>
      <c r="NH79" s="779"/>
      <c r="NI79" s="779"/>
      <c r="NJ79" s="779"/>
      <c r="NK79" s="779"/>
      <c r="NL79" s="779"/>
      <c r="NM79" s="779"/>
      <c r="NN79" s="779"/>
      <c r="NO79" s="779"/>
      <c r="NP79" s="779"/>
      <c r="NQ79" s="779"/>
      <c r="NR79" s="779"/>
      <c r="NS79" s="779"/>
      <c r="NT79" s="779"/>
      <c r="NU79" s="779"/>
      <c r="NV79" s="779"/>
      <c r="NW79" s="779"/>
      <c r="NX79" s="779"/>
      <c r="NY79" s="779"/>
      <c r="NZ79" s="779"/>
      <c r="OA79" s="779"/>
      <c r="OB79" s="779"/>
      <c r="OC79" s="779"/>
      <c r="OD79" s="779"/>
      <c r="OE79" s="779"/>
      <c r="OF79" s="779"/>
      <c r="OG79" s="779"/>
      <c r="OH79" s="779"/>
      <c r="OI79" s="779"/>
      <c r="OJ79" s="779"/>
      <c r="OK79" s="779"/>
      <c r="OL79" s="779"/>
      <c r="OM79" s="779"/>
      <c r="ON79" s="779"/>
      <c r="OO79" s="779"/>
      <c r="OP79" s="779"/>
      <c r="OQ79" s="779"/>
      <c r="OR79" s="779"/>
      <c r="OS79" s="779"/>
      <c r="OT79" s="779"/>
      <c r="OU79" s="779"/>
      <c r="OV79" s="779"/>
      <c r="OW79" s="779"/>
      <c r="OX79" s="779"/>
      <c r="OY79" s="779"/>
      <c r="OZ79" s="779"/>
      <c r="PA79" s="779"/>
      <c r="PB79" s="779"/>
      <c r="PC79" s="779"/>
      <c r="PD79" s="779"/>
      <c r="PE79" s="779"/>
      <c r="PF79" s="779"/>
      <c r="PG79" s="779"/>
      <c r="PH79" s="779"/>
      <c r="PI79" s="779"/>
      <c r="PJ79" s="779"/>
      <c r="PK79" s="779"/>
      <c r="PL79" s="779"/>
      <c r="PM79" s="779"/>
      <c r="PN79" s="779"/>
      <c r="PO79" s="779"/>
      <c r="PP79" s="779"/>
      <c r="PQ79" s="779"/>
      <c r="PR79" s="779"/>
      <c r="PS79" s="779"/>
      <c r="PT79" s="779"/>
      <c r="PU79" s="779"/>
      <c r="PV79" s="779"/>
      <c r="PW79" s="779"/>
      <c r="PX79" s="779"/>
      <c r="PY79" s="779"/>
      <c r="PZ79" s="779"/>
      <c r="QA79" s="779"/>
      <c r="QB79" s="779"/>
      <c r="QC79" s="779"/>
      <c r="QD79" s="779"/>
      <c r="QE79" s="779"/>
      <c r="QF79" s="779"/>
      <c r="QG79" s="779"/>
      <c r="QH79" s="779"/>
      <c r="QI79" s="779"/>
      <c r="QJ79" s="779"/>
      <c r="QK79" s="779"/>
      <c r="QL79" s="779"/>
      <c r="QM79" s="779"/>
      <c r="QN79" s="779"/>
      <c r="QO79" s="779"/>
      <c r="QP79" s="779"/>
      <c r="QQ79" s="779"/>
      <c r="QR79" s="779"/>
      <c r="QS79" s="779"/>
      <c r="QT79" s="779"/>
      <c r="QU79" s="779"/>
      <c r="QV79" s="779"/>
      <c r="QW79" s="779"/>
      <c r="QX79" s="779"/>
      <c r="QY79" s="779"/>
      <c r="QZ79" s="779"/>
      <c r="RA79" s="779"/>
      <c r="RB79" s="779"/>
      <c r="RC79" s="779"/>
      <c r="RD79" s="779"/>
      <c r="RE79" s="779"/>
      <c r="RF79" s="779"/>
      <c r="RG79" s="779"/>
      <c r="RH79" s="779"/>
      <c r="RI79" s="779"/>
      <c r="RJ79" s="779"/>
      <c r="RK79" s="779"/>
      <c r="RL79" s="779"/>
      <c r="RM79" s="779"/>
      <c r="RN79" s="779"/>
      <c r="RO79" s="779"/>
      <c r="RP79" s="779"/>
      <c r="RQ79" s="779"/>
      <c r="RR79" s="779"/>
      <c r="RS79" s="779"/>
      <c r="RT79" s="779"/>
      <c r="RU79" s="779"/>
      <c r="RV79" s="779"/>
      <c r="RW79" s="779"/>
      <c r="RX79" s="779"/>
      <c r="RY79" s="779"/>
      <c r="RZ79" s="779"/>
      <c r="SA79" s="779"/>
    </row>
    <row r="80" spans="1:495" s="871" customFormat="1" x14ac:dyDescent="0.2">
      <c r="C80" s="880"/>
      <c r="D80" s="881"/>
      <c r="E80" s="881"/>
      <c r="F80" s="779"/>
      <c r="G80" s="779"/>
      <c r="H80" s="849" t="s">
        <v>663</v>
      </c>
      <c r="I80" s="850"/>
      <c r="J80" s="778"/>
      <c r="K80" s="872" t="str">
        <f>IF(OR(K59=0,$P79="",K$67=0),"",$P79*K$67)</f>
        <v/>
      </c>
      <c r="L80" s="965" t="str">
        <f>IF(OR(L59=0,$P79="",L$67=0),"",$P79*L$67)</f>
        <v/>
      </c>
      <c r="M80" s="965" t="str">
        <f>IF(OR(M59=0,$P79="",M$67=0),"",$P79*M$67)</f>
        <v/>
      </c>
      <c r="N80" s="965" t="str">
        <f>IF(OR(N59=0,$P79="",N$67=0),"",$P79*N$67)</f>
        <v/>
      </c>
      <c r="O80" s="965" t="str">
        <f>IF(OR(O59=0,$P79="",O$67=0),"",$P79*O$67)</f>
        <v/>
      </c>
      <c r="P80" s="967" t="str">
        <f t="shared" ref="P80" si="364">IF(OR($P79="",P$67=0),"",$P79*P$67)</f>
        <v/>
      </c>
      <c r="X80" s="783"/>
      <c r="Y80" s="783"/>
      <c r="Z80" s="783"/>
      <c r="AA80" s="783"/>
      <c r="AB80" s="783"/>
      <c r="AC80" s="783"/>
      <c r="AD80" s="783"/>
      <c r="AE80" s="783"/>
      <c r="AF80" s="783"/>
      <c r="AG80" s="783"/>
      <c r="AH80" s="783"/>
      <c r="AI80" s="783"/>
      <c r="AJ80" s="783"/>
      <c r="AK80" s="783"/>
      <c r="AL80" s="783"/>
      <c r="AM80" s="783"/>
      <c r="AN80" s="783"/>
      <c r="AO80" s="783"/>
      <c r="AP80" s="783"/>
      <c r="AQ80" s="783"/>
      <c r="AR80" s="783"/>
      <c r="AS80" s="783"/>
      <c r="AT80" s="783"/>
      <c r="AU80" s="783"/>
      <c r="AV80" s="783"/>
      <c r="AW80" s="783"/>
      <c r="AX80" s="783"/>
      <c r="AY80" s="783"/>
      <c r="AZ80" s="783"/>
      <c r="BA80" s="783"/>
      <c r="BB80" s="783"/>
      <c r="BC80" s="783"/>
      <c r="BD80" s="783"/>
      <c r="BE80" s="783"/>
      <c r="BF80" s="783"/>
      <c r="BG80" s="783"/>
      <c r="BH80" s="783"/>
      <c r="BI80" s="783"/>
      <c r="BJ80" s="783"/>
      <c r="BK80" s="783"/>
      <c r="BL80" s="783"/>
      <c r="BM80" s="783"/>
      <c r="BN80" s="783"/>
      <c r="BO80" s="783"/>
      <c r="BP80" s="783"/>
      <c r="BQ80" s="783"/>
      <c r="BR80" s="783"/>
      <c r="BS80" s="783"/>
      <c r="BT80" s="783"/>
      <c r="BU80" s="783"/>
      <c r="BV80" s="783"/>
      <c r="BW80" s="783"/>
      <c r="BX80" s="783"/>
      <c r="BY80" s="783"/>
      <c r="BZ80" s="783"/>
      <c r="CA80" s="783"/>
      <c r="CB80" s="783"/>
      <c r="CC80" s="783"/>
      <c r="CD80" s="783"/>
      <c r="CE80" s="783"/>
      <c r="CF80" s="783"/>
      <c r="CG80" s="783"/>
      <c r="CH80" s="783"/>
      <c r="CI80" s="783"/>
      <c r="CJ80" s="783"/>
      <c r="CK80" s="783"/>
      <c r="CL80" s="783"/>
      <c r="CM80" s="783"/>
      <c r="CN80" s="783"/>
      <c r="CO80" s="783"/>
      <c r="CP80" s="783"/>
      <c r="CQ80" s="783"/>
      <c r="CR80" s="783"/>
      <c r="CS80" s="783"/>
      <c r="CT80" s="783"/>
      <c r="CU80" s="783"/>
      <c r="CV80" s="783"/>
      <c r="CW80" s="783"/>
      <c r="CX80" s="783"/>
      <c r="CY80" s="783"/>
      <c r="CZ80" s="783"/>
      <c r="DA80" s="783"/>
      <c r="DB80" s="783"/>
      <c r="DC80" s="783"/>
      <c r="DD80" s="783"/>
      <c r="DE80" s="783"/>
      <c r="DF80" s="783"/>
      <c r="DG80" s="783"/>
      <c r="DH80" s="783"/>
      <c r="DI80" s="783"/>
      <c r="DJ80" s="783"/>
      <c r="DK80" s="783"/>
      <c r="DL80" s="783"/>
      <c r="DM80" s="783"/>
      <c r="DN80" s="783"/>
      <c r="DO80" s="783"/>
      <c r="DP80" s="783"/>
      <c r="DQ80" s="783"/>
      <c r="DR80" s="783"/>
      <c r="DS80" s="783"/>
      <c r="DT80" s="783"/>
      <c r="DU80" s="783"/>
      <c r="DV80" s="783"/>
      <c r="DW80" s="783"/>
      <c r="DX80" s="783"/>
      <c r="DY80" s="783"/>
      <c r="DZ80" s="783"/>
      <c r="EA80" s="783"/>
      <c r="EB80" s="783"/>
      <c r="EC80" s="783"/>
      <c r="ED80" s="783"/>
      <c r="EE80" s="783"/>
      <c r="EF80" s="783"/>
      <c r="EG80" s="783"/>
      <c r="EH80" s="783"/>
      <c r="EI80" s="783"/>
      <c r="EJ80" s="783"/>
      <c r="EK80" s="783"/>
      <c r="EL80" s="783"/>
      <c r="EM80" s="783"/>
      <c r="EN80" s="783"/>
      <c r="EO80" s="783"/>
      <c r="EP80" s="783"/>
      <c r="EQ80" s="783"/>
      <c r="ER80" s="783"/>
      <c r="ES80" s="783"/>
      <c r="ET80" s="783"/>
      <c r="EU80" s="783"/>
      <c r="EV80" s="783"/>
      <c r="EW80" s="783"/>
      <c r="EX80" s="783"/>
      <c r="EY80" s="783"/>
      <c r="EZ80" s="783"/>
      <c r="FA80" s="783"/>
      <c r="FB80" s="783"/>
      <c r="FC80" s="783"/>
      <c r="FD80" s="783"/>
      <c r="FE80" s="783"/>
      <c r="FF80" s="783"/>
      <c r="FG80" s="783"/>
      <c r="FH80" s="783"/>
      <c r="FI80" s="783"/>
      <c r="FJ80" s="783"/>
      <c r="FK80" s="783"/>
      <c r="FL80" s="783"/>
      <c r="FM80" s="783"/>
      <c r="FN80" s="783"/>
      <c r="FO80" s="783"/>
      <c r="FP80" s="783"/>
      <c r="FQ80" s="783"/>
      <c r="FR80" s="783"/>
      <c r="FS80" s="783"/>
      <c r="FT80" s="783"/>
      <c r="FU80" s="783"/>
      <c r="FV80" s="783"/>
      <c r="FW80" s="783"/>
      <c r="FX80" s="783"/>
      <c r="FY80" s="783"/>
      <c r="FZ80" s="783"/>
      <c r="GA80" s="783"/>
      <c r="GB80" s="783"/>
      <c r="GC80" s="783"/>
      <c r="GD80" s="783"/>
      <c r="GE80" s="783"/>
      <c r="GF80" s="783"/>
      <c r="GG80" s="783"/>
      <c r="GH80" s="783"/>
      <c r="GI80" s="783"/>
      <c r="GJ80" s="783"/>
      <c r="GK80" s="783"/>
      <c r="GL80" s="783"/>
      <c r="GM80" s="783"/>
      <c r="GN80" s="783"/>
      <c r="GO80" s="783"/>
      <c r="GP80" s="783"/>
      <c r="GQ80" s="783"/>
      <c r="GR80" s="783"/>
      <c r="GS80" s="783"/>
      <c r="GT80" s="783"/>
      <c r="GU80" s="783"/>
      <c r="GV80" s="783"/>
      <c r="GW80" s="783"/>
      <c r="GX80" s="783"/>
      <c r="GY80" s="783"/>
      <c r="GZ80" s="783"/>
      <c r="HA80" s="783"/>
      <c r="HB80" s="783"/>
      <c r="HC80" s="783"/>
      <c r="HD80" s="783"/>
      <c r="HE80" s="783"/>
      <c r="HF80" s="783"/>
      <c r="HG80" s="783"/>
      <c r="HH80" s="783"/>
      <c r="HI80" s="783"/>
      <c r="HJ80" s="783"/>
      <c r="HK80" s="783"/>
      <c r="HL80" s="783"/>
      <c r="HM80" s="783"/>
      <c r="HN80" s="783"/>
      <c r="HO80" s="783"/>
      <c r="HP80" s="783"/>
      <c r="HQ80" s="783"/>
      <c r="HR80" s="783"/>
      <c r="HS80" s="783"/>
      <c r="HT80" s="783"/>
      <c r="HU80" s="783"/>
      <c r="HV80" s="783"/>
      <c r="HW80" s="783"/>
      <c r="HX80" s="783"/>
      <c r="HY80" s="783"/>
      <c r="HZ80" s="783"/>
      <c r="IA80" s="783"/>
      <c r="IB80" s="783"/>
      <c r="IC80" s="783"/>
      <c r="ID80" s="783"/>
      <c r="IE80" s="783"/>
      <c r="IF80" s="783"/>
      <c r="IG80" s="783"/>
      <c r="IH80" s="783"/>
      <c r="II80" s="783"/>
      <c r="IJ80" s="783"/>
      <c r="IK80" s="783"/>
      <c r="IL80" s="783"/>
      <c r="IM80" s="783"/>
      <c r="IN80" s="783"/>
      <c r="IO80" s="783"/>
      <c r="IP80" s="783"/>
      <c r="IQ80" s="783"/>
      <c r="IR80" s="783"/>
      <c r="IS80" s="783"/>
      <c r="IT80" s="783"/>
      <c r="IU80" s="783"/>
      <c r="IV80" s="783"/>
      <c r="IW80" s="783"/>
      <c r="IX80" s="783"/>
      <c r="IY80" s="783"/>
      <c r="IZ80" s="783"/>
      <c r="JA80" s="783"/>
      <c r="JB80" s="783"/>
      <c r="JC80" s="783"/>
      <c r="JD80" s="783"/>
      <c r="JE80" s="783"/>
      <c r="JF80" s="783"/>
      <c r="JG80" s="783"/>
      <c r="JH80" s="783"/>
      <c r="JI80" s="783"/>
      <c r="JJ80" s="783"/>
      <c r="JK80" s="783"/>
      <c r="JL80" s="783"/>
      <c r="JM80" s="783"/>
      <c r="JN80" s="783"/>
      <c r="JO80" s="783"/>
      <c r="JP80" s="783"/>
      <c r="JQ80" s="783"/>
      <c r="JR80" s="783"/>
      <c r="JS80" s="783"/>
      <c r="JT80" s="783"/>
      <c r="JU80" s="783"/>
      <c r="JV80" s="783"/>
      <c r="JW80" s="783"/>
      <c r="JX80" s="783"/>
      <c r="JY80" s="783"/>
      <c r="JZ80" s="783"/>
      <c r="KA80" s="783"/>
      <c r="KB80" s="783"/>
      <c r="KC80" s="783"/>
      <c r="KD80" s="783"/>
      <c r="KE80" s="783"/>
      <c r="KF80" s="783"/>
      <c r="KG80" s="783"/>
      <c r="KH80" s="783"/>
      <c r="KI80" s="783"/>
      <c r="KJ80" s="783"/>
      <c r="KK80" s="783"/>
      <c r="KL80" s="783"/>
      <c r="KM80" s="783"/>
      <c r="KN80" s="783"/>
      <c r="KO80" s="783"/>
      <c r="KP80" s="783"/>
      <c r="KQ80" s="783"/>
      <c r="KR80" s="783"/>
      <c r="KS80" s="783"/>
      <c r="KT80" s="783"/>
      <c r="KU80" s="783"/>
      <c r="KV80" s="783"/>
      <c r="KW80" s="783"/>
      <c r="KX80" s="783"/>
      <c r="KY80" s="783"/>
      <c r="KZ80" s="783"/>
      <c r="LA80" s="783"/>
      <c r="LB80" s="783"/>
      <c r="LC80" s="783"/>
      <c r="LD80" s="783"/>
      <c r="LE80" s="783"/>
      <c r="LF80" s="783"/>
      <c r="LG80" s="783"/>
      <c r="LH80" s="783"/>
      <c r="LI80" s="783"/>
      <c r="LJ80" s="783"/>
      <c r="LK80" s="783"/>
      <c r="LL80" s="783"/>
      <c r="LM80" s="783"/>
      <c r="LN80" s="783"/>
      <c r="LO80" s="783"/>
      <c r="LP80" s="783"/>
      <c r="LQ80" s="783"/>
      <c r="LR80" s="783"/>
      <c r="LS80" s="783"/>
      <c r="LT80" s="783"/>
      <c r="LU80" s="783"/>
      <c r="LV80" s="783"/>
      <c r="LW80" s="783"/>
      <c r="LX80" s="783"/>
      <c r="LY80" s="783"/>
      <c r="LZ80" s="783"/>
      <c r="MA80" s="783"/>
      <c r="MB80" s="783"/>
      <c r="MC80" s="783"/>
      <c r="MD80" s="783"/>
      <c r="ME80" s="783"/>
      <c r="MF80" s="783"/>
      <c r="MG80" s="783"/>
      <c r="MH80" s="783"/>
      <c r="MI80" s="783"/>
      <c r="MJ80" s="783"/>
      <c r="MK80" s="783"/>
      <c r="ML80" s="783"/>
      <c r="MM80" s="783"/>
      <c r="MN80" s="783"/>
      <c r="MO80" s="783"/>
      <c r="MP80" s="783"/>
      <c r="MQ80" s="783"/>
      <c r="MR80" s="783"/>
      <c r="MS80" s="783"/>
      <c r="MT80" s="783"/>
      <c r="MU80" s="783"/>
      <c r="MV80" s="783"/>
      <c r="MW80" s="783"/>
      <c r="MX80" s="783"/>
      <c r="MY80" s="783"/>
      <c r="MZ80" s="783"/>
      <c r="NA80" s="783"/>
      <c r="NB80" s="783"/>
      <c r="NC80" s="783"/>
      <c r="ND80" s="783"/>
      <c r="NE80" s="779"/>
      <c r="NF80" s="779"/>
      <c r="NG80" s="779"/>
      <c r="NH80" s="779"/>
      <c r="NI80" s="779"/>
      <c r="NJ80" s="779"/>
      <c r="NK80" s="779"/>
      <c r="NL80" s="779"/>
      <c r="NM80" s="779"/>
      <c r="NN80" s="779"/>
      <c r="NO80" s="779"/>
      <c r="NP80" s="779"/>
      <c r="NQ80" s="779"/>
      <c r="NR80" s="779"/>
      <c r="NS80" s="779"/>
      <c r="NT80" s="779"/>
      <c r="NU80" s="779"/>
      <c r="NV80" s="779"/>
      <c r="NW80" s="779"/>
      <c r="NX80" s="779"/>
      <c r="NY80" s="779"/>
      <c r="NZ80" s="779"/>
      <c r="OA80" s="779"/>
      <c r="OB80" s="779"/>
      <c r="OC80" s="779"/>
      <c r="OD80" s="779"/>
      <c r="OE80" s="779"/>
      <c r="OF80" s="779"/>
      <c r="OG80" s="779"/>
      <c r="OH80" s="779"/>
      <c r="OI80" s="779"/>
      <c r="OJ80" s="779"/>
      <c r="OK80" s="779"/>
      <c r="OL80" s="779"/>
      <c r="OM80" s="779"/>
      <c r="ON80" s="779"/>
      <c r="OO80" s="779"/>
      <c r="OP80" s="779"/>
      <c r="OQ80" s="779"/>
      <c r="OR80" s="779"/>
      <c r="OS80" s="779"/>
      <c r="OT80" s="779"/>
      <c r="OU80" s="779"/>
      <c r="OV80" s="779"/>
      <c r="OW80" s="779"/>
      <c r="OX80" s="779"/>
      <c r="OY80" s="779"/>
      <c r="OZ80" s="779"/>
      <c r="PA80" s="779"/>
      <c r="PB80" s="779"/>
      <c r="PC80" s="779"/>
      <c r="PD80" s="779"/>
      <c r="PE80" s="779"/>
      <c r="PF80" s="779"/>
      <c r="PG80" s="779"/>
      <c r="PH80" s="779"/>
      <c r="PI80" s="779"/>
      <c r="PJ80" s="779"/>
      <c r="PK80" s="779"/>
      <c r="PL80" s="779"/>
      <c r="PM80" s="779"/>
      <c r="PN80" s="779"/>
      <c r="PO80" s="779"/>
      <c r="PP80" s="779"/>
      <c r="PQ80" s="779"/>
      <c r="PR80" s="779"/>
      <c r="PS80" s="779"/>
      <c r="PT80" s="779"/>
      <c r="PU80" s="779"/>
      <c r="PV80" s="779"/>
      <c r="PW80" s="779"/>
      <c r="PX80" s="779"/>
      <c r="PY80" s="779"/>
      <c r="PZ80" s="779"/>
      <c r="QA80" s="779"/>
      <c r="QB80" s="779"/>
      <c r="QC80" s="779"/>
      <c r="QD80" s="779"/>
      <c r="QE80" s="779"/>
      <c r="QF80" s="779"/>
      <c r="QG80" s="779"/>
      <c r="QH80" s="779"/>
      <c r="QI80" s="779"/>
      <c r="QJ80" s="779"/>
      <c r="QK80" s="779"/>
      <c r="QL80" s="779"/>
      <c r="QM80" s="779"/>
      <c r="QN80" s="779"/>
      <c r="QO80" s="779"/>
      <c r="QP80" s="779"/>
      <c r="QQ80" s="779"/>
      <c r="QR80" s="779"/>
      <c r="QS80" s="779"/>
      <c r="QT80" s="779"/>
      <c r="QU80" s="779"/>
      <c r="QV80" s="779"/>
      <c r="QW80" s="779"/>
      <c r="QX80" s="779"/>
      <c r="QY80" s="779"/>
      <c r="QZ80" s="779"/>
      <c r="RA80" s="779"/>
      <c r="RB80" s="779"/>
      <c r="RC80" s="779"/>
      <c r="RD80" s="779"/>
      <c r="RE80" s="779"/>
      <c r="RF80" s="779"/>
      <c r="RG80" s="779"/>
      <c r="RH80" s="779"/>
      <c r="RI80" s="779"/>
      <c r="RJ80" s="779"/>
      <c r="RK80" s="779"/>
      <c r="RL80" s="779"/>
      <c r="RM80" s="779"/>
      <c r="RN80" s="779"/>
      <c r="RO80" s="779"/>
      <c r="RP80" s="779"/>
      <c r="RQ80" s="779"/>
      <c r="RR80" s="779"/>
      <c r="RS80" s="779"/>
      <c r="RT80" s="779"/>
      <c r="RU80" s="779"/>
      <c r="RV80" s="779"/>
      <c r="RW80" s="779"/>
      <c r="RX80" s="779"/>
      <c r="RY80" s="779"/>
      <c r="RZ80" s="779"/>
      <c r="SA80" s="779"/>
    </row>
    <row r="81" spans="1:495" s="871" customFormat="1" x14ac:dyDescent="0.2">
      <c r="C81" s="880"/>
      <c r="D81" s="881"/>
      <c r="E81" s="881"/>
      <c r="F81" s="779"/>
      <c r="G81" s="873" t="str">
        <f>IF(AND(K81="",L81="",M81="",N81="",O81=""),"",IF(OR(K81&gt;2,L81&gt;2,M81&gt;2,N81&gt;2,O81&gt;2,K81&lt;-2,L81&lt;-2,M81&lt;-2,N81&lt;-2,O81&lt;-2),"Not Equal","Equal"))</f>
        <v/>
      </c>
      <c r="H81" s="874" t="s">
        <v>664</v>
      </c>
      <c r="I81" s="875"/>
      <c r="J81" s="778"/>
      <c r="K81" s="876" t="str">
        <f t="shared" ref="K81:P81" si="365">IF(OR(K80="",K59=0),"", K59-K80)</f>
        <v/>
      </c>
      <c r="L81" s="966" t="str">
        <f t="shared" si="365"/>
        <v/>
      </c>
      <c r="M81" s="966" t="str">
        <f t="shared" si="365"/>
        <v/>
      </c>
      <c r="N81" s="966" t="str">
        <f t="shared" si="365"/>
        <v/>
      </c>
      <c r="O81" s="966" t="str">
        <f t="shared" si="365"/>
        <v/>
      </c>
      <c r="P81" s="966" t="str">
        <f t="shared" si="365"/>
        <v/>
      </c>
      <c r="X81" s="783"/>
      <c r="Y81" s="783"/>
      <c r="Z81" s="783"/>
      <c r="AA81" s="783"/>
      <c r="AB81" s="783"/>
      <c r="AC81" s="783"/>
      <c r="AD81" s="783"/>
      <c r="AE81" s="783"/>
      <c r="AF81" s="783"/>
      <c r="AG81" s="783"/>
      <c r="AH81" s="783"/>
      <c r="AI81" s="783"/>
      <c r="AJ81" s="783"/>
      <c r="AK81" s="783"/>
      <c r="AL81" s="783"/>
      <c r="AM81" s="783"/>
      <c r="AN81" s="783"/>
      <c r="AO81" s="783"/>
      <c r="AP81" s="783"/>
      <c r="AQ81" s="783"/>
      <c r="AR81" s="783"/>
      <c r="AS81" s="783"/>
      <c r="AT81" s="783"/>
      <c r="AU81" s="783"/>
      <c r="AV81" s="783"/>
      <c r="AW81" s="783"/>
      <c r="AX81" s="783"/>
      <c r="AY81" s="783"/>
      <c r="AZ81" s="783"/>
      <c r="BA81" s="783"/>
      <c r="BB81" s="783"/>
      <c r="BC81" s="783"/>
      <c r="BD81" s="783"/>
      <c r="BE81" s="783"/>
      <c r="BF81" s="783"/>
      <c r="BG81" s="783"/>
      <c r="BH81" s="783"/>
      <c r="BI81" s="783"/>
      <c r="BJ81" s="783"/>
      <c r="BK81" s="783"/>
      <c r="BL81" s="783"/>
      <c r="BM81" s="783"/>
      <c r="BN81" s="783"/>
      <c r="BO81" s="783"/>
      <c r="BP81" s="783"/>
      <c r="BQ81" s="783"/>
      <c r="BR81" s="783"/>
      <c r="BS81" s="783"/>
      <c r="BT81" s="783"/>
      <c r="BU81" s="783"/>
      <c r="BV81" s="783"/>
      <c r="BW81" s="783"/>
      <c r="BX81" s="783"/>
      <c r="BY81" s="783"/>
      <c r="BZ81" s="783"/>
      <c r="CA81" s="783"/>
      <c r="CB81" s="783"/>
      <c r="CC81" s="783"/>
      <c r="CD81" s="783"/>
      <c r="CE81" s="783"/>
      <c r="CF81" s="783"/>
      <c r="CG81" s="783"/>
      <c r="CH81" s="783"/>
      <c r="CI81" s="783"/>
      <c r="CJ81" s="783"/>
      <c r="CK81" s="783"/>
      <c r="CL81" s="783"/>
      <c r="CM81" s="783"/>
      <c r="CN81" s="783"/>
      <c r="CO81" s="783"/>
      <c r="CP81" s="783"/>
      <c r="CQ81" s="783"/>
      <c r="CR81" s="783"/>
      <c r="CS81" s="783"/>
      <c r="CT81" s="783"/>
      <c r="CU81" s="783"/>
      <c r="CV81" s="783"/>
      <c r="CW81" s="783"/>
      <c r="CX81" s="783"/>
      <c r="CY81" s="783"/>
      <c r="CZ81" s="783"/>
      <c r="DA81" s="783"/>
      <c r="DB81" s="783"/>
      <c r="DC81" s="783"/>
      <c r="DD81" s="783"/>
      <c r="DE81" s="783"/>
      <c r="DF81" s="783"/>
      <c r="DG81" s="783"/>
      <c r="DH81" s="783"/>
      <c r="DI81" s="783"/>
      <c r="DJ81" s="783"/>
      <c r="DK81" s="783"/>
      <c r="DL81" s="783"/>
      <c r="DM81" s="783"/>
      <c r="DN81" s="783"/>
      <c r="DO81" s="783"/>
      <c r="DP81" s="783"/>
      <c r="DQ81" s="783"/>
      <c r="DR81" s="783"/>
      <c r="DS81" s="783"/>
      <c r="DT81" s="783"/>
      <c r="DU81" s="783"/>
      <c r="DV81" s="783"/>
      <c r="DW81" s="783"/>
      <c r="DX81" s="783"/>
      <c r="DY81" s="783"/>
      <c r="DZ81" s="783"/>
      <c r="EA81" s="783"/>
      <c r="EB81" s="783"/>
      <c r="EC81" s="783"/>
      <c r="ED81" s="783"/>
      <c r="EE81" s="783"/>
      <c r="EF81" s="783"/>
      <c r="EG81" s="783"/>
      <c r="EH81" s="783"/>
      <c r="EI81" s="783"/>
      <c r="EJ81" s="783"/>
      <c r="EK81" s="783"/>
      <c r="EL81" s="783"/>
      <c r="EM81" s="783"/>
      <c r="EN81" s="783"/>
      <c r="EO81" s="783"/>
      <c r="EP81" s="783"/>
      <c r="EQ81" s="783"/>
      <c r="ER81" s="783"/>
      <c r="ES81" s="783"/>
      <c r="ET81" s="783"/>
      <c r="EU81" s="783"/>
      <c r="EV81" s="783"/>
      <c r="EW81" s="783"/>
      <c r="EX81" s="783"/>
      <c r="EY81" s="783"/>
      <c r="EZ81" s="783"/>
      <c r="FA81" s="783"/>
      <c r="FB81" s="783"/>
      <c r="FC81" s="783"/>
      <c r="FD81" s="783"/>
      <c r="FE81" s="783"/>
      <c r="FF81" s="783"/>
      <c r="FG81" s="783"/>
      <c r="FH81" s="783"/>
      <c r="FI81" s="783"/>
      <c r="FJ81" s="783"/>
      <c r="FK81" s="783"/>
      <c r="FL81" s="783"/>
      <c r="FM81" s="783"/>
      <c r="FN81" s="783"/>
      <c r="FO81" s="783"/>
      <c r="FP81" s="783"/>
      <c r="FQ81" s="783"/>
      <c r="FR81" s="783"/>
      <c r="FS81" s="783"/>
      <c r="FT81" s="783"/>
      <c r="FU81" s="783"/>
      <c r="FV81" s="783"/>
      <c r="FW81" s="783"/>
      <c r="FX81" s="783"/>
      <c r="FY81" s="783"/>
      <c r="FZ81" s="783"/>
      <c r="GA81" s="783"/>
      <c r="GB81" s="783"/>
      <c r="GC81" s="783"/>
      <c r="GD81" s="783"/>
      <c r="GE81" s="783"/>
      <c r="GF81" s="783"/>
      <c r="GG81" s="783"/>
      <c r="GH81" s="783"/>
      <c r="GI81" s="783"/>
      <c r="GJ81" s="783"/>
      <c r="GK81" s="783"/>
      <c r="GL81" s="783"/>
      <c r="GM81" s="783"/>
      <c r="GN81" s="783"/>
      <c r="GO81" s="783"/>
      <c r="GP81" s="783"/>
      <c r="GQ81" s="783"/>
      <c r="GR81" s="783"/>
      <c r="GS81" s="783"/>
      <c r="GT81" s="783"/>
      <c r="GU81" s="783"/>
      <c r="GV81" s="783"/>
      <c r="GW81" s="783"/>
      <c r="GX81" s="783"/>
      <c r="GY81" s="783"/>
      <c r="GZ81" s="783"/>
      <c r="HA81" s="783"/>
      <c r="HB81" s="783"/>
      <c r="HC81" s="783"/>
      <c r="HD81" s="783"/>
      <c r="HE81" s="783"/>
      <c r="HF81" s="783"/>
      <c r="HG81" s="783"/>
      <c r="HH81" s="783"/>
      <c r="HI81" s="783"/>
      <c r="HJ81" s="783"/>
      <c r="HK81" s="783"/>
      <c r="HL81" s="783"/>
      <c r="HM81" s="783"/>
      <c r="HN81" s="783"/>
      <c r="HO81" s="783"/>
      <c r="HP81" s="783"/>
      <c r="HQ81" s="783"/>
      <c r="HR81" s="783"/>
      <c r="HS81" s="783"/>
      <c r="HT81" s="783"/>
      <c r="HU81" s="783"/>
      <c r="HV81" s="783"/>
      <c r="HW81" s="783"/>
      <c r="HX81" s="783"/>
      <c r="HY81" s="783"/>
      <c r="HZ81" s="783"/>
      <c r="IA81" s="783"/>
      <c r="IB81" s="783"/>
      <c r="IC81" s="783"/>
      <c r="ID81" s="783"/>
      <c r="IE81" s="783"/>
      <c r="IF81" s="783"/>
      <c r="IG81" s="783"/>
      <c r="IH81" s="783"/>
      <c r="II81" s="783"/>
      <c r="IJ81" s="783"/>
      <c r="IK81" s="783"/>
      <c r="IL81" s="783"/>
      <c r="IM81" s="783"/>
      <c r="IN81" s="783"/>
      <c r="IO81" s="783"/>
      <c r="IP81" s="783"/>
      <c r="IQ81" s="783"/>
      <c r="IR81" s="783"/>
      <c r="IS81" s="783"/>
      <c r="IT81" s="783"/>
      <c r="IU81" s="783"/>
      <c r="IV81" s="783"/>
      <c r="IW81" s="783"/>
      <c r="IX81" s="783"/>
      <c r="IY81" s="783"/>
      <c r="IZ81" s="783"/>
      <c r="JA81" s="783"/>
      <c r="JB81" s="783"/>
      <c r="JC81" s="783"/>
      <c r="JD81" s="783"/>
      <c r="JE81" s="783"/>
      <c r="JF81" s="783"/>
      <c r="JG81" s="783"/>
      <c r="JH81" s="783"/>
      <c r="JI81" s="783"/>
      <c r="JJ81" s="783"/>
      <c r="JK81" s="783"/>
      <c r="JL81" s="783"/>
      <c r="JM81" s="783"/>
      <c r="JN81" s="783"/>
      <c r="JO81" s="783"/>
      <c r="JP81" s="783"/>
      <c r="JQ81" s="783"/>
      <c r="JR81" s="783"/>
      <c r="JS81" s="783"/>
      <c r="JT81" s="783"/>
      <c r="JU81" s="783"/>
      <c r="JV81" s="783"/>
      <c r="JW81" s="783"/>
      <c r="JX81" s="783"/>
      <c r="JY81" s="783"/>
      <c r="JZ81" s="783"/>
      <c r="KA81" s="783"/>
      <c r="KB81" s="783"/>
      <c r="KC81" s="783"/>
      <c r="KD81" s="783"/>
      <c r="KE81" s="783"/>
      <c r="KF81" s="783"/>
      <c r="KG81" s="783"/>
      <c r="KH81" s="783"/>
      <c r="KI81" s="783"/>
      <c r="KJ81" s="783"/>
      <c r="KK81" s="783"/>
      <c r="KL81" s="783"/>
      <c r="KM81" s="783"/>
      <c r="KN81" s="783"/>
      <c r="KO81" s="783"/>
      <c r="KP81" s="783"/>
      <c r="KQ81" s="783"/>
      <c r="KR81" s="783"/>
      <c r="KS81" s="783"/>
      <c r="KT81" s="783"/>
      <c r="KU81" s="783"/>
      <c r="KV81" s="783"/>
      <c r="KW81" s="783"/>
      <c r="KX81" s="783"/>
      <c r="KY81" s="783"/>
      <c r="KZ81" s="783"/>
      <c r="LA81" s="783"/>
      <c r="LB81" s="783"/>
      <c r="LC81" s="783"/>
      <c r="LD81" s="783"/>
      <c r="LE81" s="783"/>
      <c r="LF81" s="783"/>
      <c r="LG81" s="783"/>
      <c r="LH81" s="783"/>
      <c r="LI81" s="783"/>
      <c r="LJ81" s="783"/>
      <c r="LK81" s="783"/>
      <c r="LL81" s="783"/>
      <c r="LM81" s="783"/>
      <c r="LN81" s="783"/>
      <c r="LO81" s="783"/>
      <c r="LP81" s="783"/>
      <c r="LQ81" s="783"/>
      <c r="LR81" s="783"/>
      <c r="LS81" s="783"/>
      <c r="LT81" s="783"/>
      <c r="LU81" s="783"/>
      <c r="LV81" s="783"/>
      <c r="LW81" s="783"/>
      <c r="LX81" s="783"/>
      <c r="LY81" s="783"/>
      <c r="LZ81" s="783"/>
      <c r="MA81" s="783"/>
      <c r="MB81" s="783"/>
      <c r="MC81" s="783"/>
      <c r="MD81" s="783"/>
      <c r="ME81" s="783"/>
      <c r="MF81" s="783"/>
      <c r="MG81" s="783"/>
      <c r="MH81" s="783"/>
      <c r="MI81" s="783"/>
      <c r="MJ81" s="783"/>
      <c r="MK81" s="783"/>
      <c r="ML81" s="783"/>
      <c r="MM81" s="783"/>
      <c r="MN81" s="783"/>
      <c r="MO81" s="783"/>
      <c r="MP81" s="783"/>
      <c r="MQ81" s="783"/>
      <c r="MR81" s="783"/>
      <c r="MS81" s="783"/>
      <c r="MT81" s="783"/>
      <c r="MU81" s="783"/>
      <c r="MV81" s="783"/>
      <c r="MW81" s="783"/>
      <c r="MX81" s="783"/>
      <c r="MY81" s="783"/>
      <c r="MZ81" s="783"/>
      <c r="NA81" s="783"/>
      <c r="NB81" s="783"/>
      <c r="NC81" s="783"/>
      <c r="ND81" s="783"/>
      <c r="NE81" s="779"/>
      <c r="NF81" s="779"/>
      <c r="NG81" s="779"/>
      <c r="NH81" s="779"/>
      <c r="NI81" s="779"/>
      <c r="NJ81" s="779"/>
      <c r="NK81" s="779"/>
      <c r="NL81" s="779"/>
      <c r="NM81" s="779"/>
      <c r="NN81" s="779"/>
      <c r="NO81" s="779"/>
      <c r="NP81" s="779"/>
      <c r="NQ81" s="779"/>
      <c r="NR81" s="779"/>
      <c r="NS81" s="779"/>
      <c r="NT81" s="779"/>
      <c r="NU81" s="779"/>
      <c r="NV81" s="779"/>
      <c r="NW81" s="779"/>
      <c r="NX81" s="779"/>
      <c r="NY81" s="779"/>
      <c r="NZ81" s="779"/>
      <c r="OA81" s="779"/>
      <c r="OB81" s="779"/>
      <c r="OC81" s="779"/>
      <c r="OD81" s="779"/>
      <c r="OE81" s="779"/>
      <c r="OF81" s="779"/>
      <c r="OG81" s="779"/>
      <c r="OH81" s="779"/>
      <c r="OI81" s="779"/>
      <c r="OJ81" s="779"/>
      <c r="OK81" s="779"/>
      <c r="OL81" s="779"/>
      <c r="OM81" s="779"/>
      <c r="ON81" s="779"/>
      <c r="OO81" s="779"/>
      <c r="OP81" s="779"/>
      <c r="OQ81" s="779"/>
      <c r="OR81" s="779"/>
      <c r="OS81" s="779"/>
      <c r="OT81" s="779"/>
      <c r="OU81" s="779"/>
      <c r="OV81" s="779"/>
      <c r="OW81" s="779"/>
      <c r="OX81" s="779"/>
      <c r="OY81" s="779"/>
      <c r="OZ81" s="779"/>
      <c r="PA81" s="779"/>
      <c r="PB81" s="779"/>
      <c r="PC81" s="779"/>
      <c r="PD81" s="779"/>
      <c r="PE81" s="779"/>
      <c r="PF81" s="779"/>
      <c r="PG81" s="779"/>
      <c r="PH81" s="779"/>
      <c r="PI81" s="779"/>
      <c r="PJ81" s="779"/>
      <c r="PK81" s="779"/>
      <c r="PL81" s="779"/>
      <c r="PM81" s="779"/>
      <c r="PN81" s="779"/>
      <c r="PO81" s="779"/>
      <c r="PP81" s="779"/>
      <c r="PQ81" s="779"/>
      <c r="PR81" s="779"/>
      <c r="PS81" s="779"/>
      <c r="PT81" s="779"/>
      <c r="PU81" s="779"/>
      <c r="PV81" s="779"/>
      <c r="PW81" s="779"/>
      <c r="PX81" s="779"/>
      <c r="PY81" s="779"/>
      <c r="PZ81" s="779"/>
      <c r="QA81" s="779"/>
      <c r="QB81" s="779"/>
      <c r="QC81" s="779"/>
      <c r="QD81" s="779"/>
      <c r="QE81" s="779"/>
      <c r="QF81" s="779"/>
      <c r="QG81" s="779"/>
      <c r="QH81" s="779"/>
      <c r="QI81" s="779"/>
      <c r="QJ81" s="779"/>
      <c r="QK81" s="779"/>
      <c r="QL81" s="779"/>
      <c r="QM81" s="779"/>
      <c r="QN81" s="779"/>
      <c r="QO81" s="779"/>
      <c r="QP81" s="779"/>
      <c r="QQ81" s="779"/>
      <c r="QR81" s="779"/>
      <c r="QS81" s="779"/>
      <c r="QT81" s="779"/>
      <c r="QU81" s="779"/>
      <c r="QV81" s="779"/>
      <c r="QW81" s="779"/>
      <c r="QX81" s="779"/>
      <c r="QY81" s="779"/>
      <c r="QZ81" s="779"/>
      <c r="RA81" s="779"/>
      <c r="RB81" s="779"/>
      <c r="RC81" s="779"/>
      <c r="RD81" s="779"/>
      <c r="RE81" s="779"/>
      <c r="RF81" s="779"/>
      <c r="RG81" s="779"/>
      <c r="RH81" s="779"/>
      <c r="RI81" s="779"/>
      <c r="RJ81" s="779"/>
      <c r="RK81" s="779"/>
      <c r="RL81" s="779"/>
      <c r="RM81" s="779"/>
      <c r="RN81" s="779"/>
      <c r="RO81" s="779"/>
      <c r="RP81" s="779"/>
      <c r="RQ81" s="779"/>
      <c r="RR81" s="779"/>
      <c r="RS81" s="779"/>
      <c r="RT81" s="779"/>
      <c r="RU81" s="779"/>
      <c r="RV81" s="779"/>
      <c r="RW81" s="779"/>
      <c r="RX81" s="779"/>
      <c r="RY81" s="779"/>
      <c r="RZ81" s="779"/>
      <c r="SA81" s="779"/>
    </row>
    <row r="82" spans="1:495" s="871" customFormat="1" x14ac:dyDescent="0.2">
      <c r="C82" s="880" t="s">
        <v>666</v>
      </c>
      <c r="D82" s="881"/>
      <c r="E82" s="881"/>
      <c r="F82" s="779"/>
      <c r="G82" s="779"/>
      <c r="H82" s="849" t="s">
        <v>599</v>
      </c>
      <c r="I82" s="850"/>
      <c r="J82" s="778"/>
      <c r="K82" s="877" t="str">
        <f t="shared" ref="K82:P82" si="366">IF(OR(K60=0,K$67=0),"",K60/K$67)</f>
        <v/>
      </c>
      <c r="L82" s="878" t="str">
        <f t="shared" si="366"/>
        <v/>
      </c>
      <c r="M82" s="878" t="str">
        <f t="shared" si="366"/>
        <v/>
      </c>
      <c r="N82" s="878" t="str">
        <f t="shared" si="366"/>
        <v/>
      </c>
      <c r="O82" s="878" t="str">
        <f t="shared" si="366"/>
        <v/>
      </c>
      <c r="P82" s="879" t="str">
        <f t="shared" si="366"/>
        <v/>
      </c>
      <c r="X82" s="783"/>
      <c r="Y82" s="783"/>
      <c r="Z82" s="783"/>
      <c r="AA82" s="783"/>
      <c r="AB82" s="783"/>
      <c r="AC82" s="783"/>
      <c r="AD82" s="783"/>
      <c r="AE82" s="783"/>
      <c r="AF82" s="783"/>
      <c r="AG82" s="783"/>
      <c r="AH82" s="783"/>
      <c r="AI82" s="783"/>
      <c r="AJ82" s="783"/>
      <c r="AK82" s="783"/>
      <c r="AL82" s="783"/>
      <c r="AM82" s="783"/>
      <c r="AN82" s="783"/>
      <c r="AO82" s="783"/>
      <c r="AP82" s="783"/>
      <c r="AQ82" s="783"/>
      <c r="AR82" s="783"/>
      <c r="AS82" s="783"/>
      <c r="AT82" s="783"/>
      <c r="AU82" s="783"/>
      <c r="AV82" s="783"/>
      <c r="AW82" s="783"/>
      <c r="AX82" s="783"/>
      <c r="AY82" s="783"/>
      <c r="AZ82" s="783"/>
      <c r="BA82" s="783"/>
      <c r="BB82" s="783"/>
      <c r="BC82" s="783"/>
      <c r="BD82" s="783"/>
      <c r="BE82" s="783"/>
      <c r="BF82" s="783"/>
      <c r="BG82" s="783"/>
      <c r="BH82" s="783"/>
      <c r="BI82" s="783"/>
      <c r="BJ82" s="783"/>
      <c r="BK82" s="783"/>
      <c r="BL82" s="783"/>
      <c r="BM82" s="783"/>
      <c r="BN82" s="783"/>
      <c r="BO82" s="783"/>
      <c r="BP82" s="783"/>
      <c r="BQ82" s="783"/>
      <c r="BR82" s="783"/>
      <c r="BS82" s="783"/>
      <c r="BT82" s="783"/>
      <c r="BU82" s="783"/>
      <c r="BV82" s="783"/>
      <c r="BW82" s="783"/>
      <c r="BX82" s="783"/>
      <c r="BY82" s="783"/>
      <c r="BZ82" s="783"/>
      <c r="CA82" s="783"/>
      <c r="CB82" s="783"/>
      <c r="CC82" s="783"/>
      <c r="CD82" s="783"/>
      <c r="CE82" s="783"/>
      <c r="CF82" s="783"/>
      <c r="CG82" s="783"/>
      <c r="CH82" s="783"/>
      <c r="CI82" s="783"/>
      <c r="CJ82" s="783"/>
      <c r="CK82" s="783"/>
      <c r="CL82" s="783"/>
      <c r="CM82" s="783"/>
      <c r="CN82" s="783"/>
      <c r="CO82" s="783"/>
      <c r="CP82" s="783"/>
      <c r="CQ82" s="783"/>
      <c r="CR82" s="783"/>
      <c r="CS82" s="783"/>
      <c r="CT82" s="783"/>
      <c r="CU82" s="783"/>
      <c r="CV82" s="783"/>
      <c r="CW82" s="783"/>
      <c r="CX82" s="783"/>
      <c r="CY82" s="783"/>
      <c r="CZ82" s="783"/>
      <c r="DA82" s="783"/>
      <c r="DB82" s="783"/>
      <c r="DC82" s="783"/>
      <c r="DD82" s="783"/>
      <c r="DE82" s="783"/>
      <c r="DF82" s="783"/>
      <c r="DG82" s="783"/>
      <c r="DH82" s="783"/>
      <c r="DI82" s="783"/>
      <c r="DJ82" s="783"/>
      <c r="DK82" s="783"/>
      <c r="DL82" s="783"/>
      <c r="DM82" s="783"/>
      <c r="DN82" s="783"/>
      <c r="DO82" s="783"/>
      <c r="DP82" s="783"/>
      <c r="DQ82" s="783"/>
      <c r="DR82" s="783"/>
      <c r="DS82" s="783"/>
      <c r="DT82" s="783"/>
      <c r="DU82" s="783"/>
      <c r="DV82" s="783"/>
      <c r="DW82" s="783"/>
      <c r="DX82" s="783"/>
      <c r="DY82" s="783"/>
      <c r="DZ82" s="783"/>
      <c r="EA82" s="783"/>
      <c r="EB82" s="783"/>
      <c r="EC82" s="783"/>
      <c r="ED82" s="783"/>
      <c r="EE82" s="783"/>
      <c r="EF82" s="783"/>
      <c r="EG82" s="783"/>
      <c r="EH82" s="783"/>
      <c r="EI82" s="783"/>
      <c r="EJ82" s="783"/>
      <c r="EK82" s="783"/>
      <c r="EL82" s="783"/>
      <c r="EM82" s="783"/>
      <c r="EN82" s="783"/>
      <c r="EO82" s="783"/>
      <c r="EP82" s="783"/>
      <c r="EQ82" s="783"/>
      <c r="ER82" s="783"/>
      <c r="ES82" s="783"/>
      <c r="ET82" s="783"/>
      <c r="EU82" s="783"/>
      <c r="EV82" s="783"/>
      <c r="EW82" s="783"/>
      <c r="EX82" s="783"/>
      <c r="EY82" s="783"/>
      <c r="EZ82" s="783"/>
      <c r="FA82" s="783"/>
      <c r="FB82" s="783"/>
      <c r="FC82" s="783"/>
      <c r="FD82" s="783"/>
      <c r="FE82" s="783"/>
      <c r="FF82" s="783"/>
      <c r="FG82" s="783"/>
      <c r="FH82" s="783"/>
      <c r="FI82" s="783"/>
      <c r="FJ82" s="783"/>
      <c r="FK82" s="783"/>
      <c r="FL82" s="783"/>
      <c r="FM82" s="783"/>
      <c r="FN82" s="783"/>
      <c r="FO82" s="783"/>
      <c r="FP82" s="783"/>
      <c r="FQ82" s="783"/>
      <c r="FR82" s="783"/>
      <c r="FS82" s="783"/>
      <c r="FT82" s="783"/>
      <c r="FU82" s="783"/>
      <c r="FV82" s="783"/>
      <c r="FW82" s="783"/>
      <c r="FX82" s="783"/>
      <c r="FY82" s="783"/>
      <c r="FZ82" s="783"/>
      <c r="GA82" s="783"/>
      <c r="GB82" s="783"/>
      <c r="GC82" s="783"/>
      <c r="GD82" s="783"/>
      <c r="GE82" s="783"/>
      <c r="GF82" s="783"/>
      <c r="GG82" s="783"/>
      <c r="GH82" s="783"/>
      <c r="GI82" s="783"/>
      <c r="GJ82" s="783"/>
      <c r="GK82" s="783"/>
      <c r="GL82" s="783"/>
      <c r="GM82" s="783"/>
      <c r="GN82" s="783"/>
      <c r="GO82" s="783"/>
      <c r="GP82" s="783"/>
      <c r="GQ82" s="783"/>
      <c r="GR82" s="783"/>
      <c r="GS82" s="783"/>
      <c r="GT82" s="783"/>
      <c r="GU82" s="783"/>
      <c r="GV82" s="783"/>
      <c r="GW82" s="783"/>
      <c r="GX82" s="783"/>
      <c r="GY82" s="783"/>
      <c r="GZ82" s="783"/>
      <c r="HA82" s="783"/>
      <c r="HB82" s="783"/>
      <c r="HC82" s="783"/>
      <c r="HD82" s="783"/>
      <c r="HE82" s="783"/>
      <c r="HF82" s="783"/>
      <c r="HG82" s="783"/>
      <c r="HH82" s="783"/>
      <c r="HI82" s="783"/>
      <c r="HJ82" s="783"/>
      <c r="HK82" s="783"/>
      <c r="HL82" s="783"/>
      <c r="HM82" s="783"/>
      <c r="HN82" s="783"/>
      <c r="HO82" s="783"/>
      <c r="HP82" s="783"/>
      <c r="HQ82" s="783"/>
      <c r="HR82" s="783"/>
      <c r="HS82" s="783"/>
      <c r="HT82" s="783"/>
      <c r="HU82" s="783"/>
      <c r="HV82" s="783"/>
      <c r="HW82" s="783"/>
      <c r="HX82" s="783"/>
      <c r="HY82" s="783"/>
      <c r="HZ82" s="783"/>
      <c r="IA82" s="783"/>
      <c r="IB82" s="783"/>
      <c r="IC82" s="783"/>
      <c r="ID82" s="783"/>
      <c r="IE82" s="783"/>
      <c r="IF82" s="783"/>
      <c r="IG82" s="783"/>
      <c r="IH82" s="783"/>
      <c r="II82" s="783"/>
      <c r="IJ82" s="783"/>
      <c r="IK82" s="783"/>
      <c r="IL82" s="783"/>
      <c r="IM82" s="783"/>
      <c r="IN82" s="783"/>
      <c r="IO82" s="783"/>
      <c r="IP82" s="783"/>
      <c r="IQ82" s="783"/>
      <c r="IR82" s="783"/>
      <c r="IS82" s="783"/>
      <c r="IT82" s="783"/>
      <c r="IU82" s="783"/>
      <c r="IV82" s="783"/>
      <c r="IW82" s="783"/>
      <c r="IX82" s="783"/>
      <c r="IY82" s="783"/>
      <c r="IZ82" s="783"/>
      <c r="JA82" s="783"/>
      <c r="JB82" s="783"/>
      <c r="JC82" s="783"/>
      <c r="JD82" s="783"/>
      <c r="JE82" s="783"/>
      <c r="JF82" s="783"/>
      <c r="JG82" s="783"/>
      <c r="JH82" s="783"/>
      <c r="JI82" s="783"/>
      <c r="JJ82" s="783"/>
      <c r="JK82" s="783"/>
      <c r="JL82" s="783"/>
      <c r="JM82" s="783"/>
      <c r="JN82" s="783"/>
      <c r="JO82" s="783"/>
      <c r="JP82" s="783"/>
      <c r="JQ82" s="783"/>
      <c r="JR82" s="783"/>
      <c r="JS82" s="783"/>
      <c r="JT82" s="783"/>
      <c r="JU82" s="783"/>
      <c r="JV82" s="783"/>
      <c r="JW82" s="783"/>
      <c r="JX82" s="783"/>
      <c r="JY82" s="783"/>
      <c r="JZ82" s="783"/>
      <c r="KA82" s="783"/>
      <c r="KB82" s="783"/>
      <c r="KC82" s="783"/>
      <c r="KD82" s="783"/>
      <c r="KE82" s="783"/>
      <c r="KF82" s="783"/>
      <c r="KG82" s="783"/>
      <c r="KH82" s="783"/>
      <c r="KI82" s="783"/>
      <c r="KJ82" s="783"/>
      <c r="KK82" s="783"/>
      <c r="KL82" s="783"/>
      <c r="KM82" s="783"/>
      <c r="KN82" s="783"/>
      <c r="KO82" s="783"/>
      <c r="KP82" s="783"/>
      <c r="KQ82" s="783"/>
      <c r="KR82" s="783"/>
      <c r="KS82" s="783"/>
      <c r="KT82" s="783"/>
      <c r="KU82" s="783"/>
      <c r="KV82" s="783"/>
      <c r="KW82" s="783"/>
      <c r="KX82" s="783"/>
      <c r="KY82" s="783"/>
      <c r="KZ82" s="783"/>
      <c r="LA82" s="783"/>
      <c r="LB82" s="783"/>
      <c r="LC82" s="783"/>
      <c r="LD82" s="783"/>
      <c r="LE82" s="783"/>
      <c r="LF82" s="783"/>
      <c r="LG82" s="783"/>
      <c r="LH82" s="783"/>
      <c r="LI82" s="783"/>
      <c r="LJ82" s="783"/>
      <c r="LK82" s="783"/>
      <c r="LL82" s="783"/>
      <c r="LM82" s="783"/>
      <c r="LN82" s="783"/>
      <c r="LO82" s="783"/>
      <c r="LP82" s="783"/>
      <c r="LQ82" s="783"/>
      <c r="LR82" s="783"/>
      <c r="LS82" s="783"/>
      <c r="LT82" s="783"/>
      <c r="LU82" s="783"/>
      <c r="LV82" s="783"/>
      <c r="LW82" s="783"/>
      <c r="LX82" s="783"/>
      <c r="LY82" s="783"/>
      <c r="LZ82" s="783"/>
      <c r="MA82" s="783"/>
      <c r="MB82" s="783"/>
      <c r="MC82" s="783"/>
      <c r="MD82" s="783"/>
      <c r="ME82" s="783"/>
      <c r="MF82" s="783"/>
      <c r="MG82" s="783"/>
      <c r="MH82" s="783"/>
      <c r="MI82" s="783"/>
      <c r="MJ82" s="783"/>
      <c r="MK82" s="783"/>
      <c r="ML82" s="783"/>
      <c r="MM82" s="783"/>
      <c r="MN82" s="783"/>
      <c r="MO82" s="783"/>
      <c r="MP82" s="783"/>
      <c r="MQ82" s="783"/>
      <c r="MR82" s="783"/>
      <c r="MS82" s="783"/>
      <c r="MT82" s="783"/>
      <c r="MU82" s="783"/>
      <c r="MV82" s="783"/>
      <c r="MW82" s="783"/>
      <c r="MX82" s="783"/>
      <c r="MY82" s="783"/>
      <c r="MZ82" s="783"/>
      <c r="NA82" s="783"/>
      <c r="NB82" s="783"/>
      <c r="NC82" s="783"/>
      <c r="ND82" s="783"/>
      <c r="NE82" s="779"/>
      <c r="NF82" s="779"/>
      <c r="NG82" s="779"/>
      <c r="NH82" s="779"/>
      <c r="NI82" s="779"/>
      <c r="NJ82" s="779"/>
      <c r="NK82" s="779"/>
      <c r="NL82" s="779"/>
      <c r="NM82" s="779"/>
      <c r="NN82" s="779"/>
      <c r="NO82" s="779"/>
      <c r="NP82" s="779"/>
      <c r="NQ82" s="779"/>
      <c r="NR82" s="779"/>
      <c r="NS82" s="779"/>
      <c r="NT82" s="779"/>
      <c r="NU82" s="779"/>
      <c r="NV82" s="779"/>
      <c r="NW82" s="779"/>
      <c r="NX82" s="779"/>
      <c r="NY82" s="779"/>
      <c r="NZ82" s="779"/>
      <c r="OA82" s="779"/>
      <c r="OB82" s="779"/>
      <c r="OC82" s="779"/>
      <c r="OD82" s="779"/>
      <c r="OE82" s="779"/>
      <c r="OF82" s="779"/>
      <c r="OG82" s="779"/>
      <c r="OH82" s="779"/>
      <c r="OI82" s="779"/>
      <c r="OJ82" s="779"/>
      <c r="OK82" s="779"/>
      <c r="OL82" s="779"/>
      <c r="OM82" s="779"/>
      <c r="ON82" s="779"/>
      <c r="OO82" s="779"/>
      <c r="OP82" s="779"/>
      <c r="OQ82" s="779"/>
      <c r="OR82" s="779"/>
      <c r="OS82" s="779"/>
      <c r="OT82" s="779"/>
      <c r="OU82" s="779"/>
      <c r="OV82" s="779"/>
      <c r="OW82" s="779"/>
      <c r="OX82" s="779"/>
      <c r="OY82" s="779"/>
      <c r="OZ82" s="779"/>
      <c r="PA82" s="779"/>
      <c r="PB82" s="779"/>
      <c r="PC82" s="779"/>
      <c r="PD82" s="779"/>
      <c r="PE82" s="779"/>
      <c r="PF82" s="779"/>
      <c r="PG82" s="779"/>
      <c r="PH82" s="779"/>
      <c r="PI82" s="779"/>
      <c r="PJ82" s="779"/>
      <c r="PK82" s="779"/>
      <c r="PL82" s="779"/>
      <c r="PM82" s="779"/>
      <c r="PN82" s="779"/>
      <c r="PO82" s="779"/>
      <c r="PP82" s="779"/>
      <c r="PQ82" s="779"/>
      <c r="PR82" s="779"/>
      <c r="PS82" s="779"/>
      <c r="PT82" s="779"/>
      <c r="PU82" s="779"/>
      <c r="PV82" s="779"/>
      <c r="PW82" s="779"/>
      <c r="PX82" s="779"/>
      <c r="PY82" s="779"/>
      <c r="PZ82" s="779"/>
      <c r="QA82" s="779"/>
      <c r="QB82" s="779"/>
      <c r="QC82" s="779"/>
      <c r="QD82" s="779"/>
      <c r="QE82" s="779"/>
      <c r="QF82" s="779"/>
      <c r="QG82" s="779"/>
      <c r="QH82" s="779"/>
      <c r="QI82" s="779"/>
      <c r="QJ82" s="779"/>
      <c r="QK82" s="779"/>
      <c r="QL82" s="779"/>
      <c r="QM82" s="779"/>
      <c r="QN82" s="779"/>
      <c r="QO82" s="779"/>
      <c r="QP82" s="779"/>
      <c r="QQ82" s="779"/>
      <c r="QR82" s="779"/>
      <c r="QS82" s="779"/>
      <c r="QT82" s="779"/>
      <c r="QU82" s="779"/>
      <c r="QV82" s="779"/>
      <c r="QW82" s="779"/>
      <c r="QX82" s="779"/>
      <c r="QY82" s="779"/>
      <c r="QZ82" s="779"/>
      <c r="RA82" s="779"/>
      <c r="RB82" s="779"/>
      <c r="RC82" s="779"/>
      <c r="RD82" s="779"/>
      <c r="RE82" s="779"/>
      <c r="RF82" s="779"/>
      <c r="RG82" s="779"/>
      <c r="RH82" s="779"/>
      <c r="RI82" s="779"/>
      <c r="RJ82" s="779"/>
      <c r="RK82" s="779"/>
      <c r="RL82" s="779"/>
      <c r="RM82" s="779"/>
      <c r="RN82" s="779"/>
      <c r="RO82" s="779"/>
      <c r="RP82" s="779"/>
      <c r="RQ82" s="779"/>
      <c r="RR82" s="779"/>
      <c r="RS82" s="779"/>
      <c r="RT82" s="779"/>
      <c r="RU82" s="779"/>
      <c r="RV82" s="779"/>
      <c r="RW82" s="779"/>
      <c r="RX82" s="779"/>
      <c r="RY82" s="779"/>
      <c r="RZ82" s="779"/>
      <c r="SA82" s="779"/>
    </row>
    <row r="83" spans="1:495" s="871" customFormat="1" x14ac:dyDescent="0.2">
      <c r="C83" s="880"/>
      <c r="D83" s="779"/>
      <c r="E83" s="779"/>
      <c r="F83" s="779"/>
      <c r="G83" s="779"/>
      <c r="H83" s="849" t="s">
        <v>663</v>
      </c>
      <c r="I83" s="850"/>
      <c r="J83" s="778"/>
      <c r="K83" s="872" t="str">
        <f>IF(OR(K60=0,$P82="",K$67=0),"",$P82*K$67)</f>
        <v/>
      </c>
      <c r="L83" s="965" t="str">
        <f>IF(OR(L60=0,$P82="",L$67=0),"",$P82*L$67)</f>
        <v/>
      </c>
      <c r="M83" s="965" t="str">
        <f>IF(OR(M60=0,$P82="",M$67=0),"",$P82*M$67)</f>
        <v/>
      </c>
      <c r="N83" s="965" t="str">
        <f>IF(OR(N60=0,$P82="",N$67=0),"",$P82*N$67)</f>
        <v/>
      </c>
      <c r="O83" s="965" t="str">
        <f>IF(OR(O60=0,$P82="",O$67=0),"",$P82*O$67)</f>
        <v/>
      </c>
      <c r="P83" s="967" t="str">
        <f t="shared" ref="P83" si="367">IF(OR($P82="",P$67=0),"",$P82*P$67)</f>
        <v/>
      </c>
      <c r="X83" s="783"/>
      <c r="Y83" s="783"/>
      <c r="Z83" s="783"/>
      <c r="AA83" s="783"/>
      <c r="AB83" s="783"/>
      <c r="AC83" s="783"/>
      <c r="AD83" s="783"/>
      <c r="AE83" s="783"/>
      <c r="AF83" s="783"/>
      <c r="AG83" s="783"/>
      <c r="AH83" s="783"/>
      <c r="AI83" s="783"/>
      <c r="AJ83" s="783"/>
      <c r="AK83" s="783"/>
      <c r="AL83" s="783"/>
      <c r="AM83" s="783"/>
      <c r="AN83" s="783"/>
      <c r="AO83" s="783"/>
      <c r="AP83" s="783"/>
      <c r="AQ83" s="783"/>
      <c r="AR83" s="783"/>
      <c r="AS83" s="783"/>
      <c r="AT83" s="783"/>
      <c r="AU83" s="783"/>
      <c r="AV83" s="783"/>
      <c r="AW83" s="783"/>
      <c r="AX83" s="783"/>
      <c r="AY83" s="783"/>
      <c r="AZ83" s="783"/>
      <c r="BA83" s="783"/>
      <c r="BB83" s="783"/>
      <c r="BC83" s="783"/>
      <c r="BD83" s="783"/>
      <c r="BE83" s="783"/>
      <c r="BF83" s="783"/>
      <c r="BG83" s="783"/>
      <c r="BH83" s="783"/>
      <c r="BI83" s="783"/>
      <c r="BJ83" s="783"/>
      <c r="BK83" s="783"/>
      <c r="BL83" s="783"/>
      <c r="BM83" s="783"/>
      <c r="BN83" s="783"/>
      <c r="BO83" s="783"/>
      <c r="BP83" s="783"/>
      <c r="BQ83" s="783"/>
      <c r="BR83" s="783"/>
      <c r="BS83" s="783"/>
      <c r="BT83" s="783"/>
      <c r="BU83" s="783"/>
      <c r="BV83" s="783"/>
      <c r="BW83" s="783"/>
      <c r="BX83" s="783"/>
      <c r="BY83" s="783"/>
      <c r="BZ83" s="783"/>
      <c r="CA83" s="783"/>
      <c r="CB83" s="783"/>
      <c r="CC83" s="783"/>
      <c r="CD83" s="783"/>
      <c r="CE83" s="783"/>
      <c r="CF83" s="783"/>
      <c r="CG83" s="783"/>
      <c r="CH83" s="783"/>
      <c r="CI83" s="783"/>
      <c r="CJ83" s="783"/>
      <c r="CK83" s="783"/>
      <c r="CL83" s="783"/>
      <c r="CM83" s="783"/>
      <c r="CN83" s="783"/>
      <c r="CO83" s="783"/>
      <c r="CP83" s="783"/>
      <c r="CQ83" s="783"/>
      <c r="CR83" s="783"/>
      <c r="CS83" s="783"/>
      <c r="CT83" s="783"/>
      <c r="CU83" s="783"/>
      <c r="CV83" s="783"/>
      <c r="CW83" s="783"/>
      <c r="CX83" s="783"/>
      <c r="CY83" s="783"/>
      <c r="CZ83" s="783"/>
      <c r="DA83" s="783"/>
      <c r="DB83" s="783"/>
      <c r="DC83" s="783"/>
      <c r="DD83" s="783"/>
      <c r="DE83" s="783"/>
      <c r="DF83" s="783"/>
      <c r="DG83" s="783"/>
      <c r="DH83" s="783"/>
      <c r="DI83" s="783"/>
      <c r="DJ83" s="783"/>
      <c r="DK83" s="783"/>
      <c r="DL83" s="783"/>
      <c r="DM83" s="783"/>
      <c r="DN83" s="783"/>
      <c r="DO83" s="783"/>
      <c r="DP83" s="783"/>
      <c r="DQ83" s="783"/>
      <c r="DR83" s="783"/>
      <c r="DS83" s="783"/>
      <c r="DT83" s="783"/>
      <c r="DU83" s="783"/>
      <c r="DV83" s="783"/>
      <c r="DW83" s="783"/>
      <c r="DX83" s="783"/>
      <c r="DY83" s="783"/>
      <c r="DZ83" s="783"/>
      <c r="EA83" s="783"/>
      <c r="EB83" s="783"/>
      <c r="EC83" s="783"/>
      <c r="ED83" s="783"/>
      <c r="EE83" s="783"/>
      <c r="EF83" s="783"/>
      <c r="EG83" s="783"/>
      <c r="EH83" s="783"/>
      <c r="EI83" s="783"/>
      <c r="EJ83" s="783"/>
      <c r="EK83" s="783"/>
      <c r="EL83" s="783"/>
      <c r="EM83" s="783"/>
      <c r="EN83" s="783"/>
      <c r="EO83" s="783"/>
      <c r="EP83" s="783"/>
      <c r="EQ83" s="783"/>
      <c r="ER83" s="783"/>
      <c r="ES83" s="783"/>
      <c r="ET83" s="783"/>
      <c r="EU83" s="783"/>
      <c r="EV83" s="783"/>
      <c r="EW83" s="783"/>
      <c r="EX83" s="783"/>
      <c r="EY83" s="783"/>
      <c r="EZ83" s="783"/>
      <c r="FA83" s="783"/>
      <c r="FB83" s="783"/>
      <c r="FC83" s="783"/>
      <c r="FD83" s="783"/>
      <c r="FE83" s="783"/>
      <c r="FF83" s="783"/>
      <c r="FG83" s="783"/>
      <c r="FH83" s="783"/>
      <c r="FI83" s="783"/>
      <c r="FJ83" s="783"/>
      <c r="FK83" s="783"/>
      <c r="FL83" s="783"/>
      <c r="FM83" s="783"/>
      <c r="FN83" s="783"/>
      <c r="FO83" s="783"/>
      <c r="FP83" s="783"/>
      <c r="FQ83" s="783"/>
      <c r="FR83" s="783"/>
      <c r="FS83" s="783"/>
      <c r="FT83" s="783"/>
      <c r="FU83" s="783"/>
      <c r="FV83" s="783"/>
      <c r="FW83" s="783"/>
      <c r="FX83" s="783"/>
      <c r="FY83" s="783"/>
      <c r="FZ83" s="783"/>
      <c r="GA83" s="783"/>
      <c r="GB83" s="783"/>
      <c r="GC83" s="783"/>
      <c r="GD83" s="783"/>
      <c r="GE83" s="783"/>
      <c r="GF83" s="783"/>
      <c r="GG83" s="783"/>
      <c r="GH83" s="783"/>
      <c r="GI83" s="783"/>
      <c r="GJ83" s="783"/>
      <c r="GK83" s="783"/>
      <c r="GL83" s="783"/>
      <c r="GM83" s="783"/>
      <c r="GN83" s="783"/>
      <c r="GO83" s="783"/>
      <c r="GP83" s="783"/>
      <c r="GQ83" s="783"/>
      <c r="GR83" s="783"/>
      <c r="GS83" s="783"/>
      <c r="GT83" s="783"/>
      <c r="GU83" s="783"/>
      <c r="GV83" s="783"/>
      <c r="GW83" s="783"/>
      <c r="GX83" s="783"/>
      <c r="GY83" s="783"/>
      <c r="GZ83" s="783"/>
      <c r="HA83" s="783"/>
      <c r="HB83" s="783"/>
      <c r="HC83" s="783"/>
      <c r="HD83" s="783"/>
      <c r="HE83" s="783"/>
      <c r="HF83" s="783"/>
      <c r="HG83" s="783"/>
      <c r="HH83" s="783"/>
      <c r="HI83" s="783"/>
      <c r="HJ83" s="783"/>
      <c r="HK83" s="783"/>
      <c r="HL83" s="783"/>
      <c r="HM83" s="783"/>
      <c r="HN83" s="783"/>
      <c r="HO83" s="783"/>
      <c r="HP83" s="783"/>
      <c r="HQ83" s="783"/>
      <c r="HR83" s="783"/>
      <c r="HS83" s="783"/>
      <c r="HT83" s="783"/>
      <c r="HU83" s="783"/>
      <c r="HV83" s="783"/>
      <c r="HW83" s="783"/>
      <c r="HX83" s="783"/>
      <c r="HY83" s="783"/>
      <c r="HZ83" s="783"/>
      <c r="IA83" s="783"/>
      <c r="IB83" s="783"/>
      <c r="IC83" s="783"/>
      <c r="ID83" s="783"/>
      <c r="IE83" s="783"/>
      <c r="IF83" s="783"/>
      <c r="IG83" s="783"/>
      <c r="IH83" s="783"/>
      <c r="II83" s="783"/>
      <c r="IJ83" s="783"/>
      <c r="IK83" s="783"/>
      <c r="IL83" s="783"/>
      <c r="IM83" s="783"/>
      <c r="IN83" s="783"/>
      <c r="IO83" s="783"/>
      <c r="IP83" s="783"/>
      <c r="IQ83" s="783"/>
      <c r="IR83" s="783"/>
      <c r="IS83" s="783"/>
      <c r="IT83" s="783"/>
      <c r="IU83" s="783"/>
      <c r="IV83" s="783"/>
      <c r="IW83" s="783"/>
      <c r="IX83" s="783"/>
      <c r="IY83" s="783"/>
      <c r="IZ83" s="783"/>
      <c r="JA83" s="783"/>
      <c r="JB83" s="783"/>
      <c r="JC83" s="783"/>
      <c r="JD83" s="783"/>
      <c r="JE83" s="783"/>
      <c r="JF83" s="783"/>
      <c r="JG83" s="783"/>
      <c r="JH83" s="783"/>
      <c r="JI83" s="783"/>
      <c r="JJ83" s="783"/>
      <c r="JK83" s="783"/>
      <c r="JL83" s="783"/>
      <c r="JM83" s="783"/>
      <c r="JN83" s="783"/>
      <c r="JO83" s="783"/>
      <c r="JP83" s="783"/>
      <c r="JQ83" s="783"/>
      <c r="JR83" s="783"/>
      <c r="JS83" s="783"/>
      <c r="JT83" s="783"/>
      <c r="JU83" s="783"/>
      <c r="JV83" s="783"/>
      <c r="JW83" s="783"/>
      <c r="JX83" s="783"/>
      <c r="JY83" s="783"/>
      <c r="JZ83" s="783"/>
      <c r="KA83" s="783"/>
      <c r="KB83" s="783"/>
      <c r="KC83" s="783"/>
      <c r="KD83" s="783"/>
      <c r="KE83" s="783"/>
      <c r="KF83" s="783"/>
      <c r="KG83" s="783"/>
      <c r="KH83" s="783"/>
      <c r="KI83" s="783"/>
      <c r="KJ83" s="783"/>
      <c r="KK83" s="783"/>
      <c r="KL83" s="783"/>
      <c r="KM83" s="783"/>
      <c r="KN83" s="783"/>
      <c r="KO83" s="783"/>
      <c r="KP83" s="783"/>
      <c r="KQ83" s="783"/>
      <c r="KR83" s="783"/>
      <c r="KS83" s="783"/>
      <c r="KT83" s="783"/>
      <c r="KU83" s="783"/>
      <c r="KV83" s="783"/>
      <c r="KW83" s="783"/>
      <c r="KX83" s="783"/>
      <c r="KY83" s="783"/>
      <c r="KZ83" s="783"/>
      <c r="LA83" s="783"/>
      <c r="LB83" s="783"/>
      <c r="LC83" s="783"/>
      <c r="LD83" s="783"/>
      <c r="LE83" s="783"/>
      <c r="LF83" s="783"/>
      <c r="LG83" s="783"/>
      <c r="LH83" s="783"/>
      <c r="LI83" s="783"/>
      <c r="LJ83" s="783"/>
      <c r="LK83" s="783"/>
      <c r="LL83" s="783"/>
      <c r="LM83" s="783"/>
      <c r="LN83" s="783"/>
      <c r="LO83" s="783"/>
      <c r="LP83" s="783"/>
      <c r="LQ83" s="783"/>
      <c r="LR83" s="783"/>
      <c r="LS83" s="783"/>
      <c r="LT83" s="783"/>
      <c r="LU83" s="783"/>
      <c r="LV83" s="783"/>
      <c r="LW83" s="783"/>
      <c r="LX83" s="783"/>
      <c r="LY83" s="783"/>
      <c r="LZ83" s="783"/>
      <c r="MA83" s="783"/>
      <c r="MB83" s="783"/>
      <c r="MC83" s="783"/>
      <c r="MD83" s="783"/>
      <c r="ME83" s="783"/>
      <c r="MF83" s="783"/>
      <c r="MG83" s="783"/>
      <c r="MH83" s="783"/>
      <c r="MI83" s="783"/>
      <c r="MJ83" s="783"/>
      <c r="MK83" s="783"/>
      <c r="ML83" s="783"/>
      <c r="MM83" s="783"/>
      <c r="MN83" s="783"/>
      <c r="MO83" s="783"/>
      <c r="MP83" s="783"/>
      <c r="MQ83" s="783"/>
      <c r="MR83" s="783"/>
      <c r="MS83" s="783"/>
      <c r="MT83" s="783"/>
      <c r="MU83" s="783"/>
      <c r="MV83" s="783"/>
      <c r="MW83" s="783"/>
      <c r="MX83" s="783"/>
      <c r="MY83" s="783"/>
      <c r="MZ83" s="783"/>
      <c r="NA83" s="783"/>
      <c r="NB83" s="783"/>
      <c r="NC83" s="783"/>
      <c r="ND83" s="783"/>
      <c r="NE83" s="779"/>
      <c r="NF83" s="779"/>
      <c r="NG83" s="779"/>
      <c r="NH83" s="779"/>
      <c r="NI83" s="779"/>
      <c r="NJ83" s="779"/>
      <c r="NK83" s="779"/>
      <c r="NL83" s="779"/>
      <c r="NM83" s="779"/>
      <c r="NN83" s="779"/>
      <c r="NO83" s="779"/>
      <c r="NP83" s="779"/>
      <c r="NQ83" s="779"/>
      <c r="NR83" s="779"/>
      <c r="NS83" s="779"/>
      <c r="NT83" s="779"/>
      <c r="NU83" s="779"/>
      <c r="NV83" s="779"/>
      <c r="NW83" s="779"/>
      <c r="NX83" s="779"/>
      <c r="NY83" s="779"/>
      <c r="NZ83" s="779"/>
      <c r="OA83" s="779"/>
      <c r="OB83" s="779"/>
      <c r="OC83" s="779"/>
      <c r="OD83" s="779"/>
      <c r="OE83" s="779"/>
      <c r="OF83" s="779"/>
      <c r="OG83" s="779"/>
      <c r="OH83" s="779"/>
      <c r="OI83" s="779"/>
      <c r="OJ83" s="779"/>
      <c r="OK83" s="779"/>
      <c r="OL83" s="779"/>
      <c r="OM83" s="779"/>
      <c r="ON83" s="779"/>
      <c r="OO83" s="779"/>
      <c r="OP83" s="779"/>
      <c r="OQ83" s="779"/>
      <c r="OR83" s="779"/>
      <c r="OS83" s="779"/>
      <c r="OT83" s="779"/>
      <c r="OU83" s="779"/>
      <c r="OV83" s="779"/>
      <c r="OW83" s="779"/>
      <c r="OX83" s="779"/>
      <c r="OY83" s="779"/>
      <c r="OZ83" s="779"/>
      <c r="PA83" s="779"/>
      <c r="PB83" s="779"/>
      <c r="PC83" s="779"/>
      <c r="PD83" s="779"/>
      <c r="PE83" s="779"/>
      <c r="PF83" s="779"/>
      <c r="PG83" s="779"/>
      <c r="PH83" s="779"/>
      <c r="PI83" s="779"/>
      <c r="PJ83" s="779"/>
      <c r="PK83" s="779"/>
      <c r="PL83" s="779"/>
      <c r="PM83" s="779"/>
      <c r="PN83" s="779"/>
      <c r="PO83" s="779"/>
      <c r="PP83" s="779"/>
      <c r="PQ83" s="779"/>
      <c r="PR83" s="779"/>
      <c r="PS83" s="779"/>
      <c r="PT83" s="779"/>
      <c r="PU83" s="779"/>
      <c r="PV83" s="779"/>
      <c r="PW83" s="779"/>
      <c r="PX83" s="779"/>
      <c r="PY83" s="779"/>
      <c r="PZ83" s="779"/>
      <c r="QA83" s="779"/>
      <c r="QB83" s="779"/>
      <c r="QC83" s="779"/>
      <c r="QD83" s="779"/>
      <c r="QE83" s="779"/>
      <c r="QF83" s="779"/>
      <c r="QG83" s="779"/>
      <c r="QH83" s="779"/>
      <c r="QI83" s="779"/>
      <c r="QJ83" s="779"/>
      <c r="QK83" s="779"/>
      <c r="QL83" s="779"/>
      <c r="QM83" s="779"/>
      <c r="QN83" s="779"/>
      <c r="QO83" s="779"/>
      <c r="QP83" s="779"/>
      <c r="QQ83" s="779"/>
      <c r="QR83" s="779"/>
      <c r="QS83" s="779"/>
      <c r="QT83" s="779"/>
      <c r="QU83" s="779"/>
      <c r="QV83" s="779"/>
      <c r="QW83" s="779"/>
      <c r="QX83" s="779"/>
      <c r="QY83" s="779"/>
      <c r="QZ83" s="779"/>
      <c r="RA83" s="779"/>
      <c r="RB83" s="779"/>
      <c r="RC83" s="779"/>
      <c r="RD83" s="779"/>
      <c r="RE83" s="779"/>
      <c r="RF83" s="779"/>
      <c r="RG83" s="779"/>
      <c r="RH83" s="779"/>
      <c r="RI83" s="779"/>
      <c r="RJ83" s="779"/>
      <c r="RK83" s="779"/>
      <c r="RL83" s="779"/>
      <c r="RM83" s="779"/>
      <c r="RN83" s="779"/>
      <c r="RO83" s="779"/>
      <c r="RP83" s="779"/>
      <c r="RQ83" s="779"/>
      <c r="RR83" s="779"/>
      <c r="RS83" s="779"/>
      <c r="RT83" s="779"/>
      <c r="RU83" s="779"/>
      <c r="RV83" s="779"/>
      <c r="RW83" s="779"/>
      <c r="RX83" s="779"/>
      <c r="RY83" s="779"/>
      <c r="RZ83" s="779"/>
      <c r="SA83" s="779"/>
    </row>
    <row r="84" spans="1:495" s="871" customFormat="1" x14ac:dyDescent="0.2">
      <c r="C84" s="880"/>
      <c r="D84" s="779"/>
      <c r="E84" s="779"/>
      <c r="F84" s="779"/>
      <c r="G84" s="873" t="str">
        <f>IF(AND(K84="",L84="",M84="",N84="",O84=""),"",IF(OR(K84&gt;2,L84&gt;2,M84&gt;2,N84&gt;2,O84&gt;2,K84&lt;-2,L84&lt;-2,M84&lt;-2,N84&lt;-2,O84&lt;-2),"Not Equal","Equal"))</f>
        <v/>
      </c>
      <c r="H84" s="874" t="s">
        <v>664</v>
      </c>
      <c r="I84" s="875"/>
      <c r="J84" s="778"/>
      <c r="K84" s="876" t="str">
        <f t="shared" ref="K84:P84" si="368">IF(OR(K83="",K60=0),"", K60-K83)</f>
        <v/>
      </c>
      <c r="L84" s="966" t="str">
        <f t="shared" si="368"/>
        <v/>
      </c>
      <c r="M84" s="966" t="str">
        <f t="shared" si="368"/>
        <v/>
      </c>
      <c r="N84" s="966" t="str">
        <f t="shared" si="368"/>
        <v/>
      </c>
      <c r="O84" s="966" t="str">
        <f t="shared" si="368"/>
        <v/>
      </c>
      <c r="P84" s="966" t="str">
        <f t="shared" si="368"/>
        <v/>
      </c>
      <c r="X84" s="783"/>
      <c r="Y84" s="783"/>
      <c r="Z84" s="783"/>
      <c r="AA84" s="783"/>
      <c r="AB84" s="783"/>
      <c r="AC84" s="783"/>
      <c r="AD84" s="783"/>
      <c r="AE84" s="783"/>
      <c r="AF84" s="783"/>
      <c r="AG84" s="783"/>
      <c r="AH84" s="783"/>
      <c r="AI84" s="783"/>
      <c r="AJ84" s="783"/>
      <c r="AK84" s="783"/>
      <c r="AL84" s="783"/>
      <c r="AM84" s="783"/>
      <c r="AN84" s="783"/>
      <c r="AO84" s="783"/>
      <c r="AP84" s="783"/>
      <c r="AQ84" s="783"/>
      <c r="AR84" s="783"/>
      <c r="AS84" s="783"/>
      <c r="AT84" s="783"/>
      <c r="AU84" s="783"/>
      <c r="AV84" s="783"/>
      <c r="AW84" s="783"/>
      <c r="AX84" s="783"/>
      <c r="AY84" s="783"/>
      <c r="AZ84" s="783"/>
      <c r="BA84" s="783"/>
      <c r="BB84" s="783"/>
      <c r="BC84" s="783"/>
      <c r="BD84" s="783"/>
      <c r="BE84" s="783"/>
      <c r="BF84" s="783"/>
      <c r="BG84" s="783"/>
      <c r="BH84" s="783"/>
      <c r="BI84" s="783"/>
      <c r="BJ84" s="783"/>
      <c r="BK84" s="783"/>
      <c r="BL84" s="783"/>
      <c r="BM84" s="783"/>
      <c r="BN84" s="783"/>
      <c r="BO84" s="783"/>
      <c r="BP84" s="783"/>
      <c r="BQ84" s="783"/>
      <c r="BR84" s="783"/>
      <c r="BS84" s="783"/>
      <c r="BT84" s="783"/>
      <c r="BU84" s="783"/>
      <c r="BV84" s="783"/>
      <c r="BW84" s="783"/>
      <c r="BX84" s="783"/>
      <c r="BY84" s="783"/>
      <c r="BZ84" s="783"/>
      <c r="CA84" s="783"/>
      <c r="CB84" s="783"/>
      <c r="CC84" s="783"/>
      <c r="CD84" s="783"/>
      <c r="CE84" s="783"/>
      <c r="CF84" s="783"/>
      <c r="CG84" s="783"/>
      <c r="CH84" s="783"/>
      <c r="CI84" s="783"/>
      <c r="CJ84" s="783"/>
      <c r="CK84" s="783"/>
      <c r="CL84" s="783"/>
      <c r="CM84" s="783"/>
      <c r="CN84" s="783"/>
      <c r="CO84" s="783"/>
      <c r="CP84" s="783"/>
      <c r="CQ84" s="783"/>
      <c r="CR84" s="783"/>
      <c r="CS84" s="783"/>
      <c r="CT84" s="783"/>
      <c r="CU84" s="783"/>
      <c r="CV84" s="783"/>
      <c r="CW84" s="783"/>
      <c r="CX84" s="783"/>
      <c r="CY84" s="783"/>
      <c r="CZ84" s="783"/>
      <c r="DA84" s="783"/>
      <c r="DB84" s="783"/>
      <c r="DC84" s="783"/>
      <c r="DD84" s="783"/>
      <c r="DE84" s="783"/>
      <c r="DF84" s="783"/>
      <c r="DG84" s="783"/>
      <c r="DH84" s="783"/>
      <c r="DI84" s="783"/>
      <c r="DJ84" s="783"/>
      <c r="DK84" s="783"/>
      <c r="DL84" s="783"/>
      <c r="DM84" s="783"/>
      <c r="DN84" s="783"/>
      <c r="DO84" s="783"/>
      <c r="DP84" s="783"/>
      <c r="DQ84" s="783"/>
      <c r="DR84" s="783"/>
      <c r="DS84" s="783"/>
      <c r="DT84" s="783"/>
      <c r="DU84" s="783"/>
      <c r="DV84" s="783"/>
      <c r="DW84" s="783"/>
      <c r="DX84" s="783"/>
      <c r="DY84" s="783"/>
      <c r="DZ84" s="783"/>
      <c r="EA84" s="783"/>
      <c r="EB84" s="783"/>
      <c r="EC84" s="783"/>
      <c r="ED84" s="783"/>
      <c r="EE84" s="783"/>
      <c r="EF84" s="783"/>
      <c r="EG84" s="783"/>
      <c r="EH84" s="783"/>
      <c r="EI84" s="783"/>
      <c r="EJ84" s="783"/>
      <c r="EK84" s="783"/>
      <c r="EL84" s="783"/>
      <c r="EM84" s="783"/>
      <c r="EN84" s="783"/>
      <c r="EO84" s="783"/>
      <c r="EP84" s="783"/>
      <c r="EQ84" s="783"/>
      <c r="ER84" s="783"/>
      <c r="ES84" s="783"/>
      <c r="ET84" s="783"/>
      <c r="EU84" s="783"/>
      <c r="EV84" s="783"/>
      <c r="EW84" s="783"/>
      <c r="EX84" s="783"/>
      <c r="EY84" s="783"/>
      <c r="EZ84" s="783"/>
      <c r="FA84" s="783"/>
      <c r="FB84" s="783"/>
      <c r="FC84" s="783"/>
      <c r="FD84" s="783"/>
      <c r="FE84" s="783"/>
      <c r="FF84" s="783"/>
      <c r="FG84" s="783"/>
      <c r="FH84" s="783"/>
      <c r="FI84" s="783"/>
      <c r="FJ84" s="783"/>
      <c r="FK84" s="783"/>
      <c r="FL84" s="783"/>
      <c r="FM84" s="783"/>
      <c r="FN84" s="783"/>
      <c r="FO84" s="783"/>
      <c r="FP84" s="783"/>
      <c r="FQ84" s="783"/>
      <c r="FR84" s="783"/>
      <c r="FS84" s="783"/>
      <c r="FT84" s="783"/>
      <c r="FU84" s="783"/>
      <c r="FV84" s="783"/>
      <c r="FW84" s="783"/>
      <c r="FX84" s="783"/>
      <c r="FY84" s="783"/>
      <c r="FZ84" s="783"/>
      <c r="GA84" s="783"/>
      <c r="GB84" s="783"/>
      <c r="GC84" s="783"/>
      <c r="GD84" s="783"/>
      <c r="GE84" s="783"/>
      <c r="GF84" s="783"/>
      <c r="GG84" s="783"/>
      <c r="GH84" s="783"/>
      <c r="GI84" s="783"/>
      <c r="GJ84" s="783"/>
      <c r="GK84" s="783"/>
      <c r="GL84" s="783"/>
      <c r="GM84" s="783"/>
      <c r="GN84" s="783"/>
      <c r="GO84" s="783"/>
      <c r="GP84" s="783"/>
      <c r="GQ84" s="783"/>
      <c r="GR84" s="783"/>
      <c r="GS84" s="783"/>
      <c r="GT84" s="783"/>
      <c r="GU84" s="783"/>
      <c r="GV84" s="783"/>
      <c r="GW84" s="783"/>
      <c r="GX84" s="783"/>
      <c r="GY84" s="783"/>
      <c r="GZ84" s="783"/>
      <c r="HA84" s="783"/>
      <c r="HB84" s="783"/>
      <c r="HC84" s="783"/>
      <c r="HD84" s="783"/>
      <c r="HE84" s="783"/>
      <c r="HF84" s="783"/>
      <c r="HG84" s="783"/>
      <c r="HH84" s="783"/>
      <c r="HI84" s="783"/>
      <c r="HJ84" s="783"/>
      <c r="HK84" s="783"/>
      <c r="HL84" s="783"/>
      <c r="HM84" s="783"/>
      <c r="HN84" s="783"/>
      <c r="HO84" s="783"/>
      <c r="HP84" s="783"/>
      <c r="HQ84" s="783"/>
      <c r="HR84" s="783"/>
      <c r="HS84" s="783"/>
      <c r="HT84" s="783"/>
      <c r="HU84" s="783"/>
      <c r="HV84" s="783"/>
      <c r="HW84" s="783"/>
      <c r="HX84" s="783"/>
      <c r="HY84" s="783"/>
      <c r="HZ84" s="783"/>
      <c r="IA84" s="783"/>
      <c r="IB84" s="783"/>
      <c r="IC84" s="783"/>
      <c r="ID84" s="783"/>
      <c r="IE84" s="783"/>
      <c r="IF84" s="783"/>
      <c r="IG84" s="783"/>
      <c r="IH84" s="783"/>
      <c r="II84" s="783"/>
      <c r="IJ84" s="783"/>
      <c r="IK84" s="783"/>
      <c r="IL84" s="783"/>
      <c r="IM84" s="783"/>
      <c r="IN84" s="783"/>
      <c r="IO84" s="783"/>
      <c r="IP84" s="783"/>
      <c r="IQ84" s="783"/>
      <c r="IR84" s="783"/>
      <c r="IS84" s="783"/>
      <c r="IT84" s="783"/>
      <c r="IU84" s="783"/>
      <c r="IV84" s="783"/>
      <c r="IW84" s="783"/>
      <c r="IX84" s="783"/>
      <c r="IY84" s="783"/>
      <c r="IZ84" s="783"/>
      <c r="JA84" s="783"/>
      <c r="JB84" s="783"/>
      <c r="JC84" s="783"/>
      <c r="JD84" s="783"/>
      <c r="JE84" s="783"/>
      <c r="JF84" s="783"/>
      <c r="JG84" s="783"/>
      <c r="JH84" s="783"/>
      <c r="JI84" s="783"/>
      <c r="JJ84" s="783"/>
      <c r="JK84" s="783"/>
      <c r="JL84" s="783"/>
      <c r="JM84" s="783"/>
      <c r="JN84" s="783"/>
      <c r="JO84" s="783"/>
      <c r="JP84" s="783"/>
      <c r="JQ84" s="783"/>
      <c r="JR84" s="783"/>
      <c r="JS84" s="783"/>
      <c r="JT84" s="783"/>
      <c r="JU84" s="783"/>
      <c r="JV84" s="783"/>
      <c r="JW84" s="783"/>
      <c r="JX84" s="783"/>
      <c r="JY84" s="783"/>
      <c r="JZ84" s="783"/>
      <c r="KA84" s="783"/>
      <c r="KB84" s="783"/>
      <c r="KC84" s="783"/>
      <c r="KD84" s="783"/>
      <c r="KE84" s="783"/>
      <c r="KF84" s="783"/>
      <c r="KG84" s="783"/>
      <c r="KH84" s="783"/>
      <c r="KI84" s="783"/>
      <c r="KJ84" s="783"/>
      <c r="KK84" s="783"/>
      <c r="KL84" s="783"/>
      <c r="KM84" s="783"/>
      <c r="KN84" s="783"/>
      <c r="KO84" s="783"/>
      <c r="KP84" s="783"/>
      <c r="KQ84" s="783"/>
      <c r="KR84" s="783"/>
      <c r="KS84" s="783"/>
      <c r="KT84" s="783"/>
      <c r="KU84" s="783"/>
      <c r="KV84" s="783"/>
      <c r="KW84" s="783"/>
      <c r="KX84" s="783"/>
      <c r="KY84" s="783"/>
      <c r="KZ84" s="783"/>
      <c r="LA84" s="783"/>
      <c r="LB84" s="783"/>
      <c r="LC84" s="783"/>
      <c r="LD84" s="783"/>
      <c r="LE84" s="783"/>
      <c r="LF84" s="783"/>
      <c r="LG84" s="783"/>
      <c r="LH84" s="783"/>
      <c r="LI84" s="783"/>
      <c r="LJ84" s="783"/>
      <c r="LK84" s="783"/>
      <c r="LL84" s="783"/>
      <c r="LM84" s="783"/>
      <c r="LN84" s="783"/>
      <c r="LO84" s="783"/>
      <c r="LP84" s="783"/>
      <c r="LQ84" s="783"/>
      <c r="LR84" s="783"/>
      <c r="LS84" s="783"/>
      <c r="LT84" s="783"/>
      <c r="LU84" s="783"/>
      <c r="LV84" s="783"/>
      <c r="LW84" s="783"/>
      <c r="LX84" s="783"/>
      <c r="LY84" s="783"/>
      <c r="LZ84" s="783"/>
      <c r="MA84" s="783"/>
      <c r="MB84" s="783"/>
      <c r="MC84" s="783"/>
      <c r="MD84" s="783"/>
      <c r="ME84" s="783"/>
      <c r="MF84" s="783"/>
      <c r="MG84" s="783"/>
      <c r="MH84" s="783"/>
      <c r="MI84" s="783"/>
      <c r="MJ84" s="783"/>
      <c r="MK84" s="783"/>
      <c r="ML84" s="783"/>
      <c r="MM84" s="783"/>
      <c r="MN84" s="783"/>
      <c r="MO84" s="783"/>
      <c r="MP84" s="783"/>
      <c r="MQ84" s="783"/>
      <c r="MR84" s="783"/>
      <c r="MS84" s="783"/>
      <c r="MT84" s="783"/>
      <c r="MU84" s="783"/>
      <c r="MV84" s="783"/>
      <c r="MW84" s="783"/>
      <c r="MX84" s="783"/>
      <c r="MY84" s="783"/>
      <c r="MZ84" s="783"/>
      <c r="NA84" s="783"/>
      <c r="NB84" s="783"/>
      <c r="NC84" s="783"/>
      <c r="ND84" s="783"/>
      <c r="NE84" s="779"/>
      <c r="NF84" s="779"/>
      <c r="NG84" s="779"/>
      <c r="NH84" s="779"/>
      <c r="NI84" s="779"/>
      <c r="NJ84" s="779"/>
      <c r="NK84" s="779"/>
      <c r="NL84" s="779"/>
      <c r="NM84" s="779"/>
      <c r="NN84" s="779"/>
      <c r="NO84" s="779"/>
      <c r="NP84" s="779"/>
      <c r="NQ84" s="779"/>
      <c r="NR84" s="779"/>
      <c r="NS84" s="779"/>
      <c r="NT84" s="779"/>
      <c r="NU84" s="779"/>
      <c r="NV84" s="779"/>
      <c r="NW84" s="779"/>
      <c r="NX84" s="779"/>
      <c r="NY84" s="779"/>
      <c r="NZ84" s="779"/>
      <c r="OA84" s="779"/>
      <c r="OB84" s="779"/>
      <c r="OC84" s="779"/>
      <c r="OD84" s="779"/>
      <c r="OE84" s="779"/>
      <c r="OF84" s="779"/>
      <c r="OG84" s="779"/>
      <c r="OH84" s="779"/>
      <c r="OI84" s="779"/>
      <c r="OJ84" s="779"/>
      <c r="OK84" s="779"/>
      <c r="OL84" s="779"/>
      <c r="OM84" s="779"/>
      <c r="ON84" s="779"/>
      <c r="OO84" s="779"/>
      <c r="OP84" s="779"/>
      <c r="OQ84" s="779"/>
      <c r="OR84" s="779"/>
      <c r="OS84" s="779"/>
      <c r="OT84" s="779"/>
      <c r="OU84" s="779"/>
      <c r="OV84" s="779"/>
      <c r="OW84" s="779"/>
      <c r="OX84" s="779"/>
      <c r="OY84" s="779"/>
      <c r="OZ84" s="779"/>
      <c r="PA84" s="779"/>
      <c r="PB84" s="779"/>
      <c r="PC84" s="779"/>
      <c r="PD84" s="779"/>
      <c r="PE84" s="779"/>
      <c r="PF84" s="779"/>
      <c r="PG84" s="779"/>
      <c r="PH84" s="779"/>
      <c r="PI84" s="779"/>
      <c r="PJ84" s="779"/>
      <c r="PK84" s="779"/>
      <c r="PL84" s="779"/>
      <c r="PM84" s="779"/>
      <c r="PN84" s="779"/>
      <c r="PO84" s="779"/>
      <c r="PP84" s="779"/>
      <c r="PQ84" s="779"/>
      <c r="PR84" s="779"/>
      <c r="PS84" s="779"/>
      <c r="PT84" s="779"/>
      <c r="PU84" s="779"/>
      <c r="PV84" s="779"/>
      <c r="PW84" s="779"/>
      <c r="PX84" s="779"/>
      <c r="PY84" s="779"/>
      <c r="PZ84" s="779"/>
      <c r="QA84" s="779"/>
      <c r="QB84" s="779"/>
      <c r="QC84" s="779"/>
      <c r="QD84" s="779"/>
      <c r="QE84" s="779"/>
      <c r="QF84" s="779"/>
      <c r="QG84" s="779"/>
      <c r="QH84" s="779"/>
      <c r="QI84" s="779"/>
      <c r="QJ84" s="779"/>
      <c r="QK84" s="779"/>
      <c r="QL84" s="779"/>
      <c r="QM84" s="779"/>
      <c r="QN84" s="779"/>
      <c r="QO84" s="779"/>
      <c r="QP84" s="779"/>
      <c r="QQ84" s="779"/>
      <c r="QR84" s="779"/>
      <c r="QS84" s="779"/>
      <c r="QT84" s="779"/>
      <c r="QU84" s="779"/>
      <c r="QV84" s="779"/>
      <c r="QW84" s="779"/>
      <c r="QX84" s="779"/>
      <c r="QY84" s="779"/>
      <c r="QZ84" s="779"/>
      <c r="RA84" s="779"/>
      <c r="RB84" s="779"/>
      <c r="RC84" s="779"/>
      <c r="RD84" s="779"/>
      <c r="RE84" s="779"/>
      <c r="RF84" s="779"/>
      <c r="RG84" s="779"/>
      <c r="RH84" s="779"/>
      <c r="RI84" s="779"/>
      <c r="RJ84" s="779"/>
      <c r="RK84" s="779"/>
      <c r="RL84" s="779"/>
      <c r="RM84" s="779"/>
      <c r="RN84" s="779"/>
      <c r="RO84" s="779"/>
      <c r="RP84" s="779"/>
      <c r="RQ84" s="779"/>
      <c r="RR84" s="779"/>
      <c r="RS84" s="779"/>
      <c r="RT84" s="779"/>
      <c r="RU84" s="779"/>
      <c r="RV84" s="779"/>
      <c r="RW84" s="779"/>
      <c r="RX84" s="779"/>
      <c r="RY84" s="779"/>
      <c r="RZ84" s="779"/>
      <c r="SA84" s="779"/>
    </row>
    <row r="85" spans="1:495" s="871" customFormat="1" x14ac:dyDescent="0.2">
      <c r="C85" s="880" t="s">
        <v>666</v>
      </c>
      <c r="D85" s="779"/>
      <c r="E85" s="779"/>
      <c r="F85" s="779"/>
      <c r="G85" s="779"/>
      <c r="H85" s="849" t="s">
        <v>600</v>
      </c>
      <c r="I85" s="850"/>
      <c r="J85" s="778"/>
      <c r="K85" s="877" t="str">
        <f t="shared" ref="K85:P85" si="369">IF(OR(K61=0,K$67=0),"",K61/K$67)</f>
        <v/>
      </c>
      <c r="L85" s="878" t="str">
        <f t="shared" si="369"/>
        <v/>
      </c>
      <c r="M85" s="878" t="str">
        <f t="shared" si="369"/>
        <v/>
      </c>
      <c r="N85" s="878" t="str">
        <f t="shared" si="369"/>
        <v/>
      </c>
      <c r="O85" s="878" t="str">
        <f t="shared" si="369"/>
        <v/>
      </c>
      <c r="P85" s="879" t="str">
        <f t="shared" si="369"/>
        <v/>
      </c>
      <c r="X85" s="783"/>
      <c r="Y85" s="783"/>
      <c r="Z85" s="783"/>
      <c r="AA85" s="783"/>
      <c r="AB85" s="783"/>
      <c r="AC85" s="783"/>
      <c r="AD85" s="783"/>
      <c r="AE85" s="783"/>
      <c r="AF85" s="783"/>
      <c r="AG85" s="783"/>
      <c r="AH85" s="783"/>
      <c r="AI85" s="783"/>
      <c r="AJ85" s="783"/>
      <c r="AK85" s="783"/>
      <c r="AL85" s="783"/>
      <c r="AM85" s="783"/>
      <c r="AN85" s="783"/>
      <c r="AO85" s="783"/>
      <c r="AP85" s="783"/>
      <c r="AQ85" s="783"/>
      <c r="AR85" s="783"/>
      <c r="AS85" s="783"/>
      <c r="AT85" s="783"/>
      <c r="AU85" s="783"/>
      <c r="AV85" s="783"/>
      <c r="AW85" s="783"/>
      <c r="AX85" s="783"/>
      <c r="AY85" s="783"/>
      <c r="AZ85" s="783"/>
      <c r="BA85" s="783"/>
      <c r="BB85" s="783"/>
      <c r="BC85" s="783"/>
      <c r="BD85" s="783"/>
      <c r="BE85" s="783"/>
      <c r="BF85" s="783"/>
      <c r="BG85" s="783"/>
      <c r="BH85" s="783"/>
      <c r="BI85" s="783"/>
      <c r="BJ85" s="783"/>
      <c r="BK85" s="783"/>
      <c r="BL85" s="783"/>
      <c r="BM85" s="783"/>
      <c r="BN85" s="783"/>
      <c r="BO85" s="783"/>
      <c r="BP85" s="783"/>
      <c r="BQ85" s="783"/>
      <c r="BR85" s="783"/>
      <c r="BS85" s="783"/>
      <c r="BT85" s="783"/>
      <c r="BU85" s="783"/>
      <c r="BV85" s="783"/>
      <c r="BW85" s="783"/>
      <c r="BX85" s="783"/>
      <c r="BY85" s="783"/>
      <c r="BZ85" s="783"/>
      <c r="CA85" s="783"/>
      <c r="CB85" s="783"/>
      <c r="CC85" s="783"/>
      <c r="CD85" s="783"/>
      <c r="CE85" s="783"/>
      <c r="CF85" s="783"/>
      <c r="CG85" s="783"/>
      <c r="CH85" s="783"/>
      <c r="CI85" s="783"/>
      <c r="CJ85" s="783"/>
      <c r="CK85" s="783"/>
      <c r="CL85" s="783"/>
      <c r="CM85" s="783"/>
      <c r="CN85" s="783"/>
      <c r="CO85" s="783"/>
      <c r="CP85" s="783"/>
      <c r="CQ85" s="783"/>
      <c r="CR85" s="783"/>
      <c r="CS85" s="783"/>
      <c r="CT85" s="783"/>
      <c r="CU85" s="783"/>
      <c r="CV85" s="783"/>
      <c r="CW85" s="783"/>
      <c r="CX85" s="783"/>
      <c r="CY85" s="783"/>
      <c r="CZ85" s="783"/>
      <c r="DA85" s="783"/>
      <c r="DB85" s="783"/>
      <c r="DC85" s="783"/>
      <c r="DD85" s="783"/>
      <c r="DE85" s="783"/>
      <c r="DF85" s="783"/>
      <c r="DG85" s="783"/>
      <c r="DH85" s="783"/>
      <c r="DI85" s="783"/>
      <c r="DJ85" s="783"/>
      <c r="DK85" s="783"/>
      <c r="DL85" s="783"/>
      <c r="DM85" s="783"/>
      <c r="DN85" s="783"/>
      <c r="DO85" s="783"/>
      <c r="DP85" s="783"/>
      <c r="DQ85" s="783"/>
      <c r="DR85" s="783"/>
      <c r="DS85" s="783"/>
      <c r="DT85" s="783"/>
      <c r="DU85" s="783"/>
      <c r="DV85" s="783"/>
      <c r="DW85" s="783"/>
      <c r="DX85" s="783"/>
      <c r="DY85" s="783"/>
      <c r="DZ85" s="783"/>
      <c r="EA85" s="783"/>
      <c r="EB85" s="783"/>
      <c r="EC85" s="783"/>
      <c r="ED85" s="783"/>
      <c r="EE85" s="783"/>
      <c r="EF85" s="783"/>
      <c r="EG85" s="783"/>
      <c r="EH85" s="783"/>
      <c r="EI85" s="783"/>
      <c r="EJ85" s="783"/>
      <c r="EK85" s="783"/>
      <c r="EL85" s="783"/>
      <c r="EM85" s="783"/>
      <c r="EN85" s="783"/>
      <c r="EO85" s="783"/>
      <c r="EP85" s="783"/>
      <c r="EQ85" s="783"/>
      <c r="ER85" s="783"/>
      <c r="ES85" s="783"/>
      <c r="ET85" s="783"/>
      <c r="EU85" s="783"/>
      <c r="EV85" s="783"/>
      <c r="EW85" s="783"/>
      <c r="EX85" s="783"/>
      <c r="EY85" s="783"/>
      <c r="EZ85" s="783"/>
      <c r="FA85" s="783"/>
      <c r="FB85" s="783"/>
      <c r="FC85" s="783"/>
      <c r="FD85" s="783"/>
      <c r="FE85" s="783"/>
      <c r="FF85" s="783"/>
      <c r="FG85" s="783"/>
      <c r="FH85" s="783"/>
      <c r="FI85" s="783"/>
      <c r="FJ85" s="783"/>
      <c r="FK85" s="783"/>
      <c r="FL85" s="783"/>
      <c r="FM85" s="783"/>
      <c r="FN85" s="783"/>
      <c r="FO85" s="783"/>
      <c r="FP85" s="783"/>
      <c r="FQ85" s="783"/>
      <c r="FR85" s="783"/>
      <c r="FS85" s="783"/>
      <c r="FT85" s="783"/>
      <c r="FU85" s="783"/>
      <c r="FV85" s="783"/>
      <c r="FW85" s="783"/>
      <c r="FX85" s="783"/>
      <c r="FY85" s="783"/>
      <c r="FZ85" s="783"/>
      <c r="GA85" s="783"/>
      <c r="GB85" s="783"/>
      <c r="GC85" s="783"/>
      <c r="GD85" s="783"/>
      <c r="GE85" s="783"/>
      <c r="GF85" s="783"/>
      <c r="GG85" s="783"/>
      <c r="GH85" s="783"/>
      <c r="GI85" s="783"/>
      <c r="GJ85" s="783"/>
      <c r="GK85" s="783"/>
      <c r="GL85" s="783"/>
      <c r="GM85" s="783"/>
      <c r="GN85" s="783"/>
      <c r="GO85" s="783"/>
      <c r="GP85" s="783"/>
      <c r="GQ85" s="783"/>
      <c r="GR85" s="783"/>
      <c r="GS85" s="783"/>
      <c r="GT85" s="783"/>
      <c r="GU85" s="783"/>
      <c r="GV85" s="783"/>
      <c r="GW85" s="783"/>
      <c r="GX85" s="783"/>
      <c r="GY85" s="783"/>
      <c r="GZ85" s="783"/>
      <c r="HA85" s="783"/>
      <c r="HB85" s="783"/>
      <c r="HC85" s="783"/>
      <c r="HD85" s="783"/>
      <c r="HE85" s="783"/>
      <c r="HF85" s="783"/>
      <c r="HG85" s="783"/>
      <c r="HH85" s="783"/>
      <c r="HI85" s="783"/>
      <c r="HJ85" s="783"/>
      <c r="HK85" s="783"/>
      <c r="HL85" s="783"/>
      <c r="HM85" s="783"/>
      <c r="HN85" s="783"/>
      <c r="HO85" s="783"/>
      <c r="HP85" s="783"/>
      <c r="HQ85" s="783"/>
      <c r="HR85" s="783"/>
      <c r="HS85" s="783"/>
      <c r="HT85" s="783"/>
      <c r="HU85" s="783"/>
      <c r="HV85" s="783"/>
      <c r="HW85" s="783"/>
      <c r="HX85" s="783"/>
      <c r="HY85" s="783"/>
      <c r="HZ85" s="783"/>
      <c r="IA85" s="783"/>
      <c r="IB85" s="783"/>
      <c r="IC85" s="783"/>
      <c r="ID85" s="783"/>
      <c r="IE85" s="783"/>
      <c r="IF85" s="783"/>
      <c r="IG85" s="783"/>
      <c r="IH85" s="783"/>
      <c r="II85" s="783"/>
      <c r="IJ85" s="783"/>
      <c r="IK85" s="783"/>
      <c r="IL85" s="783"/>
      <c r="IM85" s="783"/>
      <c r="IN85" s="783"/>
      <c r="IO85" s="783"/>
      <c r="IP85" s="783"/>
      <c r="IQ85" s="783"/>
      <c r="IR85" s="783"/>
      <c r="IS85" s="783"/>
      <c r="IT85" s="783"/>
      <c r="IU85" s="783"/>
      <c r="IV85" s="783"/>
      <c r="IW85" s="783"/>
      <c r="IX85" s="783"/>
      <c r="IY85" s="783"/>
      <c r="IZ85" s="783"/>
      <c r="JA85" s="783"/>
      <c r="JB85" s="783"/>
      <c r="JC85" s="783"/>
      <c r="JD85" s="783"/>
      <c r="JE85" s="783"/>
      <c r="JF85" s="783"/>
      <c r="JG85" s="783"/>
      <c r="JH85" s="783"/>
      <c r="JI85" s="783"/>
      <c r="JJ85" s="783"/>
      <c r="JK85" s="783"/>
      <c r="JL85" s="783"/>
      <c r="JM85" s="783"/>
      <c r="JN85" s="783"/>
      <c r="JO85" s="783"/>
      <c r="JP85" s="783"/>
      <c r="JQ85" s="783"/>
      <c r="JR85" s="783"/>
      <c r="JS85" s="783"/>
      <c r="JT85" s="783"/>
      <c r="JU85" s="783"/>
      <c r="JV85" s="783"/>
      <c r="JW85" s="783"/>
      <c r="JX85" s="783"/>
      <c r="JY85" s="783"/>
      <c r="JZ85" s="783"/>
      <c r="KA85" s="783"/>
      <c r="KB85" s="783"/>
      <c r="KC85" s="783"/>
      <c r="KD85" s="783"/>
      <c r="KE85" s="783"/>
      <c r="KF85" s="783"/>
      <c r="KG85" s="783"/>
      <c r="KH85" s="783"/>
      <c r="KI85" s="783"/>
      <c r="KJ85" s="783"/>
      <c r="KK85" s="783"/>
      <c r="KL85" s="783"/>
      <c r="KM85" s="783"/>
      <c r="KN85" s="783"/>
      <c r="KO85" s="783"/>
      <c r="KP85" s="783"/>
      <c r="KQ85" s="783"/>
      <c r="KR85" s="783"/>
      <c r="KS85" s="783"/>
      <c r="KT85" s="783"/>
      <c r="KU85" s="783"/>
      <c r="KV85" s="783"/>
      <c r="KW85" s="783"/>
      <c r="KX85" s="783"/>
      <c r="KY85" s="783"/>
      <c r="KZ85" s="783"/>
      <c r="LA85" s="783"/>
      <c r="LB85" s="783"/>
      <c r="LC85" s="783"/>
      <c r="LD85" s="783"/>
      <c r="LE85" s="783"/>
      <c r="LF85" s="783"/>
      <c r="LG85" s="783"/>
      <c r="LH85" s="783"/>
      <c r="LI85" s="783"/>
      <c r="LJ85" s="783"/>
      <c r="LK85" s="783"/>
      <c r="LL85" s="783"/>
      <c r="LM85" s="783"/>
      <c r="LN85" s="783"/>
      <c r="LO85" s="783"/>
      <c r="LP85" s="783"/>
      <c r="LQ85" s="783"/>
      <c r="LR85" s="783"/>
      <c r="LS85" s="783"/>
      <c r="LT85" s="783"/>
      <c r="LU85" s="783"/>
      <c r="LV85" s="783"/>
      <c r="LW85" s="783"/>
      <c r="LX85" s="783"/>
      <c r="LY85" s="783"/>
      <c r="LZ85" s="783"/>
      <c r="MA85" s="783"/>
      <c r="MB85" s="783"/>
      <c r="MC85" s="783"/>
      <c r="MD85" s="783"/>
      <c r="ME85" s="783"/>
      <c r="MF85" s="783"/>
      <c r="MG85" s="783"/>
      <c r="MH85" s="783"/>
      <c r="MI85" s="783"/>
      <c r="MJ85" s="783"/>
      <c r="MK85" s="783"/>
      <c r="ML85" s="783"/>
      <c r="MM85" s="783"/>
      <c r="MN85" s="783"/>
      <c r="MO85" s="783"/>
      <c r="MP85" s="783"/>
      <c r="MQ85" s="783"/>
      <c r="MR85" s="783"/>
      <c r="MS85" s="783"/>
      <c r="MT85" s="783"/>
      <c r="MU85" s="783"/>
      <c r="MV85" s="783"/>
      <c r="MW85" s="783"/>
      <c r="MX85" s="783"/>
      <c r="MY85" s="783"/>
      <c r="MZ85" s="783"/>
      <c r="NA85" s="783"/>
      <c r="NB85" s="783"/>
      <c r="NC85" s="783"/>
      <c r="ND85" s="783"/>
      <c r="NE85" s="779"/>
      <c r="NF85" s="779"/>
      <c r="NG85" s="779"/>
      <c r="NH85" s="779"/>
      <c r="NI85" s="779"/>
      <c r="NJ85" s="779"/>
      <c r="NK85" s="779"/>
      <c r="NL85" s="779"/>
      <c r="NM85" s="779"/>
      <c r="NN85" s="779"/>
      <c r="NO85" s="779"/>
      <c r="NP85" s="779"/>
      <c r="NQ85" s="779"/>
      <c r="NR85" s="779"/>
      <c r="NS85" s="779"/>
      <c r="NT85" s="779"/>
      <c r="NU85" s="779"/>
      <c r="NV85" s="779"/>
      <c r="NW85" s="779"/>
      <c r="NX85" s="779"/>
      <c r="NY85" s="779"/>
      <c r="NZ85" s="779"/>
      <c r="OA85" s="779"/>
      <c r="OB85" s="779"/>
      <c r="OC85" s="779"/>
      <c r="OD85" s="779"/>
      <c r="OE85" s="779"/>
      <c r="OF85" s="779"/>
      <c r="OG85" s="779"/>
      <c r="OH85" s="779"/>
      <c r="OI85" s="779"/>
      <c r="OJ85" s="779"/>
      <c r="OK85" s="779"/>
      <c r="OL85" s="779"/>
      <c r="OM85" s="779"/>
      <c r="ON85" s="779"/>
      <c r="OO85" s="779"/>
      <c r="OP85" s="779"/>
      <c r="OQ85" s="779"/>
      <c r="OR85" s="779"/>
      <c r="OS85" s="779"/>
      <c r="OT85" s="779"/>
      <c r="OU85" s="779"/>
      <c r="OV85" s="779"/>
      <c r="OW85" s="779"/>
      <c r="OX85" s="779"/>
      <c r="OY85" s="779"/>
      <c r="OZ85" s="779"/>
      <c r="PA85" s="779"/>
      <c r="PB85" s="779"/>
      <c r="PC85" s="779"/>
      <c r="PD85" s="779"/>
      <c r="PE85" s="779"/>
      <c r="PF85" s="779"/>
      <c r="PG85" s="779"/>
      <c r="PH85" s="779"/>
      <c r="PI85" s="779"/>
      <c r="PJ85" s="779"/>
      <c r="PK85" s="779"/>
      <c r="PL85" s="779"/>
      <c r="PM85" s="779"/>
      <c r="PN85" s="779"/>
      <c r="PO85" s="779"/>
      <c r="PP85" s="779"/>
      <c r="PQ85" s="779"/>
      <c r="PR85" s="779"/>
      <c r="PS85" s="779"/>
      <c r="PT85" s="779"/>
      <c r="PU85" s="779"/>
      <c r="PV85" s="779"/>
      <c r="PW85" s="779"/>
      <c r="PX85" s="779"/>
      <c r="PY85" s="779"/>
      <c r="PZ85" s="779"/>
      <c r="QA85" s="779"/>
      <c r="QB85" s="779"/>
      <c r="QC85" s="779"/>
      <c r="QD85" s="779"/>
      <c r="QE85" s="779"/>
      <c r="QF85" s="779"/>
      <c r="QG85" s="779"/>
      <c r="QH85" s="779"/>
      <c r="QI85" s="779"/>
      <c r="QJ85" s="779"/>
      <c r="QK85" s="779"/>
      <c r="QL85" s="779"/>
      <c r="QM85" s="779"/>
      <c r="QN85" s="779"/>
      <c r="QO85" s="779"/>
      <c r="QP85" s="779"/>
      <c r="QQ85" s="779"/>
      <c r="QR85" s="779"/>
      <c r="QS85" s="779"/>
      <c r="QT85" s="779"/>
      <c r="QU85" s="779"/>
      <c r="QV85" s="779"/>
      <c r="QW85" s="779"/>
      <c r="QX85" s="779"/>
      <c r="QY85" s="779"/>
      <c r="QZ85" s="779"/>
      <c r="RA85" s="779"/>
      <c r="RB85" s="779"/>
      <c r="RC85" s="779"/>
      <c r="RD85" s="779"/>
      <c r="RE85" s="779"/>
      <c r="RF85" s="779"/>
      <c r="RG85" s="779"/>
      <c r="RH85" s="779"/>
      <c r="RI85" s="779"/>
      <c r="RJ85" s="779"/>
      <c r="RK85" s="779"/>
      <c r="RL85" s="779"/>
      <c r="RM85" s="779"/>
      <c r="RN85" s="779"/>
      <c r="RO85" s="779"/>
      <c r="RP85" s="779"/>
      <c r="RQ85" s="779"/>
      <c r="RR85" s="779"/>
      <c r="RS85" s="779"/>
      <c r="RT85" s="779"/>
      <c r="RU85" s="779"/>
      <c r="RV85" s="779"/>
      <c r="RW85" s="779"/>
      <c r="RX85" s="779"/>
      <c r="RY85" s="779"/>
      <c r="RZ85" s="779"/>
      <c r="SA85" s="779"/>
    </row>
    <row r="86" spans="1:495" s="871" customFormat="1" x14ac:dyDescent="0.2">
      <c r="C86" s="880"/>
      <c r="D86" s="779"/>
      <c r="E86" s="779"/>
      <c r="F86" s="779"/>
      <c r="G86" s="779"/>
      <c r="H86" s="849" t="s">
        <v>663</v>
      </c>
      <c r="I86" s="850"/>
      <c r="J86" s="778"/>
      <c r="K86" s="872" t="str">
        <f>IF(OR(K61=0,$P85="",K$67=0),"",$P85*K$67)</f>
        <v/>
      </c>
      <c r="L86" s="965" t="str">
        <f>IF(OR(L61=0,$P85="",L$67=0),"",$P85*L$67)</f>
        <v/>
      </c>
      <c r="M86" s="965" t="str">
        <f>IF(OR(M61=0,$P85="",M$67=0),"",$P85*M$67)</f>
        <v/>
      </c>
      <c r="N86" s="965" t="str">
        <f>IF(OR(N61=0,$P85="",N$67=0),"",$P85*N$67)</f>
        <v/>
      </c>
      <c r="O86" s="965" t="str">
        <f>IF(OR(O61=0,$P85="",O$67=0),"",$P85*O$67)</f>
        <v/>
      </c>
      <c r="P86" s="967" t="str">
        <f t="shared" ref="P86" si="370">IF(OR($P85="",P$67=0),"",$P85*P$67)</f>
        <v/>
      </c>
      <c r="X86" s="783"/>
      <c r="Y86" s="783"/>
      <c r="Z86" s="783"/>
      <c r="AA86" s="783"/>
      <c r="AB86" s="783"/>
      <c r="AC86" s="783"/>
      <c r="AD86" s="783"/>
      <c r="AE86" s="783"/>
      <c r="AF86" s="783"/>
      <c r="AG86" s="783"/>
      <c r="AH86" s="783"/>
      <c r="AI86" s="783"/>
      <c r="AJ86" s="783"/>
      <c r="AK86" s="783"/>
      <c r="AL86" s="783"/>
      <c r="AM86" s="783"/>
      <c r="AN86" s="783"/>
      <c r="AO86" s="783"/>
      <c r="AP86" s="783"/>
      <c r="AQ86" s="783"/>
      <c r="AR86" s="783"/>
      <c r="AS86" s="783"/>
      <c r="AT86" s="783"/>
      <c r="AU86" s="783"/>
      <c r="AV86" s="783"/>
      <c r="AW86" s="783"/>
      <c r="AX86" s="783"/>
      <c r="AY86" s="783"/>
      <c r="AZ86" s="783"/>
      <c r="BA86" s="783"/>
      <c r="BB86" s="783"/>
      <c r="BC86" s="783"/>
      <c r="BD86" s="783"/>
      <c r="BE86" s="783"/>
      <c r="BF86" s="783"/>
      <c r="BG86" s="783"/>
      <c r="BH86" s="783"/>
      <c r="BI86" s="783"/>
      <c r="BJ86" s="783"/>
      <c r="BK86" s="783"/>
      <c r="BL86" s="783"/>
      <c r="BM86" s="783"/>
      <c r="BN86" s="783"/>
      <c r="BO86" s="783"/>
      <c r="BP86" s="783"/>
      <c r="BQ86" s="783"/>
      <c r="BR86" s="783"/>
      <c r="BS86" s="783"/>
      <c r="BT86" s="783"/>
      <c r="BU86" s="783"/>
      <c r="BV86" s="783"/>
      <c r="BW86" s="783"/>
      <c r="BX86" s="783"/>
      <c r="BY86" s="783"/>
      <c r="BZ86" s="783"/>
      <c r="CA86" s="783"/>
      <c r="CB86" s="783"/>
      <c r="CC86" s="783"/>
      <c r="CD86" s="783"/>
      <c r="CE86" s="783"/>
      <c r="CF86" s="783"/>
      <c r="CG86" s="783"/>
      <c r="CH86" s="783"/>
      <c r="CI86" s="783"/>
      <c r="CJ86" s="783"/>
      <c r="CK86" s="783"/>
      <c r="CL86" s="783"/>
      <c r="CM86" s="783"/>
      <c r="CN86" s="783"/>
      <c r="CO86" s="783"/>
      <c r="CP86" s="783"/>
      <c r="CQ86" s="783"/>
      <c r="CR86" s="783"/>
      <c r="CS86" s="783"/>
      <c r="CT86" s="783"/>
      <c r="CU86" s="783"/>
      <c r="CV86" s="783"/>
      <c r="CW86" s="783"/>
      <c r="CX86" s="783"/>
      <c r="CY86" s="783"/>
      <c r="CZ86" s="783"/>
      <c r="DA86" s="783"/>
      <c r="DB86" s="783"/>
      <c r="DC86" s="783"/>
      <c r="DD86" s="783"/>
      <c r="DE86" s="783"/>
      <c r="DF86" s="783"/>
      <c r="DG86" s="783"/>
      <c r="DH86" s="783"/>
      <c r="DI86" s="783"/>
      <c r="DJ86" s="783"/>
      <c r="DK86" s="783"/>
      <c r="DL86" s="783"/>
      <c r="DM86" s="783"/>
      <c r="DN86" s="783"/>
      <c r="DO86" s="783"/>
      <c r="DP86" s="783"/>
      <c r="DQ86" s="783"/>
      <c r="DR86" s="783"/>
      <c r="DS86" s="783"/>
      <c r="DT86" s="783"/>
      <c r="DU86" s="783"/>
      <c r="DV86" s="783"/>
      <c r="DW86" s="783"/>
      <c r="DX86" s="783"/>
      <c r="DY86" s="783"/>
      <c r="DZ86" s="783"/>
      <c r="EA86" s="783"/>
      <c r="EB86" s="783"/>
      <c r="EC86" s="783"/>
      <c r="ED86" s="783"/>
      <c r="EE86" s="783"/>
      <c r="EF86" s="783"/>
      <c r="EG86" s="783"/>
      <c r="EH86" s="783"/>
      <c r="EI86" s="783"/>
      <c r="EJ86" s="783"/>
      <c r="EK86" s="783"/>
      <c r="EL86" s="783"/>
      <c r="EM86" s="783"/>
      <c r="EN86" s="783"/>
      <c r="EO86" s="783"/>
      <c r="EP86" s="783"/>
      <c r="EQ86" s="783"/>
      <c r="ER86" s="783"/>
      <c r="ES86" s="783"/>
      <c r="ET86" s="783"/>
      <c r="EU86" s="783"/>
      <c r="EV86" s="783"/>
      <c r="EW86" s="783"/>
      <c r="EX86" s="783"/>
      <c r="EY86" s="783"/>
      <c r="EZ86" s="783"/>
      <c r="FA86" s="783"/>
      <c r="FB86" s="783"/>
      <c r="FC86" s="783"/>
      <c r="FD86" s="783"/>
      <c r="FE86" s="783"/>
      <c r="FF86" s="783"/>
      <c r="FG86" s="783"/>
      <c r="FH86" s="783"/>
      <c r="FI86" s="783"/>
      <c r="FJ86" s="783"/>
      <c r="FK86" s="783"/>
      <c r="FL86" s="783"/>
      <c r="FM86" s="783"/>
      <c r="FN86" s="783"/>
      <c r="FO86" s="783"/>
      <c r="FP86" s="783"/>
      <c r="FQ86" s="783"/>
      <c r="FR86" s="783"/>
      <c r="FS86" s="783"/>
      <c r="FT86" s="783"/>
      <c r="FU86" s="783"/>
      <c r="FV86" s="783"/>
      <c r="FW86" s="783"/>
      <c r="FX86" s="783"/>
      <c r="FY86" s="783"/>
      <c r="FZ86" s="783"/>
      <c r="GA86" s="783"/>
      <c r="GB86" s="783"/>
      <c r="GC86" s="783"/>
      <c r="GD86" s="783"/>
      <c r="GE86" s="783"/>
      <c r="GF86" s="783"/>
      <c r="GG86" s="783"/>
      <c r="GH86" s="783"/>
      <c r="GI86" s="783"/>
      <c r="GJ86" s="783"/>
      <c r="GK86" s="783"/>
      <c r="GL86" s="783"/>
      <c r="GM86" s="783"/>
      <c r="GN86" s="783"/>
      <c r="GO86" s="783"/>
      <c r="GP86" s="783"/>
      <c r="GQ86" s="783"/>
      <c r="GR86" s="783"/>
      <c r="GS86" s="783"/>
      <c r="GT86" s="783"/>
      <c r="GU86" s="783"/>
      <c r="GV86" s="783"/>
      <c r="GW86" s="783"/>
      <c r="GX86" s="783"/>
      <c r="GY86" s="783"/>
      <c r="GZ86" s="783"/>
      <c r="HA86" s="783"/>
      <c r="HB86" s="783"/>
      <c r="HC86" s="783"/>
      <c r="HD86" s="783"/>
      <c r="HE86" s="783"/>
      <c r="HF86" s="783"/>
      <c r="HG86" s="783"/>
      <c r="HH86" s="783"/>
      <c r="HI86" s="783"/>
      <c r="HJ86" s="783"/>
      <c r="HK86" s="783"/>
      <c r="HL86" s="783"/>
      <c r="HM86" s="783"/>
      <c r="HN86" s="783"/>
      <c r="HO86" s="783"/>
      <c r="HP86" s="783"/>
      <c r="HQ86" s="783"/>
      <c r="HR86" s="783"/>
      <c r="HS86" s="783"/>
      <c r="HT86" s="783"/>
      <c r="HU86" s="783"/>
      <c r="HV86" s="783"/>
      <c r="HW86" s="783"/>
      <c r="HX86" s="783"/>
      <c r="HY86" s="783"/>
      <c r="HZ86" s="783"/>
      <c r="IA86" s="783"/>
      <c r="IB86" s="783"/>
      <c r="IC86" s="783"/>
      <c r="ID86" s="783"/>
      <c r="IE86" s="783"/>
      <c r="IF86" s="783"/>
      <c r="IG86" s="783"/>
      <c r="IH86" s="783"/>
      <c r="II86" s="783"/>
      <c r="IJ86" s="783"/>
      <c r="IK86" s="783"/>
      <c r="IL86" s="783"/>
      <c r="IM86" s="783"/>
      <c r="IN86" s="783"/>
      <c r="IO86" s="783"/>
      <c r="IP86" s="783"/>
      <c r="IQ86" s="783"/>
      <c r="IR86" s="783"/>
      <c r="IS86" s="783"/>
      <c r="IT86" s="783"/>
      <c r="IU86" s="783"/>
      <c r="IV86" s="783"/>
      <c r="IW86" s="783"/>
      <c r="IX86" s="783"/>
      <c r="IY86" s="783"/>
      <c r="IZ86" s="783"/>
      <c r="JA86" s="783"/>
      <c r="JB86" s="783"/>
      <c r="JC86" s="783"/>
      <c r="JD86" s="783"/>
      <c r="JE86" s="783"/>
      <c r="JF86" s="783"/>
      <c r="JG86" s="783"/>
      <c r="JH86" s="783"/>
      <c r="JI86" s="783"/>
      <c r="JJ86" s="783"/>
      <c r="JK86" s="783"/>
      <c r="JL86" s="783"/>
      <c r="JM86" s="783"/>
      <c r="JN86" s="783"/>
      <c r="JO86" s="783"/>
      <c r="JP86" s="783"/>
      <c r="JQ86" s="783"/>
      <c r="JR86" s="783"/>
      <c r="JS86" s="783"/>
      <c r="JT86" s="783"/>
      <c r="JU86" s="783"/>
      <c r="JV86" s="783"/>
      <c r="JW86" s="783"/>
      <c r="JX86" s="783"/>
      <c r="JY86" s="783"/>
      <c r="JZ86" s="783"/>
      <c r="KA86" s="783"/>
      <c r="KB86" s="783"/>
      <c r="KC86" s="783"/>
      <c r="KD86" s="783"/>
      <c r="KE86" s="783"/>
      <c r="KF86" s="783"/>
      <c r="KG86" s="783"/>
      <c r="KH86" s="783"/>
      <c r="KI86" s="783"/>
      <c r="KJ86" s="783"/>
      <c r="KK86" s="783"/>
      <c r="KL86" s="783"/>
      <c r="KM86" s="783"/>
      <c r="KN86" s="783"/>
      <c r="KO86" s="783"/>
      <c r="KP86" s="783"/>
      <c r="KQ86" s="783"/>
      <c r="KR86" s="783"/>
      <c r="KS86" s="783"/>
      <c r="KT86" s="783"/>
      <c r="KU86" s="783"/>
      <c r="KV86" s="783"/>
      <c r="KW86" s="783"/>
      <c r="KX86" s="783"/>
      <c r="KY86" s="783"/>
      <c r="KZ86" s="783"/>
      <c r="LA86" s="783"/>
      <c r="LB86" s="783"/>
      <c r="LC86" s="783"/>
      <c r="LD86" s="783"/>
      <c r="LE86" s="783"/>
      <c r="LF86" s="783"/>
      <c r="LG86" s="783"/>
      <c r="LH86" s="783"/>
      <c r="LI86" s="783"/>
      <c r="LJ86" s="783"/>
      <c r="LK86" s="783"/>
      <c r="LL86" s="783"/>
      <c r="LM86" s="783"/>
      <c r="LN86" s="783"/>
      <c r="LO86" s="783"/>
      <c r="LP86" s="783"/>
      <c r="LQ86" s="783"/>
      <c r="LR86" s="783"/>
      <c r="LS86" s="783"/>
      <c r="LT86" s="783"/>
      <c r="LU86" s="783"/>
      <c r="LV86" s="783"/>
      <c r="LW86" s="783"/>
      <c r="LX86" s="783"/>
      <c r="LY86" s="783"/>
      <c r="LZ86" s="783"/>
      <c r="MA86" s="783"/>
      <c r="MB86" s="783"/>
      <c r="MC86" s="783"/>
      <c r="MD86" s="783"/>
      <c r="ME86" s="783"/>
      <c r="MF86" s="783"/>
      <c r="MG86" s="783"/>
      <c r="MH86" s="783"/>
      <c r="MI86" s="783"/>
      <c r="MJ86" s="783"/>
      <c r="MK86" s="783"/>
      <c r="ML86" s="783"/>
      <c r="MM86" s="783"/>
      <c r="MN86" s="783"/>
      <c r="MO86" s="783"/>
      <c r="MP86" s="783"/>
      <c r="MQ86" s="783"/>
      <c r="MR86" s="783"/>
      <c r="MS86" s="783"/>
      <c r="MT86" s="783"/>
      <c r="MU86" s="783"/>
      <c r="MV86" s="783"/>
      <c r="MW86" s="783"/>
      <c r="MX86" s="783"/>
      <c r="MY86" s="783"/>
      <c r="MZ86" s="783"/>
      <c r="NA86" s="783"/>
      <c r="NB86" s="783"/>
      <c r="NC86" s="783"/>
      <c r="ND86" s="783"/>
      <c r="NE86" s="779"/>
      <c r="NF86" s="779"/>
      <c r="NG86" s="779"/>
      <c r="NH86" s="779"/>
      <c r="NI86" s="779"/>
      <c r="NJ86" s="779"/>
      <c r="NK86" s="779"/>
      <c r="NL86" s="779"/>
      <c r="NM86" s="779"/>
      <c r="NN86" s="779"/>
      <c r="NO86" s="779"/>
      <c r="NP86" s="779"/>
      <c r="NQ86" s="779"/>
      <c r="NR86" s="779"/>
      <c r="NS86" s="779"/>
      <c r="NT86" s="779"/>
      <c r="NU86" s="779"/>
      <c r="NV86" s="779"/>
      <c r="NW86" s="779"/>
      <c r="NX86" s="779"/>
      <c r="NY86" s="779"/>
      <c r="NZ86" s="779"/>
      <c r="OA86" s="779"/>
      <c r="OB86" s="779"/>
      <c r="OC86" s="779"/>
      <c r="OD86" s="779"/>
      <c r="OE86" s="779"/>
      <c r="OF86" s="779"/>
      <c r="OG86" s="779"/>
      <c r="OH86" s="779"/>
      <c r="OI86" s="779"/>
      <c r="OJ86" s="779"/>
      <c r="OK86" s="779"/>
      <c r="OL86" s="779"/>
      <c r="OM86" s="779"/>
      <c r="ON86" s="779"/>
      <c r="OO86" s="779"/>
      <c r="OP86" s="779"/>
      <c r="OQ86" s="779"/>
      <c r="OR86" s="779"/>
      <c r="OS86" s="779"/>
      <c r="OT86" s="779"/>
      <c r="OU86" s="779"/>
      <c r="OV86" s="779"/>
      <c r="OW86" s="779"/>
      <c r="OX86" s="779"/>
      <c r="OY86" s="779"/>
      <c r="OZ86" s="779"/>
      <c r="PA86" s="779"/>
      <c r="PB86" s="779"/>
      <c r="PC86" s="779"/>
      <c r="PD86" s="779"/>
      <c r="PE86" s="779"/>
      <c r="PF86" s="779"/>
      <c r="PG86" s="779"/>
      <c r="PH86" s="779"/>
      <c r="PI86" s="779"/>
      <c r="PJ86" s="779"/>
      <c r="PK86" s="779"/>
      <c r="PL86" s="779"/>
      <c r="PM86" s="779"/>
      <c r="PN86" s="779"/>
      <c r="PO86" s="779"/>
      <c r="PP86" s="779"/>
      <c r="PQ86" s="779"/>
      <c r="PR86" s="779"/>
      <c r="PS86" s="779"/>
      <c r="PT86" s="779"/>
      <c r="PU86" s="779"/>
      <c r="PV86" s="779"/>
      <c r="PW86" s="779"/>
      <c r="PX86" s="779"/>
      <c r="PY86" s="779"/>
      <c r="PZ86" s="779"/>
      <c r="QA86" s="779"/>
      <c r="QB86" s="779"/>
      <c r="QC86" s="779"/>
      <c r="QD86" s="779"/>
      <c r="QE86" s="779"/>
      <c r="QF86" s="779"/>
      <c r="QG86" s="779"/>
      <c r="QH86" s="779"/>
      <c r="QI86" s="779"/>
      <c r="QJ86" s="779"/>
      <c r="QK86" s="779"/>
      <c r="QL86" s="779"/>
      <c r="QM86" s="779"/>
      <c r="QN86" s="779"/>
      <c r="QO86" s="779"/>
      <c r="QP86" s="779"/>
      <c r="QQ86" s="779"/>
      <c r="QR86" s="779"/>
      <c r="QS86" s="779"/>
      <c r="QT86" s="779"/>
      <c r="QU86" s="779"/>
      <c r="QV86" s="779"/>
      <c r="QW86" s="779"/>
      <c r="QX86" s="779"/>
      <c r="QY86" s="779"/>
      <c r="QZ86" s="779"/>
      <c r="RA86" s="779"/>
      <c r="RB86" s="779"/>
      <c r="RC86" s="779"/>
      <c r="RD86" s="779"/>
      <c r="RE86" s="779"/>
      <c r="RF86" s="779"/>
      <c r="RG86" s="779"/>
      <c r="RH86" s="779"/>
      <c r="RI86" s="779"/>
      <c r="RJ86" s="779"/>
      <c r="RK86" s="779"/>
      <c r="RL86" s="779"/>
      <c r="RM86" s="779"/>
      <c r="RN86" s="779"/>
      <c r="RO86" s="779"/>
      <c r="RP86" s="779"/>
      <c r="RQ86" s="779"/>
      <c r="RR86" s="779"/>
      <c r="RS86" s="779"/>
      <c r="RT86" s="779"/>
      <c r="RU86" s="779"/>
      <c r="RV86" s="779"/>
      <c r="RW86" s="779"/>
      <c r="RX86" s="779"/>
      <c r="RY86" s="779"/>
      <c r="RZ86" s="779"/>
      <c r="SA86" s="779"/>
    </row>
    <row r="87" spans="1:495" s="871" customFormat="1" x14ac:dyDescent="0.2">
      <c r="C87" s="880"/>
      <c r="D87" s="779"/>
      <c r="E87" s="779"/>
      <c r="F87" s="779"/>
      <c r="G87" s="873" t="str">
        <f>IF(AND(K87="",L87="",M87="",N87="",O87=""),"",IF(OR(K87&gt;2,L87&gt;2,M87&gt;2,N87&gt;2,O87&gt;2,K87&lt;-2,L87&lt;-2,M87&lt;-2,N87&lt;-2,O87&lt;-2),"Not Equal","Equal"))</f>
        <v/>
      </c>
      <c r="H87" s="874" t="s">
        <v>664</v>
      </c>
      <c r="I87" s="875"/>
      <c r="J87" s="778"/>
      <c r="K87" s="876" t="str">
        <f t="shared" ref="K87:P87" si="371">IF(OR(K86="",K61=0),"", K61-K86)</f>
        <v/>
      </c>
      <c r="L87" s="966" t="str">
        <f t="shared" si="371"/>
        <v/>
      </c>
      <c r="M87" s="966" t="str">
        <f t="shared" si="371"/>
        <v/>
      </c>
      <c r="N87" s="966" t="str">
        <f t="shared" si="371"/>
        <v/>
      </c>
      <c r="O87" s="966" t="str">
        <f t="shared" si="371"/>
        <v/>
      </c>
      <c r="P87" s="966" t="str">
        <f t="shared" si="371"/>
        <v/>
      </c>
      <c r="X87" s="783"/>
      <c r="Y87" s="783"/>
      <c r="Z87" s="783"/>
      <c r="AA87" s="783"/>
      <c r="AB87" s="783"/>
      <c r="AC87" s="783"/>
      <c r="AD87" s="783"/>
      <c r="AE87" s="783"/>
      <c r="AF87" s="783"/>
      <c r="AG87" s="783"/>
      <c r="AH87" s="783"/>
      <c r="AI87" s="783"/>
      <c r="AJ87" s="783"/>
      <c r="AK87" s="783"/>
      <c r="AL87" s="783"/>
      <c r="AM87" s="783"/>
      <c r="AN87" s="783"/>
      <c r="AO87" s="783"/>
      <c r="AP87" s="783"/>
      <c r="AQ87" s="783"/>
      <c r="AR87" s="783"/>
      <c r="AS87" s="783"/>
      <c r="AT87" s="783"/>
      <c r="AU87" s="783"/>
      <c r="AV87" s="783"/>
      <c r="AW87" s="783"/>
      <c r="AX87" s="783"/>
      <c r="AY87" s="783"/>
      <c r="AZ87" s="783"/>
      <c r="BA87" s="783"/>
      <c r="BB87" s="783"/>
      <c r="BC87" s="783"/>
      <c r="BD87" s="783"/>
      <c r="BE87" s="783"/>
      <c r="BF87" s="783"/>
      <c r="BG87" s="783"/>
      <c r="BH87" s="783"/>
      <c r="BI87" s="783"/>
      <c r="BJ87" s="783"/>
      <c r="BK87" s="783"/>
      <c r="BL87" s="783"/>
      <c r="BM87" s="783"/>
      <c r="BN87" s="783"/>
      <c r="BO87" s="783"/>
      <c r="BP87" s="783"/>
      <c r="BQ87" s="783"/>
      <c r="BR87" s="783"/>
      <c r="BS87" s="783"/>
      <c r="BT87" s="783"/>
      <c r="BU87" s="783"/>
      <c r="BV87" s="783"/>
      <c r="BW87" s="783"/>
      <c r="BX87" s="783"/>
      <c r="BY87" s="783"/>
      <c r="BZ87" s="783"/>
      <c r="CA87" s="783"/>
      <c r="CB87" s="783"/>
      <c r="CC87" s="783"/>
      <c r="CD87" s="783"/>
      <c r="CE87" s="783"/>
      <c r="CF87" s="783"/>
      <c r="CG87" s="783"/>
      <c r="CH87" s="783"/>
      <c r="CI87" s="783"/>
      <c r="CJ87" s="783"/>
      <c r="CK87" s="783"/>
      <c r="CL87" s="783"/>
      <c r="CM87" s="783"/>
      <c r="CN87" s="783"/>
      <c r="CO87" s="783"/>
      <c r="CP87" s="783"/>
      <c r="CQ87" s="783"/>
      <c r="CR87" s="783"/>
      <c r="CS87" s="783"/>
      <c r="CT87" s="783"/>
      <c r="CU87" s="783"/>
      <c r="CV87" s="783"/>
      <c r="CW87" s="783"/>
      <c r="CX87" s="783"/>
      <c r="CY87" s="783"/>
      <c r="CZ87" s="783"/>
      <c r="DA87" s="783"/>
      <c r="DB87" s="783"/>
      <c r="DC87" s="783"/>
      <c r="DD87" s="783"/>
      <c r="DE87" s="783"/>
      <c r="DF87" s="783"/>
      <c r="DG87" s="783"/>
      <c r="DH87" s="783"/>
      <c r="DI87" s="783"/>
      <c r="DJ87" s="783"/>
      <c r="DK87" s="783"/>
      <c r="DL87" s="783"/>
      <c r="DM87" s="783"/>
      <c r="DN87" s="783"/>
      <c r="DO87" s="783"/>
      <c r="DP87" s="783"/>
      <c r="DQ87" s="783"/>
      <c r="DR87" s="783"/>
      <c r="DS87" s="783"/>
      <c r="DT87" s="783"/>
      <c r="DU87" s="783"/>
      <c r="DV87" s="783"/>
      <c r="DW87" s="783"/>
      <c r="DX87" s="783"/>
      <c r="DY87" s="783"/>
      <c r="DZ87" s="783"/>
      <c r="EA87" s="783"/>
      <c r="EB87" s="783"/>
      <c r="EC87" s="783"/>
      <c r="ED87" s="783"/>
      <c r="EE87" s="783"/>
      <c r="EF87" s="783"/>
      <c r="EG87" s="783"/>
      <c r="EH87" s="783"/>
      <c r="EI87" s="783"/>
      <c r="EJ87" s="783"/>
      <c r="EK87" s="783"/>
      <c r="EL87" s="783"/>
      <c r="EM87" s="783"/>
      <c r="EN87" s="783"/>
      <c r="EO87" s="783"/>
      <c r="EP87" s="783"/>
      <c r="EQ87" s="783"/>
      <c r="ER87" s="783"/>
      <c r="ES87" s="783"/>
      <c r="ET87" s="783"/>
      <c r="EU87" s="783"/>
      <c r="EV87" s="783"/>
      <c r="EW87" s="783"/>
      <c r="EX87" s="783"/>
      <c r="EY87" s="783"/>
      <c r="EZ87" s="783"/>
      <c r="FA87" s="783"/>
      <c r="FB87" s="783"/>
      <c r="FC87" s="783"/>
      <c r="FD87" s="783"/>
      <c r="FE87" s="783"/>
      <c r="FF87" s="783"/>
      <c r="FG87" s="783"/>
      <c r="FH87" s="783"/>
      <c r="FI87" s="783"/>
      <c r="FJ87" s="783"/>
      <c r="FK87" s="783"/>
      <c r="FL87" s="783"/>
      <c r="FM87" s="783"/>
      <c r="FN87" s="783"/>
      <c r="FO87" s="783"/>
      <c r="FP87" s="783"/>
      <c r="FQ87" s="783"/>
      <c r="FR87" s="783"/>
      <c r="FS87" s="783"/>
      <c r="FT87" s="783"/>
      <c r="FU87" s="783"/>
      <c r="FV87" s="783"/>
      <c r="FW87" s="783"/>
      <c r="FX87" s="783"/>
      <c r="FY87" s="783"/>
      <c r="FZ87" s="783"/>
      <c r="GA87" s="783"/>
      <c r="GB87" s="783"/>
      <c r="GC87" s="783"/>
      <c r="GD87" s="783"/>
      <c r="GE87" s="783"/>
      <c r="GF87" s="783"/>
      <c r="GG87" s="783"/>
      <c r="GH87" s="783"/>
      <c r="GI87" s="783"/>
      <c r="GJ87" s="783"/>
      <c r="GK87" s="783"/>
      <c r="GL87" s="783"/>
      <c r="GM87" s="783"/>
      <c r="GN87" s="783"/>
      <c r="GO87" s="783"/>
      <c r="GP87" s="783"/>
      <c r="GQ87" s="783"/>
      <c r="GR87" s="783"/>
      <c r="GS87" s="783"/>
      <c r="GT87" s="783"/>
      <c r="GU87" s="783"/>
      <c r="GV87" s="783"/>
      <c r="GW87" s="783"/>
      <c r="GX87" s="783"/>
      <c r="GY87" s="783"/>
      <c r="GZ87" s="783"/>
      <c r="HA87" s="783"/>
      <c r="HB87" s="783"/>
      <c r="HC87" s="783"/>
      <c r="HD87" s="783"/>
      <c r="HE87" s="783"/>
      <c r="HF87" s="783"/>
      <c r="HG87" s="783"/>
      <c r="HH87" s="783"/>
      <c r="HI87" s="783"/>
      <c r="HJ87" s="783"/>
      <c r="HK87" s="783"/>
      <c r="HL87" s="783"/>
      <c r="HM87" s="783"/>
      <c r="HN87" s="783"/>
      <c r="HO87" s="783"/>
      <c r="HP87" s="783"/>
      <c r="HQ87" s="783"/>
      <c r="HR87" s="783"/>
      <c r="HS87" s="783"/>
      <c r="HT87" s="783"/>
      <c r="HU87" s="783"/>
      <c r="HV87" s="783"/>
      <c r="HW87" s="783"/>
      <c r="HX87" s="783"/>
      <c r="HY87" s="783"/>
      <c r="HZ87" s="783"/>
      <c r="IA87" s="783"/>
      <c r="IB87" s="783"/>
      <c r="IC87" s="783"/>
      <c r="ID87" s="783"/>
      <c r="IE87" s="783"/>
      <c r="IF87" s="783"/>
      <c r="IG87" s="783"/>
      <c r="IH87" s="783"/>
      <c r="II87" s="783"/>
      <c r="IJ87" s="783"/>
      <c r="IK87" s="783"/>
      <c r="IL87" s="783"/>
      <c r="IM87" s="783"/>
      <c r="IN87" s="783"/>
      <c r="IO87" s="783"/>
      <c r="IP87" s="783"/>
      <c r="IQ87" s="783"/>
      <c r="IR87" s="783"/>
      <c r="IS87" s="783"/>
      <c r="IT87" s="783"/>
      <c r="IU87" s="783"/>
      <c r="IV87" s="783"/>
      <c r="IW87" s="783"/>
      <c r="IX87" s="783"/>
      <c r="IY87" s="783"/>
      <c r="IZ87" s="783"/>
      <c r="JA87" s="783"/>
      <c r="JB87" s="783"/>
      <c r="JC87" s="783"/>
      <c r="JD87" s="783"/>
      <c r="JE87" s="783"/>
      <c r="JF87" s="783"/>
      <c r="JG87" s="783"/>
      <c r="JH87" s="783"/>
      <c r="JI87" s="783"/>
      <c r="JJ87" s="783"/>
      <c r="JK87" s="783"/>
      <c r="JL87" s="783"/>
      <c r="JM87" s="783"/>
      <c r="JN87" s="783"/>
      <c r="JO87" s="783"/>
      <c r="JP87" s="783"/>
      <c r="JQ87" s="783"/>
      <c r="JR87" s="783"/>
      <c r="JS87" s="783"/>
      <c r="JT87" s="783"/>
      <c r="JU87" s="783"/>
      <c r="JV87" s="783"/>
      <c r="JW87" s="783"/>
      <c r="JX87" s="783"/>
      <c r="JY87" s="783"/>
      <c r="JZ87" s="783"/>
      <c r="KA87" s="783"/>
      <c r="KB87" s="783"/>
      <c r="KC87" s="783"/>
      <c r="KD87" s="783"/>
      <c r="KE87" s="783"/>
      <c r="KF87" s="783"/>
      <c r="KG87" s="783"/>
      <c r="KH87" s="783"/>
      <c r="KI87" s="783"/>
      <c r="KJ87" s="783"/>
      <c r="KK87" s="783"/>
      <c r="KL87" s="783"/>
      <c r="KM87" s="783"/>
      <c r="KN87" s="783"/>
      <c r="KO87" s="783"/>
      <c r="KP87" s="783"/>
      <c r="KQ87" s="783"/>
      <c r="KR87" s="783"/>
      <c r="KS87" s="783"/>
      <c r="KT87" s="783"/>
      <c r="KU87" s="783"/>
      <c r="KV87" s="783"/>
      <c r="KW87" s="783"/>
      <c r="KX87" s="783"/>
      <c r="KY87" s="783"/>
      <c r="KZ87" s="783"/>
      <c r="LA87" s="783"/>
      <c r="LB87" s="783"/>
      <c r="LC87" s="783"/>
      <c r="LD87" s="783"/>
      <c r="LE87" s="783"/>
      <c r="LF87" s="783"/>
      <c r="LG87" s="783"/>
      <c r="LH87" s="783"/>
      <c r="LI87" s="783"/>
      <c r="LJ87" s="783"/>
      <c r="LK87" s="783"/>
      <c r="LL87" s="783"/>
      <c r="LM87" s="783"/>
      <c r="LN87" s="783"/>
      <c r="LO87" s="783"/>
      <c r="LP87" s="783"/>
      <c r="LQ87" s="783"/>
      <c r="LR87" s="783"/>
      <c r="LS87" s="783"/>
      <c r="LT87" s="783"/>
      <c r="LU87" s="783"/>
      <c r="LV87" s="783"/>
      <c r="LW87" s="783"/>
      <c r="LX87" s="783"/>
      <c r="LY87" s="783"/>
      <c r="LZ87" s="783"/>
      <c r="MA87" s="783"/>
      <c r="MB87" s="783"/>
      <c r="MC87" s="783"/>
      <c r="MD87" s="783"/>
      <c r="ME87" s="783"/>
      <c r="MF87" s="783"/>
      <c r="MG87" s="783"/>
      <c r="MH87" s="783"/>
      <c r="MI87" s="783"/>
      <c r="MJ87" s="783"/>
      <c r="MK87" s="783"/>
      <c r="ML87" s="783"/>
      <c r="MM87" s="783"/>
      <c r="MN87" s="783"/>
      <c r="MO87" s="783"/>
      <c r="MP87" s="783"/>
      <c r="MQ87" s="783"/>
      <c r="MR87" s="783"/>
      <c r="MS87" s="783"/>
      <c r="MT87" s="783"/>
      <c r="MU87" s="783"/>
      <c r="MV87" s="783"/>
      <c r="MW87" s="783"/>
      <c r="MX87" s="783"/>
      <c r="MY87" s="783"/>
      <c r="MZ87" s="783"/>
      <c r="NA87" s="783"/>
      <c r="NB87" s="783"/>
      <c r="NC87" s="783"/>
      <c r="ND87" s="783"/>
      <c r="NE87" s="779"/>
      <c r="NF87" s="779"/>
      <c r="NG87" s="779"/>
      <c r="NH87" s="779"/>
      <c r="NI87" s="779"/>
      <c r="NJ87" s="779"/>
      <c r="NK87" s="779"/>
      <c r="NL87" s="779"/>
      <c r="NM87" s="779"/>
      <c r="NN87" s="779"/>
      <c r="NO87" s="779"/>
      <c r="NP87" s="779"/>
      <c r="NQ87" s="779"/>
      <c r="NR87" s="779"/>
      <c r="NS87" s="779"/>
      <c r="NT87" s="779"/>
      <c r="NU87" s="779"/>
      <c r="NV87" s="779"/>
      <c r="NW87" s="779"/>
      <c r="NX87" s="779"/>
      <c r="NY87" s="779"/>
      <c r="NZ87" s="779"/>
      <c r="OA87" s="779"/>
      <c r="OB87" s="779"/>
      <c r="OC87" s="779"/>
      <c r="OD87" s="779"/>
      <c r="OE87" s="779"/>
      <c r="OF87" s="779"/>
      <c r="OG87" s="779"/>
      <c r="OH87" s="779"/>
      <c r="OI87" s="779"/>
      <c r="OJ87" s="779"/>
      <c r="OK87" s="779"/>
      <c r="OL87" s="779"/>
      <c r="OM87" s="779"/>
      <c r="ON87" s="779"/>
      <c r="OO87" s="779"/>
      <c r="OP87" s="779"/>
      <c r="OQ87" s="779"/>
      <c r="OR87" s="779"/>
      <c r="OS87" s="779"/>
      <c r="OT87" s="779"/>
      <c r="OU87" s="779"/>
      <c r="OV87" s="779"/>
      <c r="OW87" s="779"/>
      <c r="OX87" s="779"/>
      <c r="OY87" s="779"/>
      <c r="OZ87" s="779"/>
      <c r="PA87" s="779"/>
      <c r="PB87" s="779"/>
      <c r="PC87" s="779"/>
      <c r="PD87" s="779"/>
      <c r="PE87" s="779"/>
      <c r="PF87" s="779"/>
      <c r="PG87" s="779"/>
      <c r="PH87" s="779"/>
      <c r="PI87" s="779"/>
      <c r="PJ87" s="779"/>
      <c r="PK87" s="779"/>
      <c r="PL87" s="779"/>
      <c r="PM87" s="779"/>
      <c r="PN87" s="779"/>
      <c r="PO87" s="779"/>
      <c r="PP87" s="779"/>
      <c r="PQ87" s="779"/>
      <c r="PR87" s="779"/>
      <c r="PS87" s="779"/>
      <c r="PT87" s="779"/>
      <c r="PU87" s="779"/>
      <c r="PV87" s="779"/>
      <c r="PW87" s="779"/>
      <c r="PX87" s="779"/>
      <c r="PY87" s="779"/>
      <c r="PZ87" s="779"/>
      <c r="QA87" s="779"/>
      <c r="QB87" s="779"/>
      <c r="QC87" s="779"/>
      <c r="QD87" s="779"/>
      <c r="QE87" s="779"/>
      <c r="QF87" s="779"/>
      <c r="QG87" s="779"/>
      <c r="QH87" s="779"/>
      <c r="QI87" s="779"/>
      <c r="QJ87" s="779"/>
      <c r="QK87" s="779"/>
      <c r="QL87" s="779"/>
      <c r="QM87" s="779"/>
      <c r="QN87" s="779"/>
      <c r="QO87" s="779"/>
      <c r="QP87" s="779"/>
      <c r="QQ87" s="779"/>
      <c r="QR87" s="779"/>
      <c r="QS87" s="779"/>
      <c r="QT87" s="779"/>
      <c r="QU87" s="779"/>
      <c r="QV87" s="779"/>
      <c r="QW87" s="779"/>
      <c r="QX87" s="779"/>
      <c r="QY87" s="779"/>
      <c r="QZ87" s="779"/>
      <c r="RA87" s="779"/>
      <c r="RB87" s="779"/>
      <c r="RC87" s="779"/>
      <c r="RD87" s="779"/>
      <c r="RE87" s="779"/>
      <c r="RF87" s="779"/>
      <c r="RG87" s="779"/>
      <c r="RH87" s="779"/>
      <c r="RI87" s="779"/>
      <c r="RJ87" s="779"/>
      <c r="RK87" s="779"/>
      <c r="RL87" s="779"/>
      <c r="RM87" s="779"/>
      <c r="RN87" s="779"/>
      <c r="RO87" s="779"/>
      <c r="RP87" s="779"/>
      <c r="RQ87" s="779"/>
      <c r="RR87" s="779"/>
      <c r="RS87" s="779"/>
      <c r="RT87" s="779"/>
      <c r="RU87" s="779"/>
      <c r="RV87" s="779"/>
      <c r="RW87" s="779"/>
      <c r="RX87" s="779"/>
      <c r="RY87" s="779"/>
      <c r="RZ87" s="779"/>
      <c r="SA87" s="779"/>
    </row>
    <row r="88" spans="1:495" s="871" customFormat="1" x14ac:dyDescent="0.2">
      <c r="C88" s="880" t="s">
        <v>666</v>
      </c>
      <c r="D88" s="779"/>
      <c r="E88" s="779"/>
      <c r="F88" s="779"/>
      <c r="G88" s="779"/>
      <c r="H88" s="849" t="s">
        <v>601</v>
      </c>
      <c r="I88" s="850"/>
      <c r="J88" s="778"/>
      <c r="K88" s="877" t="str">
        <f t="shared" ref="K88:P88" si="372">IF(OR(K62=0,K$67=0),"",K62/K$67)</f>
        <v/>
      </c>
      <c r="L88" s="878" t="str">
        <f t="shared" si="372"/>
        <v/>
      </c>
      <c r="M88" s="878" t="str">
        <f t="shared" si="372"/>
        <v/>
      </c>
      <c r="N88" s="878" t="str">
        <f t="shared" si="372"/>
        <v/>
      </c>
      <c r="O88" s="878" t="str">
        <f t="shared" si="372"/>
        <v/>
      </c>
      <c r="P88" s="879" t="str">
        <f t="shared" si="372"/>
        <v/>
      </c>
      <c r="X88" s="783"/>
      <c r="Y88" s="783"/>
      <c r="Z88" s="783"/>
      <c r="AA88" s="783"/>
      <c r="AB88" s="783"/>
      <c r="AC88" s="783"/>
      <c r="AD88" s="783"/>
      <c r="AE88" s="783"/>
      <c r="AF88" s="783"/>
      <c r="AG88" s="783"/>
      <c r="AH88" s="783"/>
      <c r="AI88" s="783"/>
      <c r="AJ88" s="783"/>
      <c r="AK88" s="783"/>
      <c r="AL88" s="783"/>
      <c r="AM88" s="783"/>
      <c r="AN88" s="783"/>
      <c r="AO88" s="783"/>
      <c r="AP88" s="783"/>
      <c r="AQ88" s="783"/>
      <c r="AR88" s="783"/>
      <c r="AS88" s="783"/>
      <c r="AT88" s="783"/>
      <c r="AU88" s="783"/>
      <c r="AV88" s="783"/>
      <c r="AW88" s="783"/>
      <c r="AX88" s="783"/>
      <c r="AY88" s="783"/>
      <c r="AZ88" s="783"/>
      <c r="BA88" s="783"/>
      <c r="BB88" s="783"/>
      <c r="BC88" s="783"/>
      <c r="BD88" s="783"/>
      <c r="BE88" s="783"/>
      <c r="BF88" s="783"/>
      <c r="BG88" s="783"/>
      <c r="BH88" s="783"/>
      <c r="BI88" s="783"/>
      <c r="BJ88" s="783"/>
      <c r="BK88" s="783"/>
      <c r="BL88" s="783"/>
      <c r="BM88" s="783"/>
      <c r="BN88" s="783"/>
      <c r="BO88" s="783"/>
      <c r="BP88" s="783"/>
      <c r="BQ88" s="783"/>
      <c r="BR88" s="783"/>
      <c r="BS88" s="783"/>
      <c r="BT88" s="783"/>
      <c r="BU88" s="783"/>
      <c r="BV88" s="783"/>
      <c r="BW88" s="783"/>
      <c r="BX88" s="783"/>
      <c r="BY88" s="783"/>
      <c r="BZ88" s="783"/>
      <c r="CA88" s="783"/>
      <c r="CB88" s="783"/>
      <c r="CC88" s="783"/>
      <c r="CD88" s="783"/>
      <c r="CE88" s="783"/>
      <c r="CF88" s="783"/>
      <c r="CG88" s="783"/>
      <c r="CH88" s="783"/>
      <c r="CI88" s="783"/>
      <c r="CJ88" s="783"/>
      <c r="CK88" s="783"/>
      <c r="CL88" s="783"/>
      <c r="CM88" s="783"/>
      <c r="CN88" s="783"/>
      <c r="CO88" s="783"/>
      <c r="CP88" s="783"/>
      <c r="CQ88" s="783"/>
      <c r="CR88" s="783"/>
      <c r="CS88" s="783"/>
      <c r="CT88" s="783"/>
      <c r="CU88" s="783"/>
      <c r="CV88" s="783"/>
      <c r="CW88" s="783"/>
      <c r="CX88" s="783"/>
      <c r="CY88" s="783"/>
      <c r="CZ88" s="783"/>
      <c r="DA88" s="783"/>
      <c r="DB88" s="783"/>
      <c r="DC88" s="783"/>
      <c r="DD88" s="783"/>
      <c r="DE88" s="783"/>
      <c r="DF88" s="783"/>
      <c r="DG88" s="783"/>
      <c r="DH88" s="783"/>
      <c r="DI88" s="783"/>
      <c r="DJ88" s="783"/>
      <c r="DK88" s="783"/>
      <c r="DL88" s="783"/>
      <c r="DM88" s="783"/>
      <c r="DN88" s="783"/>
      <c r="DO88" s="783"/>
      <c r="DP88" s="783"/>
      <c r="DQ88" s="783"/>
      <c r="DR88" s="783"/>
      <c r="DS88" s="783"/>
      <c r="DT88" s="783"/>
      <c r="DU88" s="783"/>
      <c r="DV88" s="783"/>
      <c r="DW88" s="783"/>
      <c r="DX88" s="783"/>
      <c r="DY88" s="783"/>
      <c r="DZ88" s="783"/>
      <c r="EA88" s="783"/>
      <c r="EB88" s="783"/>
      <c r="EC88" s="783"/>
      <c r="ED88" s="783"/>
      <c r="EE88" s="783"/>
      <c r="EF88" s="783"/>
      <c r="EG88" s="783"/>
      <c r="EH88" s="783"/>
      <c r="EI88" s="783"/>
      <c r="EJ88" s="783"/>
      <c r="EK88" s="783"/>
      <c r="EL88" s="783"/>
      <c r="EM88" s="783"/>
      <c r="EN88" s="783"/>
      <c r="EO88" s="783"/>
      <c r="EP88" s="783"/>
      <c r="EQ88" s="783"/>
      <c r="ER88" s="783"/>
      <c r="ES88" s="783"/>
      <c r="ET88" s="783"/>
      <c r="EU88" s="783"/>
      <c r="EV88" s="783"/>
      <c r="EW88" s="783"/>
      <c r="EX88" s="783"/>
      <c r="EY88" s="783"/>
      <c r="EZ88" s="783"/>
      <c r="FA88" s="783"/>
      <c r="FB88" s="783"/>
      <c r="FC88" s="783"/>
      <c r="FD88" s="783"/>
      <c r="FE88" s="783"/>
      <c r="FF88" s="783"/>
      <c r="FG88" s="783"/>
      <c r="FH88" s="783"/>
      <c r="FI88" s="783"/>
      <c r="FJ88" s="783"/>
      <c r="FK88" s="783"/>
      <c r="FL88" s="783"/>
      <c r="FM88" s="783"/>
      <c r="FN88" s="783"/>
      <c r="FO88" s="783"/>
      <c r="FP88" s="783"/>
      <c r="FQ88" s="783"/>
      <c r="FR88" s="783"/>
      <c r="FS88" s="783"/>
      <c r="FT88" s="783"/>
      <c r="FU88" s="783"/>
      <c r="FV88" s="783"/>
      <c r="FW88" s="783"/>
      <c r="FX88" s="783"/>
      <c r="FY88" s="783"/>
      <c r="FZ88" s="783"/>
      <c r="GA88" s="783"/>
      <c r="GB88" s="783"/>
      <c r="GC88" s="783"/>
      <c r="GD88" s="783"/>
      <c r="GE88" s="783"/>
      <c r="GF88" s="783"/>
      <c r="GG88" s="783"/>
      <c r="GH88" s="783"/>
      <c r="GI88" s="783"/>
      <c r="GJ88" s="783"/>
      <c r="GK88" s="783"/>
      <c r="GL88" s="783"/>
      <c r="GM88" s="783"/>
      <c r="GN88" s="783"/>
      <c r="GO88" s="783"/>
      <c r="GP88" s="783"/>
      <c r="GQ88" s="783"/>
      <c r="GR88" s="783"/>
      <c r="GS88" s="783"/>
      <c r="GT88" s="783"/>
      <c r="GU88" s="783"/>
      <c r="GV88" s="783"/>
      <c r="GW88" s="783"/>
      <c r="GX88" s="783"/>
      <c r="GY88" s="783"/>
      <c r="GZ88" s="783"/>
      <c r="HA88" s="783"/>
      <c r="HB88" s="783"/>
      <c r="HC88" s="783"/>
      <c r="HD88" s="783"/>
      <c r="HE88" s="783"/>
      <c r="HF88" s="783"/>
      <c r="HG88" s="783"/>
      <c r="HH88" s="783"/>
      <c r="HI88" s="783"/>
      <c r="HJ88" s="783"/>
      <c r="HK88" s="783"/>
      <c r="HL88" s="783"/>
      <c r="HM88" s="783"/>
      <c r="HN88" s="783"/>
      <c r="HO88" s="783"/>
      <c r="HP88" s="783"/>
      <c r="HQ88" s="783"/>
      <c r="HR88" s="783"/>
      <c r="HS88" s="783"/>
      <c r="HT88" s="783"/>
      <c r="HU88" s="783"/>
      <c r="HV88" s="783"/>
      <c r="HW88" s="783"/>
      <c r="HX88" s="783"/>
      <c r="HY88" s="783"/>
      <c r="HZ88" s="783"/>
      <c r="IA88" s="783"/>
      <c r="IB88" s="783"/>
      <c r="IC88" s="783"/>
      <c r="ID88" s="783"/>
      <c r="IE88" s="783"/>
      <c r="IF88" s="783"/>
      <c r="IG88" s="783"/>
      <c r="IH88" s="783"/>
      <c r="II88" s="783"/>
      <c r="IJ88" s="783"/>
      <c r="IK88" s="783"/>
      <c r="IL88" s="783"/>
      <c r="IM88" s="783"/>
      <c r="IN88" s="783"/>
      <c r="IO88" s="783"/>
      <c r="IP88" s="783"/>
      <c r="IQ88" s="783"/>
      <c r="IR88" s="783"/>
      <c r="IS88" s="783"/>
      <c r="IT88" s="783"/>
      <c r="IU88" s="783"/>
      <c r="IV88" s="783"/>
      <c r="IW88" s="783"/>
      <c r="IX88" s="783"/>
      <c r="IY88" s="783"/>
      <c r="IZ88" s="783"/>
      <c r="JA88" s="783"/>
      <c r="JB88" s="783"/>
      <c r="JC88" s="783"/>
      <c r="JD88" s="783"/>
      <c r="JE88" s="783"/>
      <c r="JF88" s="783"/>
      <c r="JG88" s="783"/>
      <c r="JH88" s="783"/>
      <c r="JI88" s="783"/>
      <c r="JJ88" s="783"/>
      <c r="JK88" s="783"/>
      <c r="JL88" s="783"/>
      <c r="JM88" s="783"/>
      <c r="JN88" s="783"/>
      <c r="JO88" s="783"/>
      <c r="JP88" s="783"/>
      <c r="JQ88" s="783"/>
      <c r="JR88" s="783"/>
      <c r="JS88" s="783"/>
      <c r="JT88" s="783"/>
      <c r="JU88" s="783"/>
      <c r="JV88" s="783"/>
      <c r="JW88" s="783"/>
      <c r="JX88" s="783"/>
      <c r="JY88" s="783"/>
      <c r="JZ88" s="783"/>
      <c r="KA88" s="783"/>
      <c r="KB88" s="783"/>
      <c r="KC88" s="783"/>
      <c r="KD88" s="783"/>
      <c r="KE88" s="783"/>
      <c r="KF88" s="783"/>
      <c r="KG88" s="783"/>
      <c r="KH88" s="783"/>
      <c r="KI88" s="783"/>
      <c r="KJ88" s="783"/>
      <c r="KK88" s="783"/>
      <c r="KL88" s="783"/>
      <c r="KM88" s="783"/>
      <c r="KN88" s="783"/>
      <c r="KO88" s="783"/>
      <c r="KP88" s="783"/>
      <c r="KQ88" s="783"/>
      <c r="KR88" s="783"/>
      <c r="KS88" s="783"/>
      <c r="KT88" s="783"/>
      <c r="KU88" s="783"/>
      <c r="KV88" s="783"/>
      <c r="KW88" s="783"/>
      <c r="KX88" s="783"/>
      <c r="KY88" s="783"/>
      <c r="KZ88" s="783"/>
      <c r="LA88" s="783"/>
      <c r="LB88" s="783"/>
      <c r="LC88" s="783"/>
      <c r="LD88" s="783"/>
      <c r="LE88" s="783"/>
      <c r="LF88" s="783"/>
      <c r="LG88" s="783"/>
      <c r="LH88" s="783"/>
      <c r="LI88" s="783"/>
      <c r="LJ88" s="783"/>
      <c r="LK88" s="783"/>
      <c r="LL88" s="783"/>
      <c r="LM88" s="783"/>
      <c r="LN88" s="783"/>
      <c r="LO88" s="783"/>
      <c r="LP88" s="783"/>
      <c r="LQ88" s="783"/>
      <c r="LR88" s="783"/>
      <c r="LS88" s="783"/>
      <c r="LT88" s="783"/>
      <c r="LU88" s="783"/>
      <c r="LV88" s="783"/>
      <c r="LW88" s="783"/>
      <c r="LX88" s="783"/>
      <c r="LY88" s="783"/>
      <c r="LZ88" s="783"/>
      <c r="MA88" s="783"/>
      <c r="MB88" s="783"/>
      <c r="MC88" s="783"/>
      <c r="MD88" s="783"/>
      <c r="ME88" s="783"/>
      <c r="MF88" s="783"/>
      <c r="MG88" s="783"/>
      <c r="MH88" s="783"/>
      <c r="MI88" s="783"/>
      <c r="MJ88" s="783"/>
      <c r="MK88" s="783"/>
      <c r="ML88" s="783"/>
      <c r="MM88" s="783"/>
      <c r="MN88" s="783"/>
      <c r="MO88" s="783"/>
      <c r="MP88" s="783"/>
      <c r="MQ88" s="783"/>
      <c r="MR88" s="783"/>
      <c r="MS88" s="783"/>
      <c r="MT88" s="783"/>
      <c r="MU88" s="783"/>
      <c r="MV88" s="783"/>
      <c r="MW88" s="783"/>
      <c r="MX88" s="783"/>
      <c r="MY88" s="783"/>
      <c r="MZ88" s="783"/>
      <c r="NA88" s="783"/>
      <c r="NB88" s="783"/>
      <c r="NC88" s="783"/>
      <c r="ND88" s="783"/>
      <c r="NE88" s="779"/>
      <c r="NF88" s="779"/>
      <c r="NG88" s="779"/>
      <c r="NH88" s="779"/>
      <c r="NI88" s="779"/>
      <c r="NJ88" s="779"/>
      <c r="NK88" s="779"/>
      <c r="NL88" s="779"/>
      <c r="NM88" s="779"/>
      <c r="NN88" s="779"/>
      <c r="NO88" s="779"/>
      <c r="NP88" s="779"/>
      <c r="NQ88" s="779"/>
      <c r="NR88" s="779"/>
      <c r="NS88" s="779"/>
      <c r="NT88" s="779"/>
      <c r="NU88" s="779"/>
      <c r="NV88" s="779"/>
      <c r="NW88" s="779"/>
      <c r="NX88" s="779"/>
      <c r="NY88" s="779"/>
      <c r="NZ88" s="779"/>
      <c r="OA88" s="779"/>
      <c r="OB88" s="779"/>
      <c r="OC88" s="779"/>
      <c r="OD88" s="779"/>
      <c r="OE88" s="779"/>
      <c r="OF88" s="779"/>
      <c r="OG88" s="779"/>
      <c r="OH88" s="779"/>
      <c r="OI88" s="779"/>
      <c r="OJ88" s="779"/>
      <c r="OK88" s="779"/>
      <c r="OL88" s="779"/>
      <c r="OM88" s="779"/>
      <c r="ON88" s="779"/>
      <c r="OO88" s="779"/>
      <c r="OP88" s="779"/>
      <c r="OQ88" s="779"/>
      <c r="OR88" s="779"/>
      <c r="OS88" s="779"/>
      <c r="OT88" s="779"/>
      <c r="OU88" s="779"/>
      <c r="OV88" s="779"/>
      <c r="OW88" s="779"/>
      <c r="OX88" s="779"/>
      <c r="OY88" s="779"/>
      <c r="OZ88" s="779"/>
      <c r="PA88" s="779"/>
      <c r="PB88" s="779"/>
      <c r="PC88" s="779"/>
      <c r="PD88" s="779"/>
      <c r="PE88" s="779"/>
      <c r="PF88" s="779"/>
      <c r="PG88" s="779"/>
      <c r="PH88" s="779"/>
      <c r="PI88" s="779"/>
      <c r="PJ88" s="779"/>
      <c r="PK88" s="779"/>
      <c r="PL88" s="779"/>
      <c r="PM88" s="779"/>
      <c r="PN88" s="779"/>
      <c r="PO88" s="779"/>
      <c r="PP88" s="779"/>
      <c r="PQ88" s="779"/>
      <c r="PR88" s="779"/>
      <c r="PS88" s="779"/>
      <c r="PT88" s="779"/>
      <c r="PU88" s="779"/>
      <c r="PV88" s="779"/>
      <c r="PW88" s="779"/>
      <c r="PX88" s="779"/>
      <c r="PY88" s="779"/>
      <c r="PZ88" s="779"/>
      <c r="QA88" s="779"/>
      <c r="QB88" s="779"/>
      <c r="QC88" s="779"/>
      <c r="QD88" s="779"/>
      <c r="QE88" s="779"/>
      <c r="QF88" s="779"/>
      <c r="QG88" s="779"/>
      <c r="QH88" s="779"/>
      <c r="QI88" s="779"/>
      <c r="QJ88" s="779"/>
      <c r="QK88" s="779"/>
      <c r="QL88" s="779"/>
      <c r="QM88" s="779"/>
      <c r="QN88" s="779"/>
      <c r="QO88" s="779"/>
      <c r="QP88" s="779"/>
      <c r="QQ88" s="779"/>
      <c r="QR88" s="779"/>
      <c r="QS88" s="779"/>
      <c r="QT88" s="779"/>
      <c r="QU88" s="779"/>
      <c r="QV88" s="779"/>
      <c r="QW88" s="779"/>
      <c r="QX88" s="779"/>
      <c r="QY88" s="779"/>
      <c r="QZ88" s="779"/>
      <c r="RA88" s="779"/>
      <c r="RB88" s="779"/>
      <c r="RC88" s="779"/>
      <c r="RD88" s="779"/>
      <c r="RE88" s="779"/>
      <c r="RF88" s="779"/>
      <c r="RG88" s="779"/>
      <c r="RH88" s="779"/>
      <c r="RI88" s="779"/>
      <c r="RJ88" s="779"/>
      <c r="RK88" s="779"/>
      <c r="RL88" s="779"/>
      <c r="RM88" s="779"/>
      <c r="RN88" s="779"/>
      <c r="RO88" s="779"/>
      <c r="RP88" s="779"/>
      <c r="RQ88" s="779"/>
      <c r="RR88" s="779"/>
      <c r="RS88" s="779"/>
      <c r="RT88" s="779"/>
      <c r="RU88" s="779"/>
      <c r="RV88" s="779"/>
      <c r="RW88" s="779"/>
      <c r="RX88" s="779"/>
      <c r="RY88" s="779"/>
      <c r="RZ88" s="779"/>
      <c r="SA88" s="779"/>
    </row>
    <row r="89" spans="1:495" s="871" customFormat="1" x14ac:dyDescent="0.2">
      <c r="C89" s="880"/>
      <c r="D89" s="881"/>
      <c r="E89" s="881"/>
      <c r="F89" s="779"/>
      <c r="G89" s="779"/>
      <c r="H89" s="849" t="s">
        <v>663</v>
      </c>
      <c r="I89" s="850"/>
      <c r="J89" s="778"/>
      <c r="K89" s="872" t="str">
        <f>IF(OR(K62=0,$P88="",K$67=0),"",$P88*K$67)</f>
        <v/>
      </c>
      <c r="L89" s="965" t="str">
        <f>IF(OR(L62=0,$P88="",L$67=0),"",$P88*L$67)</f>
        <v/>
      </c>
      <c r="M89" s="965" t="str">
        <f>IF(OR(M62=0,$P88="",M$67=0),"",$P88*M$67)</f>
        <v/>
      </c>
      <c r="N89" s="965" t="str">
        <f>IF(OR(N62=0,$P88="",N$67=0),"",$P88*N$67)</f>
        <v/>
      </c>
      <c r="O89" s="965" t="str">
        <f>IF(OR(O62=0,$P88="",O$67=0),"",$P88*O$67)</f>
        <v/>
      </c>
      <c r="P89" s="967" t="str">
        <f t="shared" ref="P89" si="373">IF(OR($P88="",P$67=0),"",$P88*P$67)</f>
        <v/>
      </c>
      <c r="X89" s="783"/>
      <c r="Y89" s="783"/>
      <c r="Z89" s="783"/>
      <c r="AA89" s="783"/>
      <c r="AB89" s="783"/>
      <c r="AC89" s="783"/>
      <c r="AD89" s="783"/>
      <c r="AE89" s="783"/>
      <c r="AF89" s="783"/>
      <c r="AG89" s="783"/>
      <c r="AH89" s="783"/>
      <c r="AI89" s="783"/>
      <c r="AJ89" s="783"/>
      <c r="AK89" s="783"/>
      <c r="AL89" s="783"/>
      <c r="AM89" s="783"/>
      <c r="AN89" s="783"/>
      <c r="AO89" s="783"/>
      <c r="AP89" s="783"/>
      <c r="AQ89" s="783"/>
      <c r="AR89" s="783"/>
      <c r="AS89" s="783"/>
      <c r="AT89" s="783"/>
      <c r="AU89" s="783"/>
      <c r="AV89" s="783"/>
      <c r="AW89" s="783"/>
      <c r="AX89" s="783"/>
      <c r="AY89" s="783"/>
      <c r="AZ89" s="783"/>
      <c r="BA89" s="783"/>
      <c r="BB89" s="783"/>
      <c r="BC89" s="783"/>
      <c r="BD89" s="783"/>
      <c r="BE89" s="783"/>
      <c r="BF89" s="783"/>
      <c r="BG89" s="783"/>
      <c r="BH89" s="783"/>
      <c r="BI89" s="783"/>
      <c r="BJ89" s="783"/>
      <c r="BK89" s="783"/>
      <c r="BL89" s="783"/>
      <c r="BM89" s="783"/>
      <c r="BN89" s="783"/>
      <c r="BO89" s="783"/>
      <c r="BP89" s="783"/>
      <c r="BQ89" s="783"/>
      <c r="BR89" s="783"/>
      <c r="BS89" s="783"/>
      <c r="BT89" s="783"/>
      <c r="BU89" s="783"/>
      <c r="BV89" s="783"/>
      <c r="BW89" s="783"/>
      <c r="BX89" s="783"/>
      <c r="BY89" s="783"/>
      <c r="BZ89" s="783"/>
      <c r="CA89" s="783"/>
      <c r="CB89" s="783"/>
      <c r="CC89" s="783"/>
      <c r="CD89" s="783"/>
      <c r="CE89" s="783"/>
      <c r="CF89" s="783"/>
      <c r="CG89" s="783"/>
      <c r="CH89" s="783"/>
      <c r="CI89" s="783"/>
      <c r="CJ89" s="783"/>
      <c r="CK89" s="783"/>
      <c r="CL89" s="783"/>
      <c r="CM89" s="783"/>
      <c r="CN89" s="783"/>
      <c r="CO89" s="783"/>
      <c r="CP89" s="783"/>
      <c r="CQ89" s="783"/>
      <c r="CR89" s="783"/>
      <c r="CS89" s="783"/>
      <c r="CT89" s="783"/>
      <c r="CU89" s="783"/>
      <c r="CV89" s="783"/>
      <c r="CW89" s="783"/>
      <c r="CX89" s="783"/>
      <c r="CY89" s="783"/>
      <c r="CZ89" s="783"/>
      <c r="DA89" s="783"/>
      <c r="DB89" s="783"/>
      <c r="DC89" s="783"/>
      <c r="DD89" s="783"/>
      <c r="DE89" s="783"/>
      <c r="DF89" s="783"/>
      <c r="DG89" s="783"/>
      <c r="DH89" s="783"/>
      <c r="DI89" s="783"/>
      <c r="DJ89" s="783"/>
      <c r="DK89" s="783"/>
      <c r="DL89" s="783"/>
      <c r="DM89" s="783"/>
      <c r="DN89" s="783"/>
      <c r="DO89" s="783"/>
      <c r="DP89" s="783"/>
      <c r="DQ89" s="783"/>
      <c r="DR89" s="783"/>
      <c r="DS89" s="783"/>
      <c r="DT89" s="783"/>
      <c r="DU89" s="783"/>
      <c r="DV89" s="783"/>
      <c r="DW89" s="783"/>
      <c r="DX89" s="783"/>
      <c r="DY89" s="783"/>
      <c r="DZ89" s="783"/>
      <c r="EA89" s="783"/>
      <c r="EB89" s="783"/>
      <c r="EC89" s="783"/>
      <c r="ED89" s="783"/>
      <c r="EE89" s="783"/>
      <c r="EF89" s="783"/>
      <c r="EG89" s="783"/>
      <c r="EH89" s="783"/>
      <c r="EI89" s="783"/>
      <c r="EJ89" s="783"/>
      <c r="EK89" s="783"/>
      <c r="EL89" s="783"/>
      <c r="EM89" s="783"/>
      <c r="EN89" s="783"/>
      <c r="EO89" s="783"/>
      <c r="EP89" s="783"/>
      <c r="EQ89" s="783"/>
      <c r="ER89" s="783"/>
      <c r="ES89" s="783"/>
      <c r="ET89" s="783"/>
      <c r="EU89" s="783"/>
      <c r="EV89" s="783"/>
      <c r="EW89" s="783"/>
      <c r="EX89" s="783"/>
      <c r="EY89" s="783"/>
      <c r="EZ89" s="783"/>
      <c r="FA89" s="783"/>
      <c r="FB89" s="783"/>
      <c r="FC89" s="783"/>
      <c r="FD89" s="783"/>
      <c r="FE89" s="783"/>
      <c r="FF89" s="783"/>
      <c r="FG89" s="783"/>
      <c r="FH89" s="783"/>
      <c r="FI89" s="783"/>
      <c r="FJ89" s="783"/>
      <c r="FK89" s="783"/>
      <c r="FL89" s="783"/>
      <c r="FM89" s="783"/>
      <c r="FN89" s="783"/>
      <c r="FO89" s="783"/>
      <c r="FP89" s="783"/>
      <c r="FQ89" s="783"/>
      <c r="FR89" s="783"/>
      <c r="FS89" s="783"/>
      <c r="FT89" s="783"/>
      <c r="FU89" s="783"/>
      <c r="FV89" s="783"/>
      <c r="FW89" s="783"/>
      <c r="FX89" s="783"/>
      <c r="FY89" s="783"/>
      <c r="FZ89" s="783"/>
      <c r="GA89" s="783"/>
      <c r="GB89" s="783"/>
      <c r="GC89" s="783"/>
      <c r="GD89" s="783"/>
      <c r="GE89" s="783"/>
      <c r="GF89" s="783"/>
      <c r="GG89" s="783"/>
      <c r="GH89" s="783"/>
      <c r="GI89" s="783"/>
      <c r="GJ89" s="783"/>
      <c r="GK89" s="783"/>
      <c r="GL89" s="783"/>
      <c r="GM89" s="783"/>
      <c r="GN89" s="783"/>
      <c r="GO89" s="783"/>
      <c r="GP89" s="783"/>
      <c r="GQ89" s="783"/>
      <c r="GR89" s="783"/>
      <c r="GS89" s="783"/>
      <c r="GT89" s="783"/>
      <c r="GU89" s="783"/>
      <c r="GV89" s="783"/>
      <c r="GW89" s="783"/>
      <c r="GX89" s="783"/>
      <c r="GY89" s="783"/>
      <c r="GZ89" s="783"/>
      <c r="HA89" s="783"/>
      <c r="HB89" s="783"/>
      <c r="HC89" s="783"/>
      <c r="HD89" s="783"/>
      <c r="HE89" s="783"/>
      <c r="HF89" s="783"/>
      <c r="HG89" s="783"/>
      <c r="HH89" s="783"/>
      <c r="HI89" s="783"/>
      <c r="HJ89" s="783"/>
      <c r="HK89" s="783"/>
      <c r="HL89" s="783"/>
      <c r="HM89" s="783"/>
      <c r="HN89" s="783"/>
      <c r="HO89" s="783"/>
      <c r="HP89" s="783"/>
      <c r="HQ89" s="783"/>
      <c r="HR89" s="783"/>
      <c r="HS89" s="783"/>
      <c r="HT89" s="783"/>
      <c r="HU89" s="783"/>
      <c r="HV89" s="783"/>
      <c r="HW89" s="783"/>
      <c r="HX89" s="783"/>
      <c r="HY89" s="783"/>
      <c r="HZ89" s="783"/>
      <c r="IA89" s="783"/>
      <c r="IB89" s="783"/>
      <c r="IC89" s="783"/>
      <c r="ID89" s="783"/>
      <c r="IE89" s="783"/>
      <c r="IF89" s="783"/>
      <c r="IG89" s="783"/>
      <c r="IH89" s="783"/>
      <c r="II89" s="783"/>
      <c r="IJ89" s="783"/>
      <c r="IK89" s="783"/>
      <c r="IL89" s="783"/>
      <c r="IM89" s="783"/>
      <c r="IN89" s="783"/>
      <c r="IO89" s="783"/>
      <c r="IP89" s="783"/>
      <c r="IQ89" s="783"/>
      <c r="IR89" s="783"/>
      <c r="IS89" s="783"/>
      <c r="IT89" s="783"/>
      <c r="IU89" s="783"/>
      <c r="IV89" s="783"/>
      <c r="IW89" s="783"/>
      <c r="IX89" s="783"/>
      <c r="IY89" s="783"/>
      <c r="IZ89" s="783"/>
      <c r="JA89" s="783"/>
      <c r="JB89" s="783"/>
      <c r="JC89" s="783"/>
      <c r="JD89" s="783"/>
      <c r="JE89" s="783"/>
      <c r="JF89" s="783"/>
      <c r="JG89" s="783"/>
      <c r="JH89" s="783"/>
      <c r="JI89" s="783"/>
      <c r="JJ89" s="783"/>
      <c r="JK89" s="783"/>
      <c r="JL89" s="783"/>
      <c r="JM89" s="783"/>
      <c r="JN89" s="783"/>
      <c r="JO89" s="783"/>
      <c r="JP89" s="783"/>
      <c r="JQ89" s="783"/>
      <c r="JR89" s="783"/>
      <c r="JS89" s="783"/>
      <c r="JT89" s="783"/>
      <c r="JU89" s="783"/>
      <c r="JV89" s="783"/>
      <c r="JW89" s="783"/>
      <c r="JX89" s="783"/>
      <c r="JY89" s="783"/>
      <c r="JZ89" s="783"/>
      <c r="KA89" s="783"/>
      <c r="KB89" s="783"/>
      <c r="KC89" s="783"/>
      <c r="KD89" s="783"/>
      <c r="KE89" s="783"/>
      <c r="KF89" s="783"/>
      <c r="KG89" s="783"/>
      <c r="KH89" s="783"/>
      <c r="KI89" s="783"/>
      <c r="KJ89" s="783"/>
      <c r="KK89" s="783"/>
      <c r="KL89" s="783"/>
      <c r="KM89" s="783"/>
      <c r="KN89" s="783"/>
      <c r="KO89" s="783"/>
      <c r="KP89" s="783"/>
      <c r="KQ89" s="783"/>
      <c r="KR89" s="783"/>
      <c r="KS89" s="783"/>
      <c r="KT89" s="783"/>
      <c r="KU89" s="783"/>
      <c r="KV89" s="783"/>
      <c r="KW89" s="783"/>
      <c r="KX89" s="783"/>
      <c r="KY89" s="783"/>
      <c r="KZ89" s="783"/>
      <c r="LA89" s="783"/>
      <c r="LB89" s="783"/>
      <c r="LC89" s="783"/>
      <c r="LD89" s="783"/>
      <c r="LE89" s="783"/>
      <c r="LF89" s="783"/>
      <c r="LG89" s="783"/>
      <c r="LH89" s="783"/>
      <c r="LI89" s="783"/>
      <c r="LJ89" s="783"/>
      <c r="LK89" s="783"/>
      <c r="LL89" s="783"/>
      <c r="LM89" s="783"/>
      <c r="LN89" s="783"/>
      <c r="LO89" s="783"/>
      <c r="LP89" s="783"/>
      <c r="LQ89" s="783"/>
      <c r="LR89" s="783"/>
      <c r="LS89" s="783"/>
      <c r="LT89" s="783"/>
      <c r="LU89" s="783"/>
      <c r="LV89" s="783"/>
      <c r="LW89" s="783"/>
      <c r="LX89" s="783"/>
      <c r="LY89" s="783"/>
      <c r="LZ89" s="783"/>
      <c r="MA89" s="783"/>
      <c r="MB89" s="783"/>
      <c r="MC89" s="783"/>
      <c r="MD89" s="783"/>
      <c r="ME89" s="783"/>
      <c r="MF89" s="783"/>
      <c r="MG89" s="783"/>
      <c r="MH89" s="783"/>
      <c r="MI89" s="783"/>
      <c r="MJ89" s="783"/>
      <c r="MK89" s="783"/>
      <c r="ML89" s="783"/>
      <c r="MM89" s="783"/>
      <c r="MN89" s="783"/>
      <c r="MO89" s="783"/>
      <c r="MP89" s="783"/>
      <c r="MQ89" s="783"/>
      <c r="MR89" s="783"/>
      <c r="MS89" s="783"/>
      <c r="MT89" s="783"/>
      <c r="MU89" s="783"/>
      <c r="MV89" s="783"/>
      <c r="MW89" s="783"/>
      <c r="MX89" s="783"/>
      <c r="MY89" s="783"/>
      <c r="MZ89" s="783"/>
      <c r="NA89" s="783"/>
      <c r="NB89" s="783"/>
      <c r="NC89" s="783"/>
      <c r="ND89" s="783"/>
      <c r="NE89" s="779"/>
      <c r="NF89" s="779"/>
      <c r="NG89" s="779"/>
      <c r="NH89" s="779"/>
      <c r="NI89" s="779"/>
      <c r="NJ89" s="779"/>
      <c r="NK89" s="779"/>
      <c r="NL89" s="779"/>
      <c r="NM89" s="779"/>
      <c r="NN89" s="779"/>
      <c r="NO89" s="779"/>
      <c r="NP89" s="779"/>
      <c r="NQ89" s="779"/>
      <c r="NR89" s="779"/>
      <c r="NS89" s="779"/>
      <c r="NT89" s="779"/>
      <c r="NU89" s="779"/>
      <c r="NV89" s="779"/>
      <c r="NW89" s="779"/>
      <c r="NX89" s="779"/>
      <c r="NY89" s="779"/>
      <c r="NZ89" s="779"/>
      <c r="OA89" s="779"/>
      <c r="OB89" s="779"/>
      <c r="OC89" s="779"/>
      <c r="OD89" s="779"/>
      <c r="OE89" s="779"/>
      <c r="OF89" s="779"/>
      <c r="OG89" s="779"/>
      <c r="OH89" s="779"/>
      <c r="OI89" s="779"/>
      <c r="OJ89" s="779"/>
      <c r="OK89" s="779"/>
      <c r="OL89" s="779"/>
      <c r="OM89" s="779"/>
      <c r="ON89" s="779"/>
      <c r="OO89" s="779"/>
      <c r="OP89" s="779"/>
      <c r="OQ89" s="779"/>
      <c r="OR89" s="779"/>
      <c r="OS89" s="779"/>
      <c r="OT89" s="779"/>
      <c r="OU89" s="779"/>
      <c r="OV89" s="779"/>
      <c r="OW89" s="779"/>
      <c r="OX89" s="779"/>
      <c r="OY89" s="779"/>
      <c r="OZ89" s="779"/>
      <c r="PA89" s="779"/>
      <c r="PB89" s="779"/>
      <c r="PC89" s="779"/>
      <c r="PD89" s="779"/>
      <c r="PE89" s="779"/>
      <c r="PF89" s="779"/>
      <c r="PG89" s="779"/>
      <c r="PH89" s="779"/>
      <c r="PI89" s="779"/>
      <c r="PJ89" s="779"/>
      <c r="PK89" s="779"/>
      <c r="PL89" s="779"/>
      <c r="PM89" s="779"/>
      <c r="PN89" s="779"/>
      <c r="PO89" s="779"/>
      <c r="PP89" s="779"/>
      <c r="PQ89" s="779"/>
      <c r="PR89" s="779"/>
      <c r="PS89" s="779"/>
      <c r="PT89" s="779"/>
      <c r="PU89" s="779"/>
      <c r="PV89" s="779"/>
      <c r="PW89" s="779"/>
      <c r="PX89" s="779"/>
      <c r="PY89" s="779"/>
      <c r="PZ89" s="779"/>
      <c r="QA89" s="779"/>
      <c r="QB89" s="779"/>
      <c r="QC89" s="779"/>
      <c r="QD89" s="779"/>
      <c r="QE89" s="779"/>
      <c r="QF89" s="779"/>
      <c r="QG89" s="779"/>
      <c r="QH89" s="779"/>
      <c r="QI89" s="779"/>
      <c r="QJ89" s="779"/>
      <c r="QK89" s="779"/>
      <c r="QL89" s="779"/>
      <c r="QM89" s="779"/>
      <c r="QN89" s="779"/>
      <c r="QO89" s="779"/>
      <c r="QP89" s="779"/>
      <c r="QQ89" s="779"/>
      <c r="QR89" s="779"/>
      <c r="QS89" s="779"/>
      <c r="QT89" s="779"/>
      <c r="QU89" s="779"/>
      <c r="QV89" s="779"/>
      <c r="QW89" s="779"/>
      <c r="QX89" s="779"/>
      <c r="QY89" s="779"/>
      <c r="QZ89" s="779"/>
      <c r="RA89" s="779"/>
      <c r="RB89" s="779"/>
      <c r="RC89" s="779"/>
      <c r="RD89" s="779"/>
      <c r="RE89" s="779"/>
      <c r="RF89" s="779"/>
      <c r="RG89" s="779"/>
      <c r="RH89" s="779"/>
      <c r="RI89" s="779"/>
      <c r="RJ89" s="779"/>
      <c r="RK89" s="779"/>
      <c r="RL89" s="779"/>
      <c r="RM89" s="779"/>
      <c r="RN89" s="779"/>
      <c r="RO89" s="779"/>
      <c r="RP89" s="779"/>
      <c r="RQ89" s="779"/>
      <c r="RR89" s="779"/>
      <c r="RS89" s="779"/>
      <c r="RT89" s="779"/>
      <c r="RU89" s="779"/>
      <c r="RV89" s="779"/>
      <c r="RW89" s="779"/>
      <c r="RX89" s="779"/>
      <c r="RY89" s="779"/>
      <c r="RZ89" s="779"/>
      <c r="SA89" s="779"/>
    </row>
    <row r="90" spans="1:495" s="871" customFormat="1" x14ac:dyDescent="0.2">
      <c r="C90" s="880"/>
      <c r="D90" s="881"/>
      <c r="E90" s="881"/>
      <c r="F90" s="779"/>
      <c r="G90" s="873" t="str">
        <f>IF(AND(K90="",L90="",M90="",N90="",O90=""),"",IF(OR(K90&gt;2,L90&gt;2,M90&gt;2,N90&gt;2,O90&gt;2,K90&lt;-2,L90&lt;-2,M90&lt;-2,N90&lt;-2,O90&lt;-2),"Not Equal","Equal"))</f>
        <v/>
      </c>
      <c r="H90" s="874" t="s">
        <v>664</v>
      </c>
      <c r="I90" s="875"/>
      <c r="J90" s="778"/>
      <c r="K90" s="882" t="str">
        <f t="shared" ref="K90:P90" si="374">IF(OR(K89="",K62=0),"", K62-K89)</f>
        <v/>
      </c>
      <c r="L90" s="969" t="str">
        <f t="shared" si="374"/>
        <v/>
      </c>
      <c r="M90" s="969" t="str">
        <f t="shared" si="374"/>
        <v/>
      </c>
      <c r="N90" s="969" t="str">
        <f t="shared" si="374"/>
        <v/>
      </c>
      <c r="O90" s="969" t="str">
        <f t="shared" si="374"/>
        <v/>
      </c>
      <c r="P90" s="969" t="str">
        <f t="shared" si="374"/>
        <v/>
      </c>
      <c r="X90" s="783"/>
      <c r="Y90" s="783"/>
      <c r="Z90" s="783"/>
      <c r="AA90" s="783"/>
      <c r="AB90" s="783"/>
      <c r="AC90" s="783"/>
      <c r="AD90" s="783"/>
      <c r="AE90" s="783"/>
      <c r="AF90" s="783"/>
      <c r="AG90" s="783"/>
      <c r="AH90" s="783"/>
      <c r="AI90" s="783"/>
      <c r="AJ90" s="783"/>
      <c r="AK90" s="783"/>
      <c r="AL90" s="783"/>
      <c r="AM90" s="783"/>
      <c r="AN90" s="783"/>
      <c r="AO90" s="783"/>
      <c r="AP90" s="783"/>
      <c r="AQ90" s="783"/>
      <c r="AR90" s="783"/>
      <c r="AS90" s="783"/>
      <c r="AT90" s="783"/>
      <c r="AU90" s="783"/>
      <c r="AV90" s="783"/>
      <c r="AW90" s="783"/>
      <c r="AX90" s="783"/>
      <c r="AY90" s="783"/>
      <c r="AZ90" s="783"/>
      <c r="BA90" s="783"/>
      <c r="BB90" s="783"/>
      <c r="BC90" s="783"/>
      <c r="BD90" s="783"/>
      <c r="BE90" s="783"/>
      <c r="BF90" s="783"/>
      <c r="BG90" s="783"/>
      <c r="BH90" s="783"/>
      <c r="BI90" s="783"/>
      <c r="BJ90" s="783"/>
      <c r="BK90" s="783"/>
      <c r="BL90" s="783"/>
      <c r="BM90" s="783"/>
      <c r="BN90" s="783"/>
      <c r="BO90" s="783"/>
      <c r="BP90" s="783"/>
      <c r="BQ90" s="783"/>
      <c r="BR90" s="783"/>
      <c r="BS90" s="783"/>
      <c r="BT90" s="783"/>
      <c r="BU90" s="783"/>
      <c r="BV90" s="783"/>
      <c r="BW90" s="783"/>
      <c r="BX90" s="783"/>
      <c r="BY90" s="783"/>
      <c r="BZ90" s="783"/>
      <c r="CA90" s="783"/>
      <c r="CB90" s="783"/>
      <c r="CC90" s="783"/>
      <c r="CD90" s="783"/>
      <c r="CE90" s="783"/>
      <c r="CF90" s="783"/>
      <c r="CG90" s="783"/>
      <c r="CH90" s="783"/>
      <c r="CI90" s="783"/>
      <c r="CJ90" s="783"/>
      <c r="CK90" s="783"/>
      <c r="CL90" s="783"/>
      <c r="CM90" s="783"/>
      <c r="CN90" s="783"/>
      <c r="CO90" s="783"/>
      <c r="CP90" s="783"/>
      <c r="CQ90" s="783"/>
      <c r="CR90" s="783"/>
      <c r="CS90" s="783"/>
      <c r="CT90" s="783"/>
      <c r="CU90" s="783"/>
      <c r="CV90" s="783"/>
      <c r="CW90" s="783"/>
      <c r="CX90" s="783"/>
      <c r="CY90" s="783"/>
      <c r="CZ90" s="783"/>
      <c r="DA90" s="783"/>
      <c r="DB90" s="783"/>
      <c r="DC90" s="783"/>
      <c r="DD90" s="783"/>
      <c r="DE90" s="783"/>
      <c r="DF90" s="783"/>
      <c r="DG90" s="783"/>
      <c r="DH90" s="783"/>
      <c r="DI90" s="783"/>
      <c r="DJ90" s="783"/>
      <c r="DK90" s="783"/>
      <c r="DL90" s="783"/>
      <c r="DM90" s="783"/>
      <c r="DN90" s="783"/>
      <c r="DO90" s="783"/>
      <c r="DP90" s="783"/>
      <c r="DQ90" s="783"/>
      <c r="DR90" s="783"/>
      <c r="DS90" s="783"/>
      <c r="DT90" s="783"/>
      <c r="DU90" s="783"/>
      <c r="DV90" s="783"/>
      <c r="DW90" s="783"/>
      <c r="DX90" s="783"/>
      <c r="DY90" s="783"/>
      <c r="DZ90" s="783"/>
      <c r="EA90" s="783"/>
      <c r="EB90" s="783"/>
      <c r="EC90" s="783"/>
      <c r="ED90" s="783"/>
      <c r="EE90" s="783"/>
      <c r="EF90" s="783"/>
      <c r="EG90" s="783"/>
      <c r="EH90" s="783"/>
      <c r="EI90" s="783"/>
      <c r="EJ90" s="783"/>
      <c r="EK90" s="783"/>
      <c r="EL90" s="783"/>
      <c r="EM90" s="783"/>
      <c r="EN90" s="783"/>
      <c r="EO90" s="783"/>
      <c r="EP90" s="783"/>
      <c r="EQ90" s="783"/>
      <c r="ER90" s="783"/>
      <c r="ES90" s="783"/>
      <c r="ET90" s="783"/>
      <c r="EU90" s="783"/>
      <c r="EV90" s="783"/>
      <c r="EW90" s="783"/>
      <c r="EX90" s="783"/>
      <c r="EY90" s="783"/>
      <c r="EZ90" s="783"/>
      <c r="FA90" s="783"/>
      <c r="FB90" s="783"/>
      <c r="FC90" s="783"/>
      <c r="FD90" s="783"/>
      <c r="FE90" s="783"/>
      <c r="FF90" s="783"/>
      <c r="FG90" s="783"/>
      <c r="FH90" s="783"/>
      <c r="FI90" s="783"/>
      <c r="FJ90" s="783"/>
      <c r="FK90" s="783"/>
      <c r="FL90" s="783"/>
      <c r="FM90" s="783"/>
      <c r="FN90" s="783"/>
      <c r="FO90" s="783"/>
      <c r="FP90" s="783"/>
      <c r="FQ90" s="783"/>
      <c r="FR90" s="783"/>
      <c r="FS90" s="783"/>
      <c r="FT90" s="783"/>
      <c r="FU90" s="783"/>
      <c r="FV90" s="783"/>
      <c r="FW90" s="783"/>
      <c r="FX90" s="783"/>
      <c r="FY90" s="783"/>
      <c r="FZ90" s="783"/>
      <c r="GA90" s="783"/>
      <c r="GB90" s="783"/>
      <c r="GC90" s="783"/>
      <c r="GD90" s="783"/>
      <c r="GE90" s="783"/>
      <c r="GF90" s="783"/>
      <c r="GG90" s="783"/>
      <c r="GH90" s="783"/>
      <c r="GI90" s="783"/>
      <c r="GJ90" s="783"/>
      <c r="GK90" s="783"/>
      <c r="GL90" s="783"/>
      <c r="GM90" s="783"/>
      <c r="GN90" s="783"/>
      <c r="GO90" s="783"/>
      <c r="GP90" s="783"/>
      <c r="GQ90" s="783"/>
      <c r="GR90" s="783"/>
      <c r="GS90" s="783"/>
      <c r="GT90" s="783"/>
      <c r="GU90" s="783"/>
      <c r="GV90" s="783"/>
      <c r="GW90" s="783"/>
      <c r="GX90" s="783"/>
      <c r="GY90" s="783"/>
      <c r="GZ90" s="783"/>
      <c r="HA90" s="783"/>
      <c r="HB90" s="783"/>
      <c r="HC90" s="783"/>
      <c r="HD90" s="783"/>
      <c r="HE90" s="783"/>
      <c r="HF90" s="783"/>
      <c r="HG90" s="783"/>
      <c r="HH90" s="783"/>
      <c r="HI90" s="783"/>
      <c r="HJ90" s="783"/>
      <c r="HK90" s="783"/>
      <c r="HL90" s="783"/>
      <c r="HM90" s="783"/>
      <c r="HN90" s="783"/>
      <c r="HO90" s="783"/>
      <c r="HP90" s="783"/>
      <c r="HQ90" s="783"/>
      <c r="HR90" s="783"/>
      <c r="HS90" s="783"/>
      <c r="HT90" s="783"/>
      <c r="HU90" s="783"/>
      <c r="HV90" s="783"/>
      <c r="HW90" s="783"/>
      <c r="HX90" s="783"/>
      <c r="HY90" s="783"/>
      <c r="HZ90" s="783"/>
      <c r="IA90" s="783"/>
      <c r="IB90" s="783"/>
      <c r="IC90" s="783"/>
      <c r="ID90" s="783"/>
      <c r="IE90" s="783"/>
      <c r="IF90" s="783"/>
      <c r="IG90" s="783"/>
      <c r="IH90" s="783"/>
      <c r="II90" s="783"/>
      <c r="IJ90" s="783"/>
      <c r="IK90" s="783"/>
      <c r="IL90" s="783"/>
      <c r="IM90" s="783"/>
      <c r="IN90" s="783"/>
      <c r="IO90" s="783"/>
      <c r="IP90" s="783"/>
      <c r="IQ90" s="783"/>
      <c r="IR90" s="783"/>
      <c r="IS90" s="783"/>
      <c r="IT90" s="783"/>
      <c r="IU90" s="783"/>
      <c r="IV90" s="783"/>
      <c r="IW90" s="783"/>
      <c r="IX90" s="783"/>
      <c r="IY90" s="783"/>
      <c r="IZ90" s="783"/>
      <c r="JA90" s="783"/>
      <c r="JB90" s="783"/>
      <c r="JC90" s="783"/>
      <c r="JD90" s="783"/>
      <c r="JE90" s="783"/>
      <c r="JF90" s="783"/>
      <c r="JG90" s="783"/>
      <c r="JH90" s="783"/>
      <c r="JI90" s="783"/>
      <c r="JJ90" s="783"/>
      <c r="JK90" s="783"/>
      <c r="JL90" s="783"/>
      <c r="JM90" s="783"/>
      <c r="JN90" s="783"/>
      <c r="JO90" s="783"/>
      <c r="JP90" s="783"/>
      <c r="JQ90" s="783"/>
      <c r="JR90" s="783"/>
      <c r="JS90" s="783"/>
      <c r="JT90" s="783"/>
      <c r="JU90" s="783"/>
      <c r="JV90" s="783"/>
      <c r="JW90" s="783"/>
      <c r="JX90" s="783"/>
      <c r="JY90" s="783"/>
      <c r="JZ90" s="783"/>
      <c r="KA90" s="783"/>
      <c r="KB90" s="783"/>
      <c r="KC90" s="783"/>
      <c r="KD90" s="783"/>
      <c r="KE90" s="783"/>
      <c r="KF90" s="783"/>
      <c r="KG90" s="783"/>
      <c r="KH90" s="783"/>
      <c r="KI90" s="783"/>
      <c r="KJ90" s="783"/>
      <c r="KK90" s="783"/>
      <c r="KL90" s="783"/>
      <c r="KM90" s="783"/>
      <c r="KN90" s="783"/>
      <c r="KO90" s="783"/>
      <c r="KP90" s="783"/>
      <c r="KQ90" s="783"/>
      <c r="KR90" s="783"/>
      <c r="KS90" s="783"/>
      <c r="KT90" s="783"/>
      <c r="KU90" s="783"/>
      <c r="KV90" s="783"/>
      <c r="KW90" s="783"/>
      <c r="KX90" s="783"/>
      <c r="KY90" s="783"/>
      <c r="KZ90" s="783"/>
      <c r="LA90" s="783"/>
      <c r="LB90" s="783"/>
      <c r="LC90" s="783"/>
      <c r="LD90" s="783"/>
      <c r="LE90" s="783"/>
      <c r="LF90" s="783"/>
      <c r="LG90" s="783"/>
      <c r="LH90" s="783"/>
      <c r="LI90" s="783"/>
      <c r="LJ90" s="783"/>
      <c r="LK90" s="783"/>
      <c r="LL90" s="783"/>
      <c r="LM90" s="783"/>
      <c r="LN90" s="783"/>
      <c r="LO90" s="783"/>
      <c r="LP90" s="783"/>
      <c r="LQ90" s="783"/>
      <c r="LR90" s="783"/>
      <c r="LS90" s="783"/>
      <c r="LT90" s="783"/>
      <c r="LU90" s="783"/>
      <c r="LV90" s="783"/>
      <c r="LW90" s="783"/>
      <c r="LX90" s="783"/>
      <c r="LY90" s="783"/>
      <c r="LZ90" s="783"/>
      <c r="MA90" s="783"/>
      <c r="MB90" s="783"/>
      <c r="MC90" s="783"/>
      <c r="MD90" s="783"/>
      <c r="ME90" s="783"/>
      <c r="MF90" s="783"/>
      <c r="MG90" s="783"/>
      <c r="MH90" s="783"/>
      <c r="MI90" s="783"/>
      <c r="MJ90" s="783"/>
      <c r="MK90" s="783"/>
      <c r="ML90" s="783"/>
      <c r="MM90" s="783"/>
      <c r="MN90" s="783"/>
      <c r="MO90" s="783"/>
      <c r="MP90" s="783"/>
      <c r="MQ90" s="783"/>
      <c r="MR90" s="783"/>
      <c r="MS90" s="783"/>
      <c r="MT90" s="783"/>
      <c r="MU90" s="783"/>
      <c r="MV90" s="783"/>
      <c r="MW90" s="783"/>
      <c r="MX90" s="783"/>
      <c r="MY90" s="783"/>
      <c r="MZ90" s="783"/>
      <c r="NA90" s="783"/>
      <c r="NB90" s="783"/>
      <c r="NC90" s="783"/>
      <c r="ND90" s="783"/>
      <c r="NE90" s="779"/>
      <c r="NF90" s="779"/>
      <c r="NG90" s="779"/>
      <c r="NH90" s="779"/>
      <c r="NI90" s="779"/>
      <c r="NJ90" s="779"/>
      <c r="NK90" s="779"/>
      <c r="NL90" s="779"/>
      <c r="NM90" s="779"/>
      <c r="NN90" s="779"/>
      <c r="NO90" s="779"/>
      <c r="NP90" s="779"/>
      <c r="NQ90" s="779"/>
      <c r="NR90" s="779"/>
      <c r="NS90" s="779"/>
      <c r="NT90" s="779"/>
      <c r="NU90" s="779"/>
      <c r="NV90" s="779"/>
      <c r="NW90" s="779"/>
      <c r="NX90" s="779"/>
      <c r="NY90" s="779"/>
      <c r="NZ90" s="779"/>
      <c r="OA90" s="779"/>
      <c r="OB90" s="779"/>
      <c r="OC90" s="779"/>
      <c r="OD90" s="779"/>
      <c r="OE90" s="779"/>
      <c r="OF90" s="779"/>
      <c r="OG90" s="779"/>
      <c r="OH90" s="779"/>
      <c r="OI90" s="779"/>
      <c r="OJ90" s="779"/>
      <c r="OK90" s="779"/>
      <c r="OL90" s="779"/>
      <c r="OM90" s="779"/>
      <c r="ON90" s="779"/>
      <c r="OO90" s="779"/>
      <c r="OP90" s="779"/>
      <c r="OQ90" s="779"/>
      <c r="OR90" s="779"/>
      <c r="OS90" s="779"/>
      <c r="OT90" s="779"/>
      <c r="OU90" s="779"/>
      <c r="OV90" s="779"/>
      <c r="OW90" s="779"/>
      <c r="OX90" s="779"/>
      <c r="OY90" s="779"/>
      <c r="OZ90" s="779"/>
      <c r="PA90" s="779"/>
      <c r="PB90" s="779"/>
      <c r="PC90" s="779"/>
      <c r="PD90" s="779"/>
      <c r="PE90" s="779"/>
      <c r="PF90" s="779"/>
      <c r="PG90" s="779"/>
      <c r="PH90" s="779"/>
      <c r="PI90" s="779"/>
      <c r="PJ90" s="779"/>
      <c r="PK90" s="779"/>
      <c r="PL90" s="779"/>
      <c r="PM90" s="779"/>
      <c r="PN90" s="779"/>
      <c r="PO90" s="779"/>
      <c r="PP90" s="779"/>
      <c r="PQ90" s="779"/>
      <c r="PR90" s="779"/>
      <c r="PS90" s="779"/>
      <c r="PT90" s="779"/>
      <c r="PU90" s="779"/>
      <c r="PV90" s="779"/>
      <c r="PW90" s="779"/>
      <c r="PX90" s="779"/>
      <c r="PY90" s="779"/>
      <c r="PZ90" s="779"/>
      <c r="QA90" s="779"/>
      <c r="QB90" s="779"/>
      <c r="QC90" s="779"/>
      <c r="QD90" s="779"/>
      <c r="QE90" s="779"/>
      <c r="QF90" s="779"/>
      <c r="QG90" s="779"/>
      <c r="QH90" s="779"/>
      <c r="QI90" s="779"/>
      <c r="QJ90" s="779"/>
      <c r="QK90" s="779"/>
      <c r="QL90" s="779"/>
      <c r="QM90" s="779"/>
      <c r="QN90" s="779"/>
      <c r="QO90" s="779"/>
      <c r="QP90" s="779"/>
      <c r="QQ90" s="779"/>
      <c r="QR90" s="779"/>
      <c r="QS90" s="779"/>
      <c r="QT90" s="779"/>
      <c r="QU90" s="779"/>
      <c r="QV90" s="779"/>
      <c r="QW90" s="779"/>
      <c r="QX90" s="779"/>
      <c r="QY90" s="779"/>
      <c r="QZ90" s="779"/>
      <c r="RA90" s="779"/>
      <c r="RB90" s="779"/>
      <c r="RC90" s="779"/>
      <c r="RD90" s="779"/>
      <c r="RE90" s="779"/>
      <c r="RF90" s="779"/>
      <c r="RG90" s="779"/>
      <c r="RH90" s="779"/>
      <c r="RI90" s="779"/>
      <c r="RJ90" s="779"/>
      <c r="RK90" s="779"/>
      <c r="RL90" s="779"/>
      <c r="RM90" s="779"/>
      <c r="RN90" s="779"/>
      <c r="RO90" s="779"/>
      <c r="RP90" s="779"/>
      <c r="RQ90" s="779"/>
      <c r="RR90" s="779"/>
      <c r="RS90" s="779"/>
      <c r="RT90" s="779"/>
      <c r="RU90" s="779"/>
      <c r="RV90" s="779"/>
      <c r="RW90" s="779"/>
      <c r="RX90" s="779"/>
      <c r="RY90" s="779"/>
      <c r="RZ90" s="779"/>
      <c r="SA90" s="779"/>
    </row>
    <row r="91" spans="1:495" ht="12" customHeight="1" x14ac:dyDescent="0.2">
      <c r="A91" s="883"/>
      <c r="B91" s="883"/>
      <c r="C91" s="778"/>
      <c r="D91" s="778"/>
      <c r="E91" s="778"/>
      <c r="F91" s="778"/>
      <c r="G91" s="780"/>
      <c r="H91" s="849"/>
      <c r="I91" s="850"/>
      <c r="J91" s="780"/>
      <c r="K91" s="884"/>
      <c r="L91" s="884"/>
      <c r="M91" s="884"/>
      <c r="N91" s="884"/>
      <c r="O91" s="884"/>
      <c r="P91" s="884"/>
      <c r="U91" s="865"/>
      <c r="X91" s="775"/>
      <c r="AA91" s="775"/>
      <c r="AB91" s="852"/>
      <c r="AC91" s="775"/>
      <c r="AF91" s="775"/>
      <c r="AG91" s="852"/>
      <c r="AH91" s="775"/>
      <c r="AK91" s="775"/>
      <c r="AL91" s="852"/>
      <c r="AM91" s="775"/>
      <c r="AP91" s="775"/>
      <c r="AQ91" s="852"/>
      <c r="AR91" s="775"/>
      <c r="AS91" s="775"/>
      <c r="AT91" s="775"/>
      <c r="AU91" s="775"/>
      <c r="AV91" s="775"/>
      <c r="AW91" s="775"/>
      <c r="AY91" s="775"/>
      <c r="BB91" s="775"/>
      <c r="BD91" s="775"/>
      <c r="LY91" s="844"/>
      <c r="MN91" s="783"/>
    </row>
    <row r="92" spans="1:495" ht="9" customHeight="1" x14ac:dyDescent="0.2">
      <c r="A92" s="883"/>
      <c r="B92" s="883"/>
      <c r="C92" s="778"/>
      <c r="D92" s="778"/>
      <c r="E92" s="778"/>
      <c r="F92" s="778"/>
      <c r="G92" s="780"/>
      <c r="H92" s="849"/>
      <c r="I92" s="850"/>
      <c r="J92" s="780"/>
      <c r="K92" s="884"/>
      <c r="L92" s="884"/>
      <c r="M92" s="884"/>
      <c r="N92" s="884"/>
      <c r="O92" s="884"/>
      <c r="P92" s="884"/>
      <c r="S92" s="864" t="str">
        <f>C93</f>
        <v>PBRA-Assisted</v>
      </c>
      <c r="U92" s="865"/>
      <c r="X92" s="775"/>
      <c r="AA92" s="775"/>
      <c r="AB92" s="852"/>
      <c r="AC92" s="775"/>
      <c r="AF92" s="775"/>
      <c r="AG92" s="852"/>
      <c r="AH92" s="775"/>
      <c r="AK92" s="775"/>
      <c r="AL92" s="852"/>
      <c r="AM92" s="775"/>
      <c r="AP92" s="775"/>
      <c r="AQ92" s="852"/>
      <c r="AR92" s="775"/>
      <c r="AS92" s="775"/>
      <c r="AT92" s="775"/>
      <c r="AU92" s="775"/>
      <c r="AV92" s="775"/>
      <c r="AW92" s="775"/>
      <c r="AY92" s="775"/>
      <c r="BB92" s="775"/>
      <c r="BD92" s="775"/>
      <c r="LY92" s="844"/>
      <c r="MN92" s="783"/>
    </row>
    <row r="93" spans="1:495" ht="15" customHeight="1" x14ac:dyDescent="0.2">
      <c r="A93" s="883"/>
      <c r="B93" s="883"/>
      <c r="C93" s="778" t="s">
        <v>609</v>
      </c>
      <c r="D93" s="778"/>
      <c r="E93" s="849"/>
      <c r="F93" s="778"/>
      <c r="G93" s="780"/>
      <c r="H93" s="849" t="s">
        <v>594</v>
      </c>
      <c r="I93" s="850"/>
      <c r="J93" s="780"/>
      <c r="K93" s="885">
        <f>CP48</f>
        <v>0</v>
      </c>
      <c r="L93" s="886">
        <f>CQ48</f>
        <v>0</v>
      </c>
      <c r="M93" s="886">
        <f>CR48</f>
        <v>0</v>
      </c>
      <c r="N93" s="886">
        <f>CS48</f>
        <v>0</v>
      </c>
      <c r="O93" s="887">
        <f>CT48</f>
        <v>0</v>
      </c>
      <c r="P93" s="210">
        <f t="shared" ref="P93:P100" si="375">SUM(K93:O93)</f>
        <v>0</v>
      </c>
      <c r="S93" s="1300"/>
      <c r="T93" s="1301"/>
      <c r="U93" s="1301"/>
      <c r="V93" s="1301"/>
      <c r="W93" s="1302"/>
      <c r="X93" s="775"/>
      <c r="AA93" s="775"/>
      <c r="AB93" s="852"/>
      <c r="AC93" s="775"/>
      <c r="AF93" s="775"/>
      <c r="AG93" s="852"/>
      <c r="AH93" s="775"/>
      <c r="AK93" s="775"/>
      <c r="AL93" s="852"/>
      <c r="AM93" s="775"/>
      <c r="AP93" s="775"/>
      <c r="AQ93" s="852"/>
      <c r="AR93" s="344"/>
      <c r="AS93" s="344"/>
      <c r="AT93" s="344"/>
      <c r="AU93" s="344"/>
      <c r="AV93" s="344"/>
      <c r="AW93" s="344"/>
      <c r="AX93" s="852"/>
      <c r="AY93" s="775"/>
      <c r="BB93" s="344"/>
      <c r="BC93" s="852"/>
      <c r="BD93" s="775"/>
      <c r="LY93" s="844"/>
      <c r="MN93" s="783"/>
    </row>
    <row r="94" spans="1:495" ht="15" customHeight="1" x14ac:dyDescent="0.2">
      <c r="A94" s="883"/>
      <c r="B94" s="883"/>
      <c r="C94" s="850" t="s">
        <v>610</v>
      </c>
      <c r="D94" s="778"/>
      <c r="E94" s="849"/>
      <c r="F94" s="778"/>
      <c r="G94" s="780"/>
      <c r="H94" s="849" t="s">
        <v>596</v>
      </c>
      <c r="I94" s="850"/>
      <c r="J94" s="780"/>
      <c r="K94" s="213">
        <f>CK48</f>
        <v>0</v>
      </c>
      <c r="L94" s="214">
        <f>CL48</f>
        <v>0</v>
      </c>
      <c r="M94" s="214">
        <f>CM48</f>
        <v>0</v>
      </c>
      <c r="N94" s="214">
        <f>CN48</f>
        <v>0</v>
      </c>
      <c r="O94" s="215">
        <f>CO48</f>
        <v>0</v>
      </c>
      <c r="P94" s="216">
        <f t="shared" si="375"/>
        <v>0</v>
      </c>
      <c r="S94" s="1303"/>
      <c r="T94" s="1304"/>
      <c r="U94" s="1304"/>
      <c r="V94" s="1304"/>
      <c r="W94" s="1305"/>
      <c r="X94" s="775"/>
      <c r="AA94" s="775"/>
      <c r="AB94" s="852"/>
      <c r="AC94" s="775"/>
      <c r="AF94" s="775"/>
      <c r="AG94" s="852"/>
      <c r="AH94" s="775"/>
      <c r="AK94" s="775"/>
      <c r="AL94" s="852"/>
      <c r="AM94" s="775"/>
      <c r="AP94" s="775"/>
      <c r="AQ94" s="852"/>
      <c r="AR94" s="344"/>
      <c r="AS94" s="344"/>
      <c r="AT94" s="344"/>
      <c r="AU94" s="344"/>
      <c r="AV94" s="344"/>
      <c r="AW94" s="344"/>
      <c r="AX94" s="852"/>
      <c r="AY94" s="775"/>
      <c r="BB94" s="344"/>
      <c r="BC94" s="852"/>
      <c r="BD94" s="775"/>
      <c r="LY94" s="844"/>
      <c r="MN94" s="783"/>
    </row>
    <row r="95" spans="1:495" ht="15" customHeight="1" x14ac:dyDescent="0.2">
      <c r="A95" s="883"/>
      <c r="B95" s="883"/>
      <c r="C95" s="778"/>
      <c r="D95" s="778"/>
      <c r="E95" s="849"/>
      <c r="F95" s="778"/>
      <c r="G95" s="780"/>
      <c r="H95" s="849" t="s">
        <v>597</v>
      </c>
      <c r="I95" s="850"/>
      <c r="J95" s="780"/>
      <c r="K95" s="213">
        <f>CF48</f>
        <v>0</v>
      </c>
      <c r="L95" s="214">
        <f>CG48</f>
        <v>0</v>
      </c>
      <c r="M95" s="214">
        <f>CH48</f>
        <v>0</v>
      </c>
      <c r="N95" s="214">
        <f>CI48</f>
        <v>0</v>
      </c>
      <c r="O95" s="215">
        <f>CJ48</f>
        <v>0</v>
      </c>
      <c r="P95" s="216">
        <f t="shared" si="375"/>
        <v>0</v>
      </c>
      <c r="S95" s="1303"/>
      <c r="T95" s="1304"/>
      <c r="U95" s="1304"/>
      <c r="V95" s="1304"/>
      <c r="W95" s="1305"/>
      <c r="X95" s="775"/>
      <c r="AA95" s="775"/>
      <c r="AB95" s="852"/>
      <c r="AC95" s="775"/>
      <c r="AF95" s="775"/>
      <c r="AG95" s="852"/>
      <c r="AH95" s="775"/>
      <c r="AK95" s="775"/>
      <c r="AL95" s="852"/>
      <c r="AM95" s="775"/>
      <c r="AP95" s="775"/>
      <c r="AQ95" s="852"/>
      <c r="AR95" s="344"/>
      <c r="AS95" s="344"/>
      <c r="AT95" s="344"/>
      <c r="AU95" s="344"/>
      <c r="AV95" s="344"/>
      <c r="AW95" s="344"/>
      <c r="AX95" s="852"/>
      <c r="AY95" s="775"/>
      <c r="BB95" s="344"/>
      <c r="BC95" s="852"/>
      <c r="BD95" s="775"/>
      <c r="LY95" s="844"/>
      <c r="MN95" s="783"/>
    </row>
    <row r="96" spans="1:495" ht="15" customHeight="1" x14ac:dyDescent="0.2">
      <c r="A96" s="883"/>
      <c r="B96" s="883"/>
      <c r="C96" s="778"/>
      <c r="D96" s="778"/>
      <c r="E96" s="849"/>
      <c r="F96" s="778"/>
      <c r="G96" s="780"/>
      <c r="H96" s="849" t="s">
        <v>598</v>
      </c>
      <c r="I96" s="850"/>
      <c r="J96" s="853"/>
      <c r="K96" s="218">
        <f>CA48</f>
        <v>0</v>
      </c>
      <c r="L96" s="219">
        <f>CB48</f>
        <v>0</v>
      </c>
      <c r="M96" s="219">
        <f>CC48</f>
        <v>0</v>
      </c>
      <c r="N96" s="219">
        <f>CD48</f>
        <v>0</v>
      </c>
      <c r="O96" s="220">
        <f>CE48</f>
        <v>0</v>
      </c>
      <c r="P96" s="221">
        <f t="shared" si="375"/>
        <v>0</v>
      </c>
      <c r="S96" s="1303"/>
      <c r="T96" s="1304"/>
      <c r="U96" s="1304"/>
      <c r="V96" s="1304"/>
      <c r="W96" s="1305"/>
      <c r="X96" s="775"/>
      <c r="AA96" s="775"/>
      <c r="AB96" s="852"/>
      <c r="AC96" s="775"/>
      <c r="AF96" s="775"/>
      <c r="AG96" s="852"/>
      <c r="AH96" s="775"/>
      <c r="AK96" s="775"/>
      <c r="AL96" s="852"/>
      <c r="AM96" s="775"/>
      <c r="AP96" s="775"/>
      <c r="AQ96" s="852"/>
      <c r="AR96" s="344"/>
      <c r="AS96" s="344"/>
      <c r="AT96" s="344"/>
      <c r="AU96" s="344"/>
      <c r="AV96" s="344"/>
      <c r="AW96" s="344"/>
      <c r="AX96" s="852"/>
      <c r="AY96" s="775"/>
      <c r="BB96" s="344"/>
      <c r="BC96" s="852"/>
      <c r="BD96" s="775"/>
      <c r="LY96" s="844"/>
      <c r="MN96" s="783"/>
    </row>
    <row r="97" spans="1:352" ht="15" customHeight="1" x14ac:dyDescent="0.2">
      <c r="A97" s="883"/>
      <c r="B97" s="883"/>
      <c r="C97" s="778"/>
      <c r="D97" s="778"/>
      <c r="E97" s="849"/>
      <c r="F97" s="778"/>
      <c r="G97" s="780"/>
      <c r="H97" s="849" t="s">
        <v>599</v>
      </c>
      <c r="I97" s="850"/>
      <c r="J97" s="853"/>
      <c r="K97" s="213">
        <f>BV48</f>
        <v>0</v>
      </c>
      <c r="L97" s="214">
        <f>BW48</f>
        <v>0</v>
      </c>
      <c r="M97" s="214">
        <f>BX48</f>
        <v>0</v>
      </c>
      <c r="N97" s="214">
        <f>BY48</f>
        <v>0</v>
      </c>
      <c r="O97" s="215">
        <f>BZ48</f>
        <v>0</v>
      </c>
      <c r="P97" s="216">
        <f t="shared" si="375"/>
        <v>0</v>
      </c>
      <c r="S97" s="1303"/>
      <c r="T97" s="1304"/>
      <c r="U97" s="1304"/>
      <c r="V97" s="1304"/>
      <c r="W97" s="1305"/>
      <c r="X97" s="775"/>
      <c r="AA97" s="775"/>
      <c r="AB97" s="852"/>
      <c r="AC97" s="775"/>
      <c r="AF97" s="775"/>
      <c r="AG97" s="852"/>
      <c r="AH97" s="775"/>
      <c r="AK97" s="775"/>
      <c r="AL97" s="852"/>
      <c r="AM97" s="775"/>
      <c r="AP97" s="775"/>
      <c r="AQ97" s="852"/>
      <c r="AR97" s="344"/>
      <c r="AS97" s="344"/>
      <c r="AT97" s="344"/>
      <c r="AU97" s="344"/>
      <c r="AV97" s="344"/>
      <c r="AW97" s="344"/>
      <c r="AX97" s="852"/>
      <c r="AY97" s="775"/>
      <c r="BB97" s="344"/>
      <c r="BC97" s="852"/>
      <c r="BD97" s="775"/>
      <c r="LY97" s="844"/>
      <c r="MN97" s="783"/>
    </row>
    <row r="98" spans="1:352" ht="15" customHeight="1" x14ac:dyDescent="0.2">
      <c r="A98" s="888"/>
      <c r="B98" s="888"/>
      <c r="C98" s="778"/>
      <c r="D98" s="778"/>
      <c r="E98" s="849"/>
      <c r="F98" s="778"/>
      <c r="G98" s="780"/>
      <c r="H98" s="849" t="s">
        <v>600</v>
      </c>
      <c r="I98" s="850"/>
      <c r="J98" s="780"/>
      <c r="K98" s="213">
        <f>BQ48</f>
        <v>0</v>
      </c>
      <c r="L98" s="214">
        <f>BR48</f>
        <v>0</v>
      </c>
      <c r="M98" s="214">
        <f>BS48</f>
        <v>0</v>
      </c>
      <c r="N98" s="214">
        <f>BT48</f>
        <v>0</v>
      </c>
      <c r="O98" s="215">
        <f>BU48</f>
        <v>0</v>
      </c>
      <c r="P98" s="216">
        <f t="shared" si="375"/>
        <v>0</v>
      </c>
      <c r="S98" s="1303"/>
      <c r="T98" s="1304"/>
      <c r="U98" s="1304"/>
      <c r="V98" s="1304"/>
      <c r="W98" s="1305"/>
      <c r="X98" s="775"/>
      <c r="AA98" s="775"/>
      <c r="AB98" s="852"/>
      <c r="AC98" s="775"/>
      <c r="AF98" s="775"/>
      <c r="AG98" s="852"/>
      <c r="AH98" s="775"/>
      <c r="AK98" s="775"/>
      <c r="AL98" s="852"/>
      <c r="AM98" s="775"/>
      <c r="AP98" s="775"/>
      <c r="AQ98" s="852"/>
      <c r="AR98" s="344"/>
      <c r="AS98" s="344"/>
      <c r="AT98" s="344"/>
      <c r="AU98" s="344"/>
      <c r="AV98" s="344"/>
      <c r="AW98" s="344"/>
      <c r="AX98" s="852"/>
      <c r="AY98" s="775"/>
      <c r="BB98" s="344"/>
      <c r="BC98" s="852"/>
      <c r="BD98" s="775"/>
      <c r="LY98" s="844"/>
      <c r="MN98" s="783"/>
    </row>
    <row r="99" spans="1:352" ht="15" customHeight="1" x14ac:dyDescent="0.2">
      <c r="A99" s="888"/>
      <c r="B99" s="888"/>
      <c r="D99" s="778"/>
      <c r="E99" s="849"/>
      <c r="F99" s="778"/>
      <c r="G99" s="780"/>
      <c r="H99" s="849" t="s">
        <v>601</v>
      </c>
      <c r="I99" s="850"/>
      <c r="J99" s="780"/>
      <c r="K99" s="889">
        <f>BL48</f>
        <v>0</v>
      </c>
      <c r="L99" s="890">
        <f>BM48</f>
        <v>0</v>
      </c>
      <c r="M99" s="890">
        <f>BN48</f>
        <v>0</v>
      </c>
      <c r="N99" s="890">
        <f>BO48</f>
        <v>0</v>
      </c>
      <c r="O99" s="891">
        <f>BP48</f>
        <v>0</v>
      </c>
      <c r="P99" s="228">
        <f t="shared" si="375"/>
        <v>0</v>
      </c>
      <c r="S99" s="1303"/>
      <c r="T99" s="1304"/>
      <c r="U99" s="1304"/>
      <c r="V99" s="1304"/>
      <c r="W99" s="1305"/>
      <c r="X99" s="852"/>
      <c r="AA99" s="775"/>
      <c r="AB99" s="852"/>
      <c r="AC99" s="852"/>
      <c r="AF99" s="775"/>
      <c r="AG99" s="852"/>
      <c r="AH99" s="852"/>
      <c r="AK99" s="775"/>
      <c r="AL99" s="852"/>
      <c r="AM99" s="852"/>
      <c r="AP99" s="775"/>
      <c r="AQ99" s="852"/>
      <c r="AR99" s="344"/>
      <c r="AS99" s="344"/>
      <c r="AT99" s="344"/>
      <c r="AU99" s="344"/>
      <c r="AV99" s="344"/>
      <c r="AW99" s="344"/>
      <c r="AX99" s="852"/>
      <c r="AY99" s="775"/>
      <c r="BB99" s="344"/>
      <c r="BC99" s="852"/>
      <c r="BD99" s="775"/>
      <c r="LY99" s="844"/>
      <c r="MN99" s="783"/>
    </row>
    <row r="100" spans="1:352" ht="15" customHeight="1" x14ac:dyDescent="0.2">
      <c r="A100" s="888"/>
      <c r="B100" s="888"/>
      <c r="C100" s="784"/>
      <c r="D100" s="778"/>
      <c r="E100" s="849"/>
      <c r="F100" s="778"/>
      <c r="G100" s="780"/>
      <c r="H100" s="794" t="s">
        <v>166</v>
      </c>
      <c r="I100" s="892"/>
      <c r="J100" s="780"/>
      <c r="K100" s="234">
        <f>SUM(K93:K99)</f>
        <v>0</v>
      </c>
      <c r="L100" s="234">
        <f>SUM(L93:L99)</f>
        <v>0</v>
      </c>
      <c r="M100" s="234">
        <f>SUM(M93:M99)</f>
        <v>0</v>
      </c>
      <c r="N100" s="234">
        <f>SUM(N93:N99)</f>
        <v>0</v>
      </c>
      <c r="O100" s="234">
        <f>SUM(O93:O99)</f>
        <v>0</v>
      </c>
      <c r="P100" s="234">
        <f t="shared" si="375"/>
        <v>0</v>
      </c>
      <c r="S100" s="1306"/>
      <c r="T100" s="1307"/>
      <c r="U100" s="1307"/>
      <c r="V100" s="1307"/>
      <c r="W100" s="1308"/>
      <c r="X100" s="777"/>
      <c r="AA100" s="775"/>
      <c r="AB100" s="852"/>
      <c r="AC100" s="777"/>
      <c r="AF100" s="775"/>
      <c r="AG100" s="852"/>
      <c r="AH100" s="777"/>
      <c r="AK100" s="775"/>
      <c r="AL100" s="852"/>
      <c r="AM100" s="777"/>
      <c r="AP100" s="775"/>
      <c r="AQ100" s="852"/>
      <c r="AR100" s="344"/>
      <c r="AS100" s="344"/>
      <c r="AT100" s="344"/>
      <c r="AU100" s="344"/>
      <c r="AV100" s="344"/>
      <c r="AW100" s="344"/>
      <c r="AX100" s="852"/>
      <c r="AY100" s="775"/>
      <c r="BB100" s="344"/>
      <c r="BC100" s="852"/>
      <c r="BD100" s="775"/>
      <c r="LY100" s="844"/>
      <c r="MN100" s="783"/>
    </row>
    <row r="101" spans="1:352" ht="9" customHeight="1" thickBot="1" x14ac:dyDescent="0.25">
      <c r="A101" s="888"/>
      <c r="B101" s="888"/>
      <c r="C101" s="778"/>
      <c r="D101" s="778"/>
      <c r="E101" s="778"/>
      <c r="F101" s="778"/>
      <c r="G101" s="780"/>
      <c r="H101" s="849"/>
      <c r="I101" s="850"/>
      <c r="J101" s="780"/>
      <c r="K101" s="884"/>
      <c r="L101" s="884"/>
      <c r="M101" s="884"/>
      <c r="N101" s="884"/>
      <c r="O101" s="884"/>
      <c r="P101" s="884"/>
      <c r="U101" s="865"/>
      <c r="X101" s="775"/>
      <c r="AA101" s="775"/>
      <c r="AB101" s="852"/>
      <c r="AC101" s="775"/>
      <c r="AF101" s="775"/>
      <c r="AG101" s="852"/>
      <c r="AH101" s="775"/>
      <c r="AK101" s="775"/>
      <c r="AL101" s="852"/>
      <c r="AM101" s="775"/>
      <c r="AP101" s="775"/>
      <c r="AQ101" s="852"/>
      <c r="AR101" s="775"/>
      <c r="AS101" s="775"/>
      <c r="AT101" s="775"/>
      <c r="AU101" s="775"/>
      <c r="AV101" s="775"/>
      <c r="AW101" s="775"/>
      <c r="AY101" s="775"/>
      <c r="BB101" s="775"/>
      <c r="BD101" s="775"/>
      <c r="LY101" s="844"/>
      <c r="MN101" s="783"/>
    </row>
    <row r="102" spans="1:352" ht="14.45" customHeight="1" thickBot="1" x14ac:dyDescent="0.25">
      <c r="A102" s="813" t="s">
        <v>15</v>
      </c>
      <c r="B102" s="813" t="s">
        <v>612</v>
      </c>
      <c r="H102" s="810"/>
      <c r="L102" s="1315" t="str">
        <f>$L$53</f>
        <v>&lt;&lt; Select LIHTC Election &gt;&gt;</v>
      </c>
      <c r="M102" s="1316"/>
      <c r="N102" s="1316"/>
      <c r="O102" s="1317"/>
      <c r="P102" s="780"/>
      <c r="S102" s="784" t="str">
        <f>B102</f>
        <v>UNIT SUMMARY (Continued)</v>
      </c>
      <c r="T102" s="784"/>
      <c r="U102" s="784"/>
      <c r="V102" s="784"/>
      <c r="AY102" s="775"/>
      <c r="BD102" s="775"/>
      <c r="LY102" s="844"/>
      <c r="MN102" s="783"/>
    </row>
    <row r="103" spans="1:352" ht="9" customHeight="1" x14ac:dyDescent="0.2">
      <c r="A103" s="813"/>
      <c r="B103" s="813"/>
      <c r="H103" s="810"/>
      <c r="P103" s="780"/>
      <c r="S103" s="864" t="str">
        <f>C104</f>
        <v>PHA Operating Subsidy-Assisted</v>
      </c>
      <c r="T103" s="845"/>
      <c r="U103" s="846"/>
      <c r="AY103" s="775"/>
      <c r="BD103" s="775"/>
      <c r="LY103" s="844"/>
      <c r="MN103" s="783"/>
    </row>
    <row r="104" spans="1:352" ht="15" customHeight="1" x14ac:dyDescent="0.2">
      <c r="A104" s="888"/>
      <c r="B104" s="888"/>
      <c r="C104" s="893" t="s">
        <v>611</v>
      </c>
      <c r="D104" s="893"/>
      <c r="E104" s="893"/>
      <c r="F104" s="778"/>
      <c r="G104" s="780"/>
      <c r="H104" s="849" t="s">
        <v>594</v>
      </c>
      <c r="I104" s="850"/>
      <c r="J104" s="780"/>
      <c r="K104" s="885">
        <f>DY48</f>
        <v>0</v>
      </c>
      <c r="L104" s="886">
        <f>DZ48</f>
        <v>0</v>
      </c>
      <c r="M104" s="886">
        <f>EA48</f>
        <v>0</v>
      </c>
      <c r="N104" s="886">
        <f>EB48</f>
        <v>0</v>
      </c>
      <c r="O104" s="887">
        <f>EC48</f>
        <v>0</v>
      </c>
      <c r="P104" s="210">
        <f t="shared" ref="P104:P111" si="376">SUM(K104:O104)</f>
        <v>0</v>
      </c>
      <c r="S104" s="1300"/>
      <c r="T104" s="1301"/>
      <c r="U104" s="1301"/>
      <c r="V104" s="1301"/>
      <c r="W104" s="1302"/>
      <c r="X104" s="775"/>
      <c r="AA104" s="775"/>
      <c r="AB104" s="852"/>
      <c r="AC104" s="775"/>
      <c r="AF104" s="775"/>
      <c r="AG104" s="852"/>
      <c r="AH104" s="775"/>
      <c r="AK104" s="775"/>
      <c r="AL104" s="852"/>
      <c r="AM104" s="775"/>
      <c r="AP104" s="775"/>
      <c r="AQ104" s="852"/>
      <c r="AR104" s="344"/>
      <c r="AS104" s="344"/>
      <c r="AT104" s="344"/>
      <c r="AU104" s="344"/>
      <c r="AV104" s="344"/>
      <c r="AW104" s="344"/>
      <c r="AX104" s="852"/>
      <c r="AY104" s="775"/>
      <c r="BB104" s="344"/>
      <c r="BC104" s="852"/>
      <c r="BD104" s="775"/>
      <c r="LY104" s="844"/>
      <c r="MN104" s="783"/>
    </row>
    <row r="105" spans="1:352" ht="15" customHeight="1" x14ac:dyDescent="0.2">
      <c r="A105" s="888"/>
      <c r="B105" s="888"/>
      <c r="C105" s="850" t="s">
        <v>610</v>
      </c>
      <c r="D105" s="893"/>
      <c r="E105" s="893"/>
      <c r="F105" s="778"/>
      <c r="G105" s="780"/>
      <c r="H105" s="849" t="s">
        <v>596</v>
      </c>
      <c r="I105" s="850"/>
      <c r="J105" s="780"/>
      <c r="K105" s="213">
        <f>DT48</f>
        <v>0</v>
      </c>
      <c r="L105" s="214">
        <f>DU48</f>
        <v>0</v>
      </c>
      <c r="M105" s="214">
        <f>DV48</f>
        <v>0</v>
      </c>
      <c r="N105" s="214">
        <f>DW48</f>
        <v>0</v>
      </c>
      <c r="O105" s="215">
        <f>DX48</f>
        <v>0</v>
      </c>
      <c r="P105" s="216">
        <f t="shared" si="376"/>
        <v>0</v>
      </c>
      <c r="S105" s="1303"/>
      <c r="T105" s="1304"/>
      <c r="U105" s="1304"/>
      <c r="V105" s="1304"/>
      <c r="W105" s="1305"/>
      <c r="X105" s="775"/>
      <c r="AA105" s="775"/>
      <c r="AB105" s="852"/>
      <c r="AC105" s="775"/>
      <c r="AF105" s="775"/>
      <c r="AG105" s="852"/>
      <c r="AH105" s="775"/>
      <c r="AK105" s="775"/>
      <c r="AL105" s="852"/>
      <c r="AM105" s="775"/>
      <c r="AP105" s="775"/>
      <c r="AQ105" s="852"/>
      <c r="AR105" s="344"/>
      <c r="AS105" s="344"/>
      <c r="AT105" s="344"/>
      <c r="AU105" s="344"/>
      <c r="AV105" s="344"/>
      <c r="AW105" s="344"/>
      <c r="AX105" s="852"/>
      <c r="AY105" s="775"/>
      <c r="BB105" s="344"/>
      <c r="BC105" s="852"/>
      <c r="BD105" s="775"/>
      <c r="LY105" s="844"/>
      <c r="MN105" s="783"/>
    </row>
    <row r="106" spans="1:352" ht="15" customHeight="1" x14ac:dyDescent="0.2">
      <c r="A106" s="888"/>
      <c r="B106" s="888"/>
      <c r="C106" s="893"/>
      <c r="D106" s="893"/>
      <c r="E106" s="893"/>
      <c r="F106" s="778"/>
      <c r="G106" s="780"/>
      <c r="H106" s="849" t="s">
        <v>597</v>
      </c>
      <c r="I106" s="850"/>
      <c r="J106" s="780"/>
      <c r="K106" s="213">
        <f>DO48</f>
        <v>0</v>
      </c>
      <c r="L106" s="214">
        <f>DP48</f>
        <v>0</v>
      </c>
      <c r="M106" s="214">
        <f>DQ48</f>
        <v>0</v>
      </c>
      <c r="N106" s="214">
        <f>DR48</f>
        <v>0</v>
      </c>
      <c r="O106" s="215">
        <f>DS48</f>
        <v>0</v>
      </c>
      <c r="P106" s="216">
        <f t="shared" si="376"/>
        <v>0</v>
      </c>
      <c r="S106" s="1303"/>
      <c r="T106" s="1304"/>
      <c r="U106" s="1304"/>
      <c r="V106" s="1304"/>
      <c r="W106" s="1305"/>
      <c r="X106" s="775"/>
      <c r="AA106" s="775"/>
      <c r="AB106" s="852"/>
      <c r="AC106" s="775"/>
      <c r="AF106" s="775"/>
      <c r="AG106" s="852"/>
      <c r="AH106" s="775"/>
      <c r="AK106" s="775"/>
      <c r="AL106" s="852"/>
      <c r="AM106" s="775"/>
      <c r="AP106" s="775"/>
      <c r="AQ106" s="852"/>
      <c r="AR106" s="344"/>
      <c r="AS106" s="344"/>
      <c r="AT106" s="344"/>
      <c r="AU106" s="344"/>
      <c r="AV106" s="344"/>
      <c r="AW106" s="344"/>
      <c r="AX106" s="852"/>
      <c r="AY106" s="775"/>
      <c r="BB106" s="344"/>
      <c r="BC106" s="852"/>
      <c r="BD106" s="775"/>
      <c r="LY106" s="844"/>
      <c r="MN106" s="783"/>
    </row>
    <row r="107" spans="1:352" ht="15" customHeight="1" x14ac:dyDescent="0.2">
      <c r="A107" s="888"/>
      <c r="B107" s="888"/>
      <c r="C107" s="893"/>
      <c r="D107" s="893"/>
      <c r="E107" s="893"/>
      <c r="F107" s="778"/>
      <c r="G107" s="780"/>
      <c r="H107" s="849" t="s">
        <v>598</v>
      </c>
      <c r="I107" s="850"/>
      <c r="J107" s="853"/>
      <c r="K107" s="218">
        <f>DJ48</f>
        <v>0</v>
      </c>
      <c r="L107" s="219">
        <f>DK48</f>
        <v>0</v>
      </c>
      <c r="M107" s="219">
        <f>DL48</f>
        <v>0</v>
      </c>
      <c r="N107" s="219">
        <f>DM48</f>
        <v>0</v>
      </c>
      <c r="O107" s="220">
        <f>DN48</f>
        <v>0</v>
      </c>
      <c r="P107" s="221">
        <f t="shared" si="376"/>
        <v>0</v>
      </c>
      <c r="S107" s="1303"/>
      <c r="T107" s="1304"/>
      <c r="U107" s="1304"/>
      <c r="V107" s="1304"/>
      <c r="W107" s="1305"/>
      <c r="X107" s="775"/>
      <c r="AA107" s="775"/>
      <c r="AB107" s="852"/>
      <c r="AC107" s="775"/>
      <c r="AF107" s="775"/>
      <c r="AG107" s="852"/>
      <c r="AH107" s="775"/>
      <c r="AK107" s="775"/>
      <c r="AL107" s="852"/>
      <c r="AM107" s="775"/>
      <c r="AP107" s="775"/>
      <c r="AQ107" s="852"/>
      <c r="AR107" s="344"/>
      <c r="AS107" s="344"/>
      <c r="AT107" s="344"/>
      <c r="AU107" s="344"/>
      <c r="AV107" s="344"/>
      <c r="AW107" s="344"/>
      <c r="AX107" s="852"/>
      <c r="AY107" s="775"/>
      <c r="BB107" s="344"/>
      <c r="BC107" s="852"/>
      <c r="BD107" s="775"/>
      <c r="LY107" s="844"/>
      <c r="MN107" s="783"/>
    </row>
    <row r="108" spans="1:352" ht="15" customHeight="1" x14ac:dyDescent="0.2">
      <c r="A108" s="888"/>
      <c r="B108" s="888"/>
      <c r="C108" s="893"/>
      <c r="D108" s="893"/>
      <c r="E108" s="893"/>
      <c r="F108" s="778"/>
      <c r="G108" s="780"/>
      <c r="H108" s="849" t="s">
        <v>599</v>
      </c>
      <c r="I108" s="850"/>
      <c r="J108" s="853"/>
      <c r="K108" s="213">
        <f>DE48</f>
        <v>0</v>
      </c>
      <c r="L108" s="214">
        <f>DF48</f>
        <v>0</v>
      </c>
      <c r="M108" s="214">
        <f>DG48</f>
        <v>0</v>
      </c>
      <c r="N108" s="214">
        <f>DH48</f>
        <v>0</v>
      </c>
      <c r="O108" s="215">
        <f>DI48</f>
        <v>0</v>
      </c>
      <c r="P108" s="216">
        <f t="shared" si="376"/>
        <v>0</v>
      </c>
      <c r="S108" s="1303"/>
      <c r="T108" s="1304"/>
      <c r="U108" s="1304"/>
      <c r="V108" s="1304"/>
      <c r="W108" s="1305"/>
      <c r="X108" s="775"/>
      <c r="AA108" s="775"/>
      <c r="AB108" s="852"/>
      <c r="AC108" s="775"/>
      <c r="AF108" s="775"/>
      <c r="AG108" s="852"/>
      <c r="AH108" s="775"/>
      <c r="AK108" s="775"/>
      <c r="AL108" s="852"/>
      <c r="AM108" s="775"/>
      <c r="AP108" s="775"/>
      <c r="AQ108" s="852"/>
      <c r="AR108" s="344"/>
      <c r="AS108" s="344"/>
      <c r="AT108" s="344"/>
      <c r="AU108" s="344"/>
      <c r="AV108" s="344"/>
      <c r="AW108" s="344"/>
      <c r="AX108" s="852"/>
      <c r="AY108" s="775"/>
      <c r="BB108" s="344"/>
      <c r="BC108" s="852"/>
      <c r="BD108" s="775"/>
      <c r="LY108" s="844"/>
      <c r="MN108" s="783"/>
    </row>
    <row r="109" spans="1:352" ht="15" customHeight="1" x14ac:dyDescent="0.2">
      <c r="A109" s="888"/>
      <c r="B109" s="888"/>
      <c r="C109" s="893"/>
      <c r="D109" s="893"/>
      <c r="E109" s="893"/>
      <c r="F109" s="778"/>
      <c r="G109" s="780"/>
      <c r="H109" s="849" t="s">
        <v>600</v>
      </c>
      <c r="I109" s="850"/>
      <c r="J109" s="780"/>
      <c r="K109" s="213">
        <f>CZ48</f>
        <v>0</v>
      </c>
      <c r="L109" s="214">
        <f>DA48</f>
        <v>0</v>
      </c>
      <c r="M109" s="214">
        <f>DB48</f>
        <v>0</v>
      </c>
      <c r="N109" s="214">
        <f>DC48</f>
        <v>0</v>
      </c>
      <c r="O109" s="215">
        <f>DD48</f>
        <v>0</v>
      </c>
      <c r="P109" s="216">
        <f t="shared" si="376"/>
        <v>0</v>
      </c>
      <c r="S109" s="1303"/>
      <c r="T109" s="1304"/>
      <c r="U109" s="1304"/>
      <c r="V109" s="1304"/>
      <c r="W109" s="1305"/>
      <c r="X109" s="775"/>
      <c r="AA109" s="775"/>
      <c r="AB109" s="852"/>
      <c r="AC109" s="775"/>
      <c r="AF109" s="775"/>
      <c r="AG109" s="852"/>
      <c r="AH109" s="775"/>
      <c r="AK109" s="775"/>
      <c r="AL109" s="852"/>
      <c r="AM109" s="775"/>
      <c r="AP109" s="775"/>
      <c r="AQ109" s="852"/>
      <c r="AR109" s="344"/>
      <c r="AS109" s="344"/>
      <c r="AT109" s="344"/>
      <c r="AU109" s="344"/>
      <c r="AV109" s="344"/>
      <c r="AW109" s="344"/>
      <c r="AX109" s="852"/>
      <c r="AY109" s="775"/>
      <c r="BB109" s="344"/>
      <c r="BC109" s="852"/>
      <c r="BD109" s="775"/>
      <c r="LY109" s="844"/>
      <c r="MN109" s="783"/>
    </row>
    <row r="110" spans="1:352" ht="15" customHeight="1" x14ac:dyDescent="0.2">
      <c r="A110" s="888"/>
      <c r="B110" s="888"/>
      <c r="C110" s="893"/>
      <c r="D110" s="893"/>
      <c r="E110" s="893"/>
      <c r="F110" s="778"/>
      <c r="G110" s="780"/>
      <c r="H110" s="849" t="s">
        <v>601</v>
      </c>
      <c r="I110" s="850"/>
      <c r="J110" s="780"/>
      <c r="K110" s="889">
        <f>CU48</f>
        <v>0</v>
      </c>
      <c r="L110" s="890">
        <f>CV48</f>
        <v>0</v>
      </c>
      <c r="M110" s="890">
        <f>CW48</f>
        <v>0</v>
      </c>
      <c r="N110" s="890">
        <f>CX48</f>
        <v>0</v>
      </c>
      <c r="O110" s="891">
        <f>CY48</f>
        <v>0</v>
      </c>
      <c r="P110" s="228">
        <f t="shared" si="376"/>
        <v>0</v>
      </c>
      <c r="S110" s="1303"/>
      <c r="T110" s="1304"/>
      <c r="U110" s="1304"/>
      <c r="V110" s="1304"/>
      <c r="W110" s="1305"/>
      <c r="X110" s="852"/>
      <c r="AA110" s="775"/>
      <c r="AB110" s="852"/>
      <c r="AC110" s="852"/>
      <c r="AF110" s="775"/>
      <c r="AG110" s="852"/>
      <c r="AH110" s="852"/>
      <c r="AK110" s="775"/>
      <c r="AL110" s="852"/>
      <c r="AM110" s="852"/>
      <c r="AP110" s="775"/>
      <c r="AQ110" s="852"/>
      <c r="AR110" s="344"/>
      <c r="AS110" s="344"/>
      <c r="AT110" s="344"/>
      <c r="AU110" s="344"/>
      <c r="AV110" s="344"/>
      <c r="AW110" s="344"/>
      <c r="AX110" s="852"/>
      <c r="AY110" s="775"/>
      <c r="BB110" s="344"/>
      <c r="BC110" s="852"/>
      <c r="BD110" s="775"/>
      <c r="LY110" s="844"/>
      <c r="MN110" s="783"/>
    </row>
    <row r="111" spans="1:352" ht="15" customHeight="1" x14ac:dyDescent="0.2">
      <c r="A111" s="888"/>
      <c r="B111" s="888"/>
      <c r="C111" s="780"/>
      <c r="D111" s="778"/>
      <c r="E111" s="849"/>
      <c r="F111" s="778"/>
      <c r="G111" s="780"/>
      <c r="H111" s="794" t="s">
        <v>166</v>
      </c>
      <c r="I111" s="892"/>
      <c r="J111" s="780"/>
      <c r="K111" s="234">
        <f>SUM(K104:K110)</f>
        <v>0</v>
      </c>
      <c r="L111" s="234">
        <f>SUM(L104:L110)</f>
        <v>0</v>
      </c>
      <c r="M111" s="234">
        <f>SUM(M104:M110)</f>
        <v>0</v>
      </c>
      <c r="N111" s="234">
        <f>SUM(N104:N110)</f>
        <v>0</v>
      </c>
      <c r="O111" s="234">
        <f>SUM(O104:O110)</f>
        <v>0</v>
      </c>
      <c r="P111" s="234">
        <f t="shared" si="376"/>
        <v>0</v>
      </c>
      <c r="S111" s="1306"/>
      <c r="T111" s="1307"/>
      <c r="U111" s="1307"/>
      <c r="V111" s="1307"/>
      <c r="W111" s="1308"/>
      <c r="X111" s="777"/>
      <c r="AA111" s="775"/>
      <c r="AB111" s="852"/>
      <c r="AC111" s="777"/>
      <c r="AF111" s="775"/>
      <c r="AG111" s="852"/>
      <c r="AH111" s="777"/>
      <c r="AK111" s="775"/>
      <c r="AL111" s="852"/>
      <c r="AM111" s="777"/>
      <c r="AP111" s="775"/>
      <c r="AQ111" s="852"/>
      <c r="AR111" s="344"/>
      <c r="AS111" s="344"/>
      <c r="AT111" s="344"/>
      <c r="AU111" s="344"/>
      <c r="AV111" s="344"/>
      <c r="AW111" s="344"/>
      <c r="AX111" s="852"/>
      <c r="AY111" s="775"/>
      <c r="BB111" s="344"/>
      <c r="BC111" s="852"/>
      <c r="BD111" s="775"/>
      <c r="LY111" s="844"/>
      <c r="MN111" s="783"/>
    </row>
    <row r="112" spans="1:352" ht="9" customHeight="1" x14ac:dyDescent="0.2">
      <c r="A112" s="888"/>
      <c r="B112" s="888"/>
      <c r="D112" s="802"/>
      <c r="E112" s="849"/>
      <c r="F112" s="778"/>
      <c r="G112" s="780"/>
      <c r="H112" s="849"/>
      <c r="I112" s="850"/>
      <c r="J112" s="780"/>
      <c r="K112" s="884"/>
      <c r="L112" s="884"/>
      <c r="M112" s="884"/>
      <c r="N112" s="884"/>
      <c r="O112" s="884"/>
      <c r="P112" s="884"/>
      <c r="S112" s="864" t="str">
        <f>C113</f>
        <v>Type of Construction Activity</v>
      </c>
      <c r="U112" s="865"/>
      <c r="X112" s="775"/>
      <c r="AA112" s="775"/>
      <c r="AB112" s="852"/>
      <c r="AC112" s="775"/>
      <c r="AF112" s="775"/>
      <c r="AG112" s="852"/>
      <c r="AH112" s="775"/>
      <c r="AK112" s="775"/>
      <c r="AL112" s="852"/>
      <c r="AM112" s="775"/>
      <c r="AP112" s="775"/>
      <c r="AQ112" s="852"/>
      <c r="AR112" s="775"/>
      <c r="AS112" s="775"/>
      <c r="AT112" s="775"/>
      <c r="AU112" s="775"/>
      <c r="AV112" s="775"/>
      <c r="AW112" s="775"/>
      <c r="AY112" s="775"/>
      <c r="BB112" s="775"/>
      <c r="BD112" s="775"/>
      <c r="LY112" s="844"/>
      <c r="MN112" s="783"/>
    </row>
    <row r="113" spans="1:352" ht="14.25" customHeight="1" x14ac:dyDescent="0.2">
      <c r="A113" s="888"/>
      <c r="B113" s="888"/>
      <c r="C113" s="1325" t="s">
        <v>613</v>
      </c>
      <c r="D113" s="1325"/>
      <c r="E113" s="849" t="s">
        <v>614</v>
      </c>
      <c r="F113" s="778"/>
      <c r="G113" s="780"/>
      <c r="H113" s="849" t="s">
        <v>615</v>
      </c>
      <c r="I113" s="850"/>
      <c r="J113" s="780"/>
      <c r="K113" s="207">
        <f>GG48</f>
        <v>0</v>
      </c>
      <c r="L113" s="208">
        <f>GH48</f>
        <v>0</v>
      </c>
      <c r="M113" s="208">
        <f>GI48</f>
        <v>0</v>
      </c>
      <c r="N113" s="208">
        <f>GJ48</f>
        <v>0</v>
      </c>
      <c r="O113" s="209">
        <f>GK48</f>
        <v>0</v>
      </c>
      <c r="P113" s="210">
        <f t="shared" ref="P113:P123" si="377">SUM(K113:O113)</f>
        <v>0</v>
      </c>
      <c r="S113" s="1300"/>
      <c r="T113" s="1301"/>
      <c r="U113" s="1301"/>
      <c r="V113" s="1301"/>
      <c r="W113" s="1302"/>
      <c r="X113" s="775"/>
      <c r="AA113" s="775"/>
      <c r="AB113" s="852"/>
      <c r="AC113" s="775"/>
      <c r="AF113" s="775"/>
      <c r="AG113" s="852"/>
      <c r="AH113" s="775"/>
      <c r="AK113" s="775"/>
      <c r="AL113" s="852"/>
      <c r="AM113" s="775"/>
      <c r="AP113" s="775"/>
      <c r="AQ113" s="852"/>
      <c r="AR113" s="344"/>
      <c r="AS113" s="344"/>
      <c r="AT113" s="344"/>
      <c r="AU113" s="344"/>
      <c r="AV113" s="344"/>
      <c r="AW113" s="344"/>
      <c r="BB113" s="344"/>
      <c r="JW113" s="783"/>
      <c r="KB113" s="783"/>
      <c r="KC113" s="783"/>
      <c r="KD113" s="783"/>
      <c r="KE113" s="783"/>
      <c r="KF113" s="783"/>
      <c r="KG113" s="783"/>
      <c r="KH113" s="783"/>
      <c r="KI113" s="783"/>
      <c r="KJ113" s="783"/>
      <c r="KK113" s="783"/>
      <c r="KL113" s="783"/>
      <c r="KM113" s="783"/>
      <c r="KN113" s="783"/>
      <c r="KO113" s="783"/>
      <c r="KP113" s="783"/>
      <c r="KQ113" s="783"/>
      <c r="KR113" s="783"/>
      <c r="KS113" s="783"/>
      <c r="KT113" s="783"/>
      <c r="KU113" s="783"/>
      <c r="KV113" s="783"/>
      <c r="KW113" s="783"/>
      <c r="KX113" s="783"/>
      <c r="KY113" s="783"/>
      <c r="KZ113" s="783"/>
      <c r="LA113" s="783"/>
      <c r="LB113" s="783"/>
      <c r="LC113" s="783"/>
      <c r="LD113" s="783"/>
      <c r="LE113" s="783"/>
      <c r="LF113" s="783"/>
      <c r="LG113" s="783"/>
      <c r="LH113" s="783"/>
      <c r="LI113" s="783"/>
      <c r="LJ113" s="783"/>
      <c r="LK113" s="783"/>
      <c r="LL113" s="783"/>
      <c r="LM113" s="783"/>
      <c r="LN113" s="783"/>
      <c r="LO113" s="783"/>
      <c r="LP113" s="783"/>
      <c r="LQ113" s="783"/>
      <c r="LY113" s="844"/>
      <c r="MN113" s="783"/>
    </row>
    <row r="114" spans="1:352" ht="14.25" customHeight="1" x14ac:dyDescent="0.2">
      <c r="A114" s="888"/>
      <c r="B114" s="888"/>
      <c r="C114" s="1325"/>
      <c r="D114" s="1325"/>
      <c r="E114" s="849"/>
      <c r="F114" s="778"/>
      <c r="G114" s="780"/>
      <c r="H114" s="849" t="s">
        <v>575</v>
      </c>
      <c r="I114" s="850"/>
      <c r="J114" s="780"/>
      <c r="K114" s="222">
        <f>GL48</f>
        <v>0</v>
      </c>
      <c r="L114" s="223">
        <f>GM48</f>
        <v>0</v>
      </c>
      <c r="M114" s="223">
        <f>GN48</f>
        <v>0</v>
      </c>
      <c r="N114" s="223">
        <f>GO48</f>
        <v>0</v>
      </c>
      <c r="O114" s="224">
        <f>GP48</f>
        <v>0</v>
      </c>
      <c r="P114" s="228">
        <f t="shared" si="377"/>
        <v>0</v>
      </c>
      <c r="S114" s="1303"/>
      <c r="T114" s="1304"/>
      <c r="U114" s="1304"/>
      <c r="V114" s="1304"/>
      <c r="W114" s="1305"/>
      <c r="X114" s="775"/>
      <c r="AA114" s="775"/>
      <c r="AB114" s="852"/>
      <c r="AC114" s="775"/>
      <c r="AF114" s="775"/>
      <c r="AG114" s="852"/>
      <c r="AH114" s="775"/>
      <c r="AK114" s="775"/>
      <c r="AL114" s="852"/>
      <c r="AM114" s="775"/>
      <c r="AP114" s="775"/>
      <c r="AQ114" s="852"/>
      <c r="AR114" s="344"/>
      <c r="AS114" s="344"/>
      <c r="AT114" s="344"/>
      <c r="AU114" s="344"/>
      <c r="AV114" s="344"/>
      <c r="AW114" s="344"/>
      <c r="AX114" s="855"/>
      <c r="AY114" s="775"/>
      <c r="BB114" s="344"/>
      <c r="BC114" s="855"/>
      <c r="BD114" s="775"/>
      <c r="LY114" s="844"/>
      <c r="MN114" s="783"/>
    </row>
    <row r="115" spans="1:352" ht="14.25" customHeight="1" x14ac:dyDescent="0.2">
      <c r="A115" s="888"/>
      <c r="B115" s="888"/>
      <c r="C115" s="1325"/>
      <c r="D115" s="1325"/>
      <c r="E115" s="849"/>
      <c r="F115" s="778"/>
      <c r="G115" s="780"/>
      <c r="H115" s="794" t="s">
        <v>616</v>
      </c>
      <c r="I115" s="892"/>
      <c r="J115" s="780"/>
      <c r="K115" s="276">
        <f>SUM(K113:K114)+GQ48</f>
        <v>0</v>
      </c>
      <c r="L115" s="276">
        <f>SUM(L113:L114)+GR48</f>
        <v>0</v>
      </c>
      <c r="M115" s="276">
        <f>SUM(M113:M114)+GS48</f>
        <v>0</v>
      </c>
      <c r="N115" s="276">
        <f>SUM(N113:N114)+GT48</f>
        <v>0</v>
      </c>
      <c r="O115" s="276">
        <f>SUM(O113:O114)+GU48</f>
        <v>0</v>
      </c>
      <c r="P115" s="276">
        <f t="shared" si="377"/>
        <v>0</v>
      </c>
      <c r="S115" s="1303"/>
      <c r="T115" s="1304"/>
      <c r="U115" s="1304"/>
      <c r="V115" s="1304"/>
      <c r="W115" s="1305"/>
      <c r="X115" s="777"/>
      <c r="AA115" s="775"/>
      <c r="AB115" s="852"/>
      <c r="AC115" s="777"/>
      <c r="AF115" s="775"/>
      <c r="AG115" s="852"/>
      <c r="AH115" s="777"/>
      <c r="AK115" s="775"/>
      <c r="AL115" s="852"/>
      <c r="AM115" s="777"/>
      <c r="AP115" s="775"/>
      <c r="AQ115" s="852"/>
      <c r="AR115" s="344"/>
      <c r="AS115" s="344"/>
      <c r="AT115" s="344"/>
      <c r="AU115" s="344"/>
      <c r="AV115" s="344"/>
      <c r="AW115" s="344"/>
      <c r="AX115" s="852"/>
      <c r="AY115" s="775"/>
      <c r="BB115" s="344"/>
      <c r="BC115" s="852"/>
      <c r="BD115" s="775"/>
      <c r="LY115" s="844"/>
      <c r="MN115" s="783"/>
    </row>
    <row r="116" spans="1:352" ht="14.25" customHeight="1" x14ac:dyDescent="0.2">
      <c r="A116" s="888"/>
      <c r="B116" s="888"/>
      <c r="C116" s="1325"/>
      <c r="D116" s="1325"/>
      <c r="E116" s="849" t="s">
        <v>617</v>
      </c>
      <c r="F116" s="778"/>
      <c r="G116" s="780"/>
      <c r="H116" s="849" t="s">
        <v>615</v>
      </c>
      <c r="I116" s="850"/>
      <c r="J116" s="780"/>
      <c r="K116" s="207">
        <f>GV48</f>
        <v>0</v>
      </c>
      <c r="L116" s="208">
        <f>GW48</f>
        <v>0</v>
      </c>
      <c r="M116" s="208">
        <f>GX48</f>
        <v>0</v>
      </c>
      <c r="N116" s="208">
        <f>GY48</f>
        <v>0</v>
      </c>
      <c r="O116" s="209">
        <f>GZ48</f>
        <v>0</v>
      </c>
      <c r="P116" s="210">
        <f t="shared" si="377"/>
        <v>0</v>
      </c>
      <c r="S116" s="1303"/>
      <c r="T116" s="1304"/>
      <c r="U116" s="1304"/>
      <c r="V116" s="1304"/>
      <c r="W116" s="1305"/>
      <c r="X116" s="775"/>
      <c r="AA116" s="775"/>
      <c r="AB116" s="852"/>
      <c r="AC116" s="775"/>
      <c r="AF116" s="775"/>
      <c r="AG116" s="852"/>
      <c r="AH116" s="775"/>
      <c r="AK116" s="775"/>
      <c r="AL116" s="852"/>
      <c r="AM116" s="775"/>
      <c r="AP116" s="775"/>
      <c r="AQ116" s="852"/>
      <c r="AR116" s="344"/>
      <c r="AS116" s="344"/>
      <c r="AT116" s="344"/>
      <c r="AU116" s="344"/>
      <c r="AV116" s="344"/>
      <c r="AW116" s="344"/>
      <c r="BB116" s="344"/>
      <c r="JW116" s="783"/>
      <c r="KB116" s="783"/>
      <c r="KC116" s="783"/>
      <c r="KD116" s="783"/>
      <c r="KE116" s="783"/>
      <c r="KF116" s="783"/>
      <c r="KG116" s="783"/>
      <c r="KH116" s="783"/>
      <c r="KI116" s="783"/>
      <c r="KJ116" s="783"/>
      <c r="KK116" s="783"/>
      <c r="KL116" s="783"/>
      <c r="KM116" s="783"/>
      <c r="KN116" s="783"/>
      <c r="KO116" s="783"/>
      <c r="KP116" s="783"/>
      <c r="KQ116" s="783"/>
      <c r="KR116" s="783"/>
      <c r="KS116" s="783"/>
      <c r="KT116" s="783"/>
      <c r="KU116" s="783"/>
      <c r="KV116" s="783"/>
      <c r="KW116" s="783"/>
      <c r="KX116" s="783"/>
      <c r="KY116" s="783"/>
      <c r="KZ116" s="783"/>
      <c r="LA116" s="783"/>
      <c r="LB116" s="783"/>
      <c r="LC116" s="783"/>
      <c r="LD116" s="783"/>
      <c r="LE116" s="783"/>
      <c r="LF116" s="783"/>
      <c r="LG116" s="783"/>
      <c r="LH116" s="783"/>
      <c r="LI116" s="783"/>
      <c r="LJ116" s="783"/>
      <c r="LK116" s="783"/>
      <c r="LL116" s="783"/>
      <c r="LM116" s="783"/>
      <c r="LN116" s="783"/>
      <c r="LO116" s="783"/>
      <c r="LP116" s="783"/>
      <c r="LQ116" s="783"/>
      <c r="LY116" s="844"/>
      <c r="MN116" s="783"/>
    </row>
    <row r="117" spans="1:352" ht="14.25" customHeight="1" x14ac:dyDescent="0.2">
      <c r="A117" s="888"/>
      <c r="B117" s="888"/>
      <c r="C117" s="1325"/>
      <c r="D117" s="1325"/>
      <c r="E117" s="849"/>
      <c r="F117" s="778"/>
      <c r="G117" s="780"/>
      <c r="H117" s="849" t="s">
        <v>575</v>
      </c>
      <c r="I117" s="850"/>
      <c r="J117" s="780"/>
      <c r="K117" s="222">
        <f>HA48</f>
        <v>0</v>
      </c>
      <c r="L117" s="223">
        <f>HB48</f>
        <v>0</v>
      </c>
      <c r="M117" s="223">
        <f>HC48</f>
        <v>0</v>
      </c>
      <c r="N117" s="223">
        <f>HD48</f>
        <v>0</v>
      </c>
      <c r="O117" s="224">
        <f>HE48</f>
        <v>0</v>
      </c>
      <c r="P117" s="228">
        <f t="shared" si="377"/>
        <v>0</v>
      </c>
      <c r="S117" s="1303"/>
      <c r="T117" s="1304"/>
      <c r="U117" s="1304"/>
      <c r="V117" s="1304"/>
      <c r="W117" s="1305"/>
      <c r="X117" s="775"/>
      <c r="AA117" s="775"/>
      <c r="AB117" s="852"/>
      <c r="AC117" s="775"/>
      <c r="AF117" s="775"/>
      <c r="AG117" s="852"/>
      <c r="AH117" s="775"/>
      <c r="AK117" s="775"/>
      <c r="AL117" s="852"/>
      <c r="AM117" s="775"/>
      <c r="AP117" s="775"/>
      <c r="AQ117" s="852"/>
      <c r="AR117" s="344"/>
      <c r="AS117" s="344"/>
      <c r="AT117" s="344"/>
      <c r="AU117" s="344"/>
      <c r="AV117" s="344"/>
      <c r="AW117" s="344"/>
      <c r="AX117" s="855"/>
      <c r="AY117" s="775"/>
      <c r="BB117" s="344"/>
      <c r="BC117" s="855"/>
      <c r="BD117" s="775"/>
      <c r="LY117" s="844"/>
      <c r="MN117" s="783"/>
    </row>
    <row r="118" spans="1:352" ht="14.25" customHeight="1" x14ac:dyDescent="0.2">
      <c r="A118" s="888"/>
      <c r="B118" s="888"/>
      <c r="C118" s="1325"/>
      <c r="D118" s="1325"/>
      <c r="E118" s="849"/>
      <c r="F118" s="778"/>
      <c r="G118" s="780"/>
      <c r="H118" s="794" t="s">
        <v>616</v>
      </c>
      <c r="I118" s="892"/>
      <c r="J118" s="780"/>
      <c r="K118" s="276">
        <f>SUM(K116:K117)+HF48</f>
        <v>0</v>
      </c>
      <c r="L118" s="276">
        <f>SUM(L116:L117)+HG48</f>
        <v>0</v>
      </c>
      <c r="M118" s="276">
        <f>SUM(M116:M117)+HH48</f>
        <v>0</v>
      </c>
      <c r="N118" s="276">
        <f>SUM(N116:N117)+HI48</f>
        <v>0</v>
      </c>
      <c r="O118" s="276">
        <f>SUM(O116:O117)+HJ48</f>
        <v>0</v>
      </c>
      <c r="P118" s="276">
        <f t="shared" si="377"/>
        <v>0</v>
      </c>
      <c r="S118" s="1303"/>
      <c r="T118" s="1304"/>
      <c r="U118" s="1304"/>
      <c r="V118" s="1304"/>
      <c r="W118" s="1305"/>
      <c r="X118" s="777"/>
      <c r="AA118" s="775"/>
      <c r="AB118" s="852"/>
      <c r="AC118" s="777"/>
      <c r="AF118" s="775"/>
      <c r="AG118" s="852"/>
      <c r="AH118" s="777"/>
      <c r="AK118" s="775"/>
      <c r="AL118" s="852"/>
      <c r="AM118" s="777"/>
      <c r="AP118" s="775"/>
      <c r="AQ118" s="852"/>
      <c r="AR118" s="344"/>
      <c r="AS118" s="344"/>
      <c r="AT118" s="344"/>
      <c r="AU118" s="344"/>
      <c r="AV118" s="344"/>
      <c r="AW118" s="344"/>
      <c r="AX118" s="852"/>
      <c r="AY118" s="775"/>
      <c r="BB118" s="344"/>
      <c r="BC118" s="852"/>
      <c r="BD118" s="775"/>
      <c r="LY118" s="844"/>
      <c r="MN118" s="783"/>
    </row>
    <row r="119" spans="1:352" ht="14.25" customHeight="1" x14ac:dyDescent="0.2">
      <c r="A119" s="888"/>
      <c r="B119" s="888"/>
      <c r="C119" s="894"/>
      <c r="D119" s="778"/>
      <c r="E119" s="1323" t="s">
        <v>618</v>
      </c>
      <c r="F119" s="1323"/>
      <c r="G119" s="780"/>
      <c r="H119" s="849" t="s">
        <v>615</v>
      </c>
      <c r="I119" s="850"/>
      <c r="J119" s="780"/>
      <c r="K119" s="207">
        <f>HK48</f>
        <v>0</v>
      </c>
      <c r="L119" s="208">
        <f>HL48</f>
        <v>0</v>
      </c>
      <c r="M119" s="208">
        <f>HM48</f>
        <v>0</v>
      </c>
      <c r="N119" s="208">
        <f>HN48</f>
        <v>0</v>
      </c>
      <c r="O119" s="209">
        <f>HO48</f>
        <v>0</v>
      </c>
      <c r="P119" s="210">
        <f t="shared" si="377"/>
        <v>0</v>
      </c>
      <c r="S119" s="1303"/>
      <c r="T119" s="1304"/>
      <c r="U119" s="1304"/>
      <c r="V119" s="1304"/>
      <c r="W119" s="1305"/>
      <c r="X119" s="775"/>
      <c r="AA119" s="775"/>
      <c r="AB119" s="852"/>
      <c r="AC119" s="775"/>
      <c r="AF119" s="775"/>
      <c r="AG119" s="852"/>
      <c r="AH119" s="775"/>
      <c r="AK119" s="775"/>
      <c r="AL119" s="852"/>
      <c r="AM119" s="775"/>
      <c r="AP119" s="775"/>
      <c r="AQ119" s="852"/>
      <c r="AR119" s="344"/>
      <c r="AS119" s="344"/>
      <c r="AT119" s="344"/>
      <c r="AU119" s="344"/>
      <c r="AV119" s="344"/>
      <c r="AW119" s="344"/>
      <c r="BB119" s="344"/>
      <c r="JW119" s="783"/>
      <c r="KB119" s="783"/>
      <c r="KC119" s="783"/>
      <c r="KD119" s="783"/>
      <c r="KE119" s="783"/>
      <c r="KF119" s="783"/>
      <c r="KG119" s="783"/>
      <c r="KH119" s="783"/>
      <c r="KI119" s="783"/>
      <c r="KJ119" s="783"/>
      <c r="KK119" s="783"/>
      <c r="KL119" s="783"/>
      <c r="KM119" s="783"/>
      <c r="KN119" s="783"/>
      <c r="KO119" s="783"/>
      <c r="KP119" s="783"/>
      <c r="KQ119" s="783"/>
      <c r="KR119" s="783"/>
      <c r="KS119" s="783"/>
      <c r="KT119" s="783"/>
      <c r="KU119" s="783"/>
      <c r="KV119" s="783"/>
      <c r="KW119" s="783"/>
      <c r="KX119" s="783"/>
      <c r="KY119" s="783"/>
      <c r="KZ119" s="783"/>
      <c r="LA119" s="783"/>
      <c r="LB119" s="783"/>
      <c r="LC119" s="783"/>
      <c r="LD119" s="783"/>
      <c r="LE119" s="783"/>
      <c r="LF119" s="783"/>
      <c r="LG119" s="783"/>
      <c r="LH119" s="783"/>
      <c r="LI119" s="783"/>
      <c r="LJ119" s="783"/>
      <c r="LK119" s="783"/>
      <c r="LL119" s="783"/>
      <c r="LM119" s="783"/>
      <c r="LN119" s="783"/>
      <c r="LO119" s="783"/>
      <c r="LP119" s="783"/>
      <c r="LQ119" s="783"/>
      <c r="LY119" s="844"/>
      <c r="MN119" s="783"/>
    </row>
    <row r="120" spans="1:352" ht="14.25" customHeight="1" x14ac:dyDescent="0.2">
      <c r="A120" s="888"/>
      <c r="B120" s="888"/>
      <c r="C120" s="894"/>
      <c r="D120" s="778"/>
      <c r="E120" s="1323"/>
      <c r="F120" s="1323"/>
      <c r="G120" s="780"/>
      <c r="H120" s="849" t="s">
        <v>575</v>
      </c>
      <c r="I120" s="850"/>
      <c r="J120" s="780"/>
      <c r="K120" s="222">
        <f>HP48</f>
        <v>0</v>
      </c>
      <c r="L120" s="223">
        <f>HQ48</f>
        <v>0</v>
      </c>
      <c r="M120" s="223">
        <f>HR48</f>
        <v>0</v>
      </c>
      <c r="N120" s="223">
        <f>HS48</f>
        <v>0</v>
      </c>
      <c r="O120" s="224">
        <f>HT48</f>
        <v>0</v>
      </c>
      <c r="P120" s="228">
        <f t="shared" si="377"/>
        <v>0</v>
      </c>
      <c r="S120" s="1303"/>
      <c r="T120" s="1304"/>
      <c r="U120" s="1304"/>
      <c r="V120" s="1304"/>
      <c r="W120" s="1305"/>
      <c r="X120" s="775"/>
      <c r="AA120" s="775"/>
      <c r="AB120" s="852"/>
      <c r="AC120" s="775"/>
      <c r="AF120" s="775"/>
      <c r="AG120" s="852"/>
      <c r="AH120" s="775"/>
      <c r="AK120" s="775"/>
      <c r="AL120" s="852"/>
      <c r="AM120" s="775"/>
      <c r="AP120" s="775"/>
      <c r="AQ120" s="852"/>
      <c r="AR120" s="344"/>
      <c r="AS120" s="344"/>
      <c r="AT120" s="344"/>
      <c r="AU120" s="344"/>
      <c r="AV120" s="344"/>
      <c r="AW120" s="344"/>
      <c r="AX120" s="855"/>
      <c r="AY120" s="775"/>
      <c r="BB120" s="344"/>
      <c r="BC120" s="855"/>
      <c r="BD120" s="775"/>
      <c r="LY120" s="844"/>
      <c r="MN120" s="783"/>
    </row>
    <row r="121" spans="1:352" ht="14.25" customHeight="1" x14ac:dyDescent="0.2">
      <c r="A121" s="888"/>
      <c r="B121" s="888"/>
      <c r="C121" s="894"/>
      <c r="D121" s="778"/>
      <c r="E121" s="849"/>
      <c r="F121" s="778"/>
      <c r="G121" s="780"/>
      <c r="H121" s="794" t="s">
        <v>616</v>
      </c>
      <c r="I121" s="892"/>
      <c r="J121" s="780"/>
      <c r="K121" s="276">
        <f>SUM(K119:K120)+HU48</f>
        <v>0</v>
      </c>
      <c r="L121" s="276">
        <f>SUM(L119:L120)+HV48</f>
        <v>0</v>
      </c>
      <c r="M121" s="276">
        <f>SUM(M119:M120)+HW48</f>
        <v>0</v>
      </c>
      <c r="N121" s="276">
        <f>SUM(N119:N120)+HX48</f>
        <v>0</v>
      </c>
      <c r="O121" s="276">
        <f>SUM(O119:O120)+HY48</f>
        <v>0</v>
      </c>
      <c r="P121" s="276">
        <f t="shared" si="377"/>
        <v>0</v>
      </c>
      <c r="S121" s="1303"/>
      <c r="T121" s="1304"/>
      <c r="U121" s="1304"/>
      <c r="V121" s="1304"/>
      <c r="W121" s="1305"/>
      <c r="X121" s="777"/>
      <c r="AA121" s="775"/>
      <c r="AB121" s="852"/>
      <c r="AC121" s="777"/>
      <c r="AF121" s="775"/>
      <c r="AG121" s="852"/>
      <c r="AH121" s="777"/>
      <c r="AK121" s="775"/>
      <c r="AL121" s="852"/>
      <c r="AM121" s="777"/>
      <c r="AP121" s="775"/>
      <c r="AQ121" s="852"/>
      <c r="AR121" s="344"/>
      <c r="AS121" s="344"/>
      <c r="AT121" s="344"/>
      <c r="AU121" s="344"/>
      <c r="AV121" s="344"/>
      <c r="AW121" s="344"/>
      <c r="AX121" s="852"/>
      <c r="AY121" s="775"/>
      <c r="BB121" s="344"/>
      <c r="BC121" s="852"/>
      <c r="BD121" s="775"/>
      <c r="LY121" s="844"/>
      <c r="MN121" s="783"/>
    </row>
    <row r="122" spans="1:352" ht="14.25" customHeight="1" x14ac:dyDescent="0.2">
      <c r="A122" s="888"/>
      <c r="B122" s="888"/>
      <c r="C122" s="894"/>
      <c r="D122" s="778"/>
      <c r="E122" s="849" t="s">
        <v>168</v>
      </c>
      <c r="F122" s="778"/>
      <c r="G122" s="860"/>
      <c r="H122" s="808"/>
      <c r="I122" s="780"/>
      <c r="J122" s="780"/>
      <c r="K122" s="279"/>
      <c r="L122" s="279"/>
      <c r="M122" s="279"/>
      <c r="N122" s="279"/>
      <c r="O122" s="279"/>
      <c r="P122" s="280">
        <f t="shared" si="377"/>
        <v>0</v>
      </c>
      <c r="S122" s="1303"/>
      <c r="T122" s="1304"/>
      <c r="U122" s="1304"/>
      <c r="V122" s="1304"/>
      <c r="W122" s="1305"/>
      <c r="X122" s="775"/>
      <c r="AA122" s="775"/>
      <c r="AB122" s="852"/>
      <c r="AC122" s="775"/>
      <c r="AF122" s="775"/>
      <c r="AG122" s="852"/>
      <c r="AH122" s="775"/>
      <c r="AK122" s="775"/>
      <c r="AL122" s="852"/>
      <c r="AM122" s="775"/>
      <c r="AP122" s="775"/>
      <c r="AQ122" s="852"/>
      <c r="AR122" s="344"/>
      <c r="AS122" s="344"/>
      <c r="AT122" s="344"/>
      <c r="AU122" s="344"/>
      <c r="AV122" s="344"/>
      <c r="AW122" s="344"/>
      <c r="AX122" s="855"/>
      <c r="AY122" s="775"/>
      <c r="BB122" s="344"/>
      <c r="BC122" s="855"/>
      <c r="BD122" s="775"/>
      <c r="LY122" s="844"/>
      <c r="MN122" s="783"/>
    </row>
    <row r="123" spans="1:352" ht="14.25" customHeight="1" x14ac:dyDescent="0.2">
      <c r="A123" s="1324" t="str">
        <f>IF(AND('[2]Part IV-A-Uses of Funds'!$T$174="Yes",'[2]Part IX Scoring Criteria'!$O$411&gt;0,P123&lt;1),"SHOW HISTORIC UNITS HERE &gt;&gt;&gt;&gt;","")</f>
        <v/>
      </c>
      <c r="B123" s="1324"/>
      <c r="C123" s="1324"/>
      <c r="D123" s="1324"/>
      <c r="E123" s="895" t="s">
        <v>619</v>
      </c>
      <c r="F123" s="778"/>
      <c r="G123" s="860"/>
      <c r="H123" s="808"/>
      <c r="I123" s="780"/>
      <c r="J123" s="780"/>
      <c r="K123" s="282"/>
      <c r="L123" s="282"/>
      <c r="M123" s="282"/>
      <c r="N123" s="282"/>
      <c r="O123" s="282"/>
      <c r="P123" s="283">
        <f t="shared" si="377"/>
        <v>0</v>
      </c>
      <c r="S123" s="1303"/>
      <c r="T123" s="1304"/>
      <c r="U123" s="1304"/>
      <c r="V123" s="1304"/>
      <c r="W123" s="1305"/>
      <c r="X123" s="775"/>
      <c r="AA123" s="775"/>
      <c r="AB123" s="852"/>
      <c r="AC123" s="775"/>
      <c r="AF123" s="775"/>
      <c r="AG123" s="852"/>
      <c r="AH123" s="775"/>
      <c r="AK123" s="775"/>
      <c r="AL123" s="852"/>
      <c r="AM123" s="775"/>
      <c r="AP123" s="775"/>
      <c r="AQ123" s="852"/>
      <c r="AR123" s="344"/>
      <c r="AS123" s="344"/>
      <c r="AT123" s="344"/>
      <c r="AU123" s="344"/>
      <c r="AV123" s="344"/>
      <c r="AW123" s="344"/>
      <c r="AX123" s="855"/>
      <c r="AY123" s="775"/>
      <c r="BB123" s="344"/>
      <c r="BC123" s="855"/>
      <c r="BD123" s="775"/>
      <c r="LY123" s="844"/>
      <c r="MN123" s="783"/>
    </row>
    <row r="124" spans="1:352" ht="9" customHeight="1" x14ac:dyDescent="0.2">
      <c r="A124" s="896"/>
      <c r="B124" s="896"/>
      <c r="C124" s="896"/>
      <c r="D124" s="896"/>
      <c r="E124" s="895"/>
      <c r="F124" s="778"/>
      <c r="G124" s="860"/>
      <c r="H124" s="808"/>
      <c r="I124" s="780"/>
      <c r="J124" s="780"/>
      <c r="K124" s="850"/>
      <c r="L124" s="850"/>
      <c r="M124" s="850"/>
      <c r="N124" s="850"/>
      <c r="O124" s="850"/>
      <c r="P124" s="850"/>
      <c r="S124" s="1303"/>
      <c r="T124" s="1304"/>
      <c r="U124" s="1304"/>
      <c r="V124" s="1304"/>
      <c r="W124" s="1305"/>
      <c r="X124" s="775"/>
      <c r="AA124" s="775"/>
      <c r="AB124" s="852"/>
      <c r="AC124" s="775"/>
      <c r="AF124" s="775"/>
      <c r="AG124" s="852"/>
      <c r="AH124" s="775"/>
      <c r="AK124" s="775"/>
      <c r="AL124" s="852"/>
      <c r="AM124" s="775"/>
      <c r="AP124" s="775"/>
      <c r="AQ124" s="852"/>
      <c r="AR124" s="344"/>
      <c r="AS124" s="344"/>
      <c r="AT124" s="344"/>
      <c r="AU124" s="344"/>
      <c r="AV124" s="344"/>
      <c r="AW124" s="344"/>
      <c r="AX124" s="855"/>
      <c r="AY124" s="775"/>
      <c r="BB124" s="344"/>
      <c r="BC124" s="855"/>
      <c r="BD124" s="775"/>
      <c r="LY124" s="844"/>
      <c r="MN124" s="783"/>
    </row>
    <row r="125" spans="1:352" ht="14.25" customHeight="1" x14ac:dyDescent="0.2">
      <c r="A125" s="896"/>
      <c r="B125" s="896"/>
      <c r="C125" s="896"/>
      <c r="D125" s="896"/>
      <c r="E125" s="849" t="s">
        <v>167</v>
      </c>
      <c r="F125" s="778"/>
      <c r="G125" s="860"/>
      <c r="H125" s="808"/>
      <c r="I125" s="780"/>
      <c r="J125" s="780"/>
      <c r="K125" s="285">
        <f>K129+K131+K133+K135+K139+K141+K143+K145</f>
        <v>0</v>
      </c>
      <c r="L125" s="286">
        <f>L129+L131+L133+L135+L139+L141+L143+L145</f>
        <v>0</v>
      </c>
      <c r="M125" s="286">
        <f>M129+M131+M133+M135+M139+M141+M143+M145</f>
        <v>0</v>
      </c>
      <c r="N125" s="286">
        <f>N129+N131+N133+N135+N139+N141+N143+N145</f>
        <v>0</v>
      </c>
      <c r="O125" s="287">
        <f>O129+O131+O133+O135+O139+O141+O143+O145</f>
        <v>0</v>
      </c>
      <c r="P125" s="288">
        <f>SUM(K125:O125)</f>
        <v>0</v>
      </c>
      <c r="S125" s="1306"/>
      <c r="T125" s="1307"/>
      <c r="U125" s="1307"/>
      <c r="V125" s="1307"/>
      <c r="W125" s="1308"/>
      <c r="X125" s="775"/>
      <c r="AA125" s="775"/>
      <c r="AB125" s="852"/>
      <c r="AC125" s="775"/>
      <c r="AF125" s="775"/>
      <c r="AG125" s="852"/>
      <c r="AH125" s="775"/>
      <c r="AK125" s="775"/>
      <c r="AL125" s="852"/>
      <c r="AM125" s="775"/>
      <c r="AP125" s="775"/>
      <c r="AQ125" s="852"/>
      <c r="AR125" s="344"/>
      <c r="AS125" s="344"/>
      <c r="AT125" s="344"/>
      <c r="AU125" s="344"/>
      <c r="AV125" s="344"/>
      <c r="AW125" s="344"/>
      <c r="AX125" s="855"/>
      <c r="AY125" s="775"/>
      <c r="BB125" s="344"/>
      <c r="BC125" s="855"/>
      <c r="BD125" s="775"/>
      <c r="LY125" s="844"/>
      <c r="MN125" s="783"/>
    </row>
    <row r="126" spans="1:352" ht="9.75" customHeight="1" x14ac:dyDescent="0.2">
      <c r="D126" s="778"/>
      <c r="E126" s="849"/>
      <c r="F126" s="778"/>
      <c r="G126" s="860"/>
      <c r="H126" s="808"/>
      <c r="I126" s="780"/>
      <c r="J126" s="780"/>
      <c r="K126" s="884"/>
      <c r="L126" s="884"/>
      <c r="M126" s="884"/>
      <c r="N126" s="884"/>
      <c r="O126" s="884"/>
      <c r="P126" s="884"/>
      <c r="S126" s="864" t="str">
        <f>C127</f>
        <v>Building Type: (for Utility Allowance, Monitoring Fees and other purposes)</v>
      </c>
      <c r="U126" s="865"/>
      <c r="X126" s="775"/>
      <c r="AA126" s="775"/>
      <c r="AB126" s="852"/>
      <c r="AC126" s="775"/>
      <c r="AF126" s="775"/>
      <c r="AG126" s="852"/>
      <c r="AH126" s="775"/>
      <c r="AK126" s="775"/>
      <c r="AL126" s="852"/>
      <c r="AM126" s="775"/>
      <c r="AP126" s="775"/>
      <c r="AQ126" s="852"/>
      <c r="AR126" s="775"/>
      <c r="AS126" s="775"/>
      <c r="AT126" s="775"/>
      <c r="AU126" s="775"/>
      <c r="AV126" s="775"/>
      <c r="AW126" s="775"/>
      <c r="AY126" s="775"/>
      <c r="BB126" s="775"/>
      <c r="BD126" s="775"/>
      <c r="LY126" s="844"/>
      <c r="MN126" s="783"/>
    </row>
    <row r="127" spans="1:352" ht="14.25" customHeight="1" x14ac:dyDescent="0.2">
      <c r="C127" s="1326" t="s">
        <v>620</v>
      </c>
      <c r="D127" s="1326"/>
      <c r="E127" s="897" t="s">
        <v>621</v>
      </c>
      <c r="F127" s="898"/>
      <c r="G127" s="899"/>
      <c r="H127" s="900"/>
      <c r="I127" s="901"/>
      <c r="J127" s="902"/>
      <c r="K127" s="293">
        <f>SUM(K128:K137)</f>
        <v>0</v>
      </c>
      <c r="L127" s="294">
        <f>SUM(L128:L137)</f>
        <v>0</v>
      </c>
      <c r="M127" s="294">
        <f t="shared" ref="M127:N127" si="378">SUM(M128:M137)</f>
        <v>0</v>
      </c>
      <c r="N127" s="294">
        <f t="shared" si="378"/>
        <v>0</v>
      </c>
      <c r="O127" s="295">
        <f>SUM(O128:O137)</f>
        <v>0</v>
      </c>
      <c r="P127" s="296">
        <f>SUM(P128:P137)</f>
        <v>0</v>
      </c>
      <c r="S127" s="1300"/>
      <c r="T127" s="1301"/>
      <c r="U127" s="1301"/>
      <c r="V127" s="1301"/>
      <c r="W127" s="1302"/>
      <c r="X127" s="775"/>
      <c r="AA127" s="775"/>
      <c r="AB127" s="852"/>
      <c r="AC127" s="775"/>
      <c r="AF127" s="775"/>
      <c r="AG127" s="852"/>
      <c r="AH127" s="775"/>
      <c r="AK127" s="775"/>
      <c r="AL127" s="852"/>
      <c r="AM127" s="775"/>
      <c r="AP127" s="775"/>
      <c r="AQ127" s="852"/>
      <c r="AR127" s="344"/>
      <c r="AS127" s="344"/>
      <c r="AT127" s="344"/>
      <c r="AU127" s="344"/>
      <c r="AV127" s="344"/>
      <c r="AW127" s="344"/>
      <c r="BB127" s="344"/>
      <c r="JW127" s="783"/>
      <c r="KB127" s="783"/>
      <c r="KC127" s="783"/>
      <c r="KD127" s="783"/>
      <c r="KE127" s="783"/>
      <c r="KF127" s="783"/>
      <c r="KG127" s="783"/>
      <c r="KH127" s="783"/>
      <c r="KI127" s="783"/>
      <c r="KJ127" s="783"/>
      <c r="KK127" s="783"/>
      <c r="KL127" s="783"/>
      <c r="KM127" s="783"/>
      <c r="KN127" s="783"/>
      <c r="KO127" s="783"/>
      <c r="KP127" s="783"/>
      <c r="KQ127" s="783"/>
      <c r="KR127" s="783"/>
      <c r="KS127" s="783"/>
      <c r="KT127" s="783"/>
      <c r="KU127" s="783"/>
      <c r="KV127" s="783"/>
      <c r="KW127" s="783"/>
      <c r="KX127" s="783"/>
      <c r="KY127" s="783"/>
      <c r="KZ127" s="783"/>
      <c r="LA127" s="783"/>
      <c r="LB127" s="783"/>
      <c r="LC127" s="783"/>
      <c r="LD127" s="783"/>
      <c r="LE127" s="783"/>
      <c r="LF127" s="783"/>
      <c r="LG127" s="783"/>
      <c r="LH127" s="783"/>
      <c r="LI127" s="783"/>
      <c r="LJ127" s="783"/>
      <c r="LK127" s="783"/>
      <c r="LL127" s="783"/>
      <c r="LM127" s="783"/>
      <c r="LN127" s="783"/>
      <c r="LO127" s="783"/>
      <c r="LP127" s="783"/>
      <c r="LQ127" s="783"/>
      <c r="LY127" s="844"/>
      <c r="MN127" s="783"/>
    </row>
    <row r="128" spans="1:352" ht="14.25" customHeight="1" x14ac:dyDescent="0.2">
      <c r="C128" s="1325"/>
      <c r="D128" s="1325"/>
      <c r="E128" s="849"/>
      <c r="F128" s="778"/>
      <c r="G128" s="780"/>
      <c r="H128" s="903" t="s">
        <v>622</v>
      </c>
      <c r="I128" s="870"/>
      <c r="J128" s="853"/>
      <c r="K128" s="213">
        <f>JS48</f>
        <v>0</v>
      </c>
      <c r="L128" s="214">
        <f>JT48</f>
        <v>0</v>
      </c>
      <c r="M128" s="214">
        <f>JU48</f>
        <v>0</v>
      </c>
      <c r="N128" s="214">
        <f>JV48</f>
        <v>0</v>
      </c>
      <c r="O128" s="215">
        <f>JW48</f>
        <v>0</v>
      </c>
      <c r="P128" s="216">
        <f t="shared" ref="P128:P145" si="379">SUM(K128:O128)</f>
        <v>0</v>
      </c>
      <c r="S128" s="1303"/>
      <c r="T128" s="1304"/>
      <c r="U128" s="1304"/>
      <c r="V128" s="1304"/>
      <c r="W128" s="1305"/>
      <c r="X128" s="775"/>
      <c r="AA128" s="775"/>
      <c r="AB128" s="852"/>
      <c r="AC128" s="775"/>
      <c r="AF128" s="775"/>
      <c r="AG128" s="852"/>
      <c r="AH128" s="775"/>
      <c r="AK128" s="775"/>
      <c r="AL128" s="852"/>
      <c r="AM128" s="775"/>
      <c r="AP128" s="775"/>
      <c r="AQ128" s="852"/>
      <c r="AR128" s="344"/>
      <c r="AS128" s="344"/>
      <c r="AT128" s="344"/>
      <c r="AU128" s="344"/>
      <c r="AV128" s="344"/>
      <c r="AW128" s="344"/>
      <c r="BB128" s="344"/>
      <c r="JW128" s="783"/>
      <c r="KB128" s="783"/>
      <c r="KC128" s="783"/>
      <c r="KD128" s="783"/>
      <c r="KE128" s="783"/>
      <c r="KF128" s="783"/>
      <c r="KG128" s="783"/>
      <c r="KH128" s="783"/>
      <c r="KI128" s="783"/>
      <c r="KJ128" s="783"/>
      <c r="KK128" s="783"/>
      <c r="KL128" s="783"/>
      <c r="KM128" s="783"/>
      <c r="KN128" s="783"/>
      <c r="KO128" s="783"/>
      <c r="KP128" s="783"/>
      <c r="KQ128" s="783"/>
      <c r="KR128" s="783"/>
      <c r="KS128" s="783"/>
      <c r="KT128" s="783"/>
      <c r="KU128" s="783"/>
      <c r="KV128" s="783"/>
      <c r="KW128" s="783"/>
      <c r="KX128" s="783"/>
      <c r="KY128" s="783"/>
      <c r="KZ128" s="783"/>
      <c r="LA128" s="783"/>
      <c r="LB128" s="783"/>
      <c r="LC128" s="783"/>
      <c r="LD128" s="783"/>
      <c r="LE128" s="783"/>
      <c r="LF128" s="783"/>
      <c r="LG128" s="783"/>
      <c r="LH128" s="783"/>
      <c r="LI128" s="783"/>
      <c r="LJ128" s="783"/>
      <c r="LK128" s="783"/>
      <c r="LL128" s="783"/>
      <c r="LM128" s="783"/>
      <c r="LN128" s="783"/>
      <c r="LO128" s="783"/>
      <c r="LP128" s="783"/>
      <c r="LQ128" s="783"/>
      <c r="LY128" s="844"/>
      <c r="MN128" s="783"/>
    </row>
    <row r="129" spans="3:503" ht="14.25" customHeight="1" x14ac:dyDescent="0.2">
      <c r="C129" s="1325"/>
      <c r="D129" s="1325"/>
      <c r="E129" s="849"/>
      <c r="F129" s="778"/>
      <c r="G129" s="780"/>
      <c r="H129" s="904" t="s">
        <v>167</v>
      </c>
      <c r="I129" s="905"/>
      <c r="J129" s="853"/>
      <c r="K129" s="218">
        <f>JX48</f>
        <v>0</v>
      </c>
      <c r="L129" s="219">
        <f>JY48</f>
        <v>0</v>
      </c>
      <c r="M129" s="219">
        <f>JZ48</f>
        <v>0</v>
      </c>
      <c r="N129" s="219">
        <f>KA48</f>
        <v>0</v>
      </c>
      <c r="O129" s="220">
        <f>KB48</f>
        <v>0</v>
      </c>
      <c r="P129" s="221">
        <f t="shared" si="379"/>
        <v>0</v>
      </c>
      <c r="S129" s="1303"/>
      <c r="T129" s="1304"/>
      <c r="U129" s="1304"/>
      <c r="V129" s="1304"/>
      <c r="W129" s="1305"/>
      <c r="X129" s="775"/>
      <c r="AA129" s="775"/>
      <c r="AB129" s="852"/>
      <c r="AC129" s="775"/>
      <c r="AF129" s="775"/>
      <c r="AG129" s="852"/>
      <c r="AH129" s="775"/>
      <c r="AK129" s="775"/>
      <c r="AL129" s="852"/>
      <c r="AM129" s="775"/>
      <c r="AP129" s="775"/>
      <c r="AQ129" s="852"/>
      <c r="AR129" s="344"/>
      <c r="AS129" s="344"/>
      <c r="AT129" s="344"/>
      <c r="AU129" s="344"/>
      <c r="AV129" s="344"/>
      <c r="AW129" s="344"/>
      <c r="BB129" s="344"/>
      <c r="JW129" s="783"/>
      <c r="KB129" s="783"/>
      <c r="KC129" s="783"/>
      <c r="KD129" s="783"/>
      <c r="KE129" s="783"/>
      <c r="KF129" s="783"/>
      <c r="KG129" s="783"/>
      <c r="KH129" s="783"/>
      <c r="KI129" s="783"/>
      <c r="KJ129" s="783"/>
      <c r="KK129" s="783"/>
      <c r="KL129" s="783"/>
      <c r="KM129" s="783"/>
      <c r="KN129" s="783"/>
      <c r="KO129" s="783"/>
      <c r="KP129" s="783"/>
      <c r="KQ129" s="783"/>
      <c r="KR129" s="783"/>
      <c r="KS129" s="783"/>
      <c r="KT129" s="783"/>
      <c r="KU129" s="783"/>
      <c r="KV129" s="783"/>
      <c r="KW129" s="783"/>
      <c r="KX129" s="783"/>
      <c r="KY129" s="783"/>
      <c r="KZ129" s="783"/>
      <c r="LA129" s="783"/>
      <c r="LB129" s="783"/>
      <c r="LC129" s="783"/>
      <c r="LD129" s="783"/>
      <c r="LE129" s="783"/>
      <c r="LF129" s="783"/>
      <c r="LG129" s="783"/>
      <c r="LH129" s="783"/>
      <c r="LI129" s="783"/>
      <c r="LJ129" s="783"/>
      <c r="LK129" s="783"/>
      <c r="LL129" s="783"/>
      <c r="LM129" s="783"/>
      <c r="LN129" s="783"/>
      <c r="LO129" s="783"/>
      <c r="LP129" s="783"/>
      <c r="LQ129" s="783"/>
      <c r="LY129" s="844"/>
      <c r="MN129" s="783"/>
    </row>
    <row r="130" spans="3:503" ht="14.25" customHeight="1" x14ac:dyDescent="0.2">
      <c r="C130" s="1325"/>
      <c r="D130" s="1325"/>
      <c r="E130" s="849"/>
      <c r="F130" s="778"/>
      <c r="G130" s="780"/>
      <c r="H130" s="903" t="s">
        <v>623</v>
      </c>
      <c r="I130" s="870"/>
      <c r="J130" s="853"/>
      <c r="K130" s="213">
        <f>KC48</f>
        <v>0</v>
      </c>
      <c r="L130" s="214">
        <f>KD48</f>
        <v>0</v>
      </c>
      <c r="M130" s="214">
        <f>KE48</f>
        <v>0</v>
      </c>
      <c r="N130" s="214">
        <f>KF48</f>
        <v>0</v>
      </c>
      <c r="O130" s="215">
        <f>KG48</f>
        <v>0</v>
      </c>
      <c r="P130" s="299">
        <f t="shared" si="379"/>
        <v>0</v>
      </c>
      <c r="S130" s="1303"/>
      <c r="T130" s="1304"/>
      <c r="U130" s="1304"/>
      <c r="V130" s="1304"/>
      <c r="W130" s="1305"/>
      <c r="X130" s="775"/>
      <c r="AA130" s="775"/>
      <c r="AB130" s="852"/>
      <c r="AC130" s="775"/>
      <c r="AF130" s="775"/>
      <c r="AG130" s="852"/>
      <c r="AH130" s="775"/>
      <c r="AK130" s="775"/>
      <c r="AL130" s="852"/>
      <c r="AM130" s="775"/>
      <c r="AP130" s="775"/>
      <c r="AQ130" s="852"/>
      <c r="AR130" s="344"/>
      <c r="AS130" s="344"/>
      <c r="AT130" s="344"/>
      <c r="AU130" s="344"/>
      <c r="AV130" s="344"/>
      <c r="AW130" s="344"/>
      <c r="BB130" s="344"/>
      <c r="JW130" s="783"/>
      <c r="KB130" s="783"/>
      <c r="KC130" s="783"/>
      <c r="KD130" s="783"/>
      <c r="KE130" s="783"/>
      <c r="KF130" s="783"/>
      <c r="KG130" s="783"/>
      <c r="KH130" s="783"/>
      <c r="KI130" s="783"/>
      <c r="KJ130" s="783"/>
      <c r="KK130" s="783"/>
      <c r="KL130" s="783"/>
      <c r="KM130" s="783"/>
      <c r="KN130" s="783"/>
      <c r="KO130" s="783"/>
      <c r="KP130" s="783"/>
      <c r="KQ130" s="783"/>
      <c r="KR130" s="783"/>
      <c r="KS130" s="783"/>
      <c r="KT130" s="783"/>
      <c r="KU130" s="783"/>
      <c r="KV130" s="783"/>
      <c r="KW130" s="783"/>
      <c r="KX130" s="783"/>
      <c r="KY130" s="783"/>
      <c r="KZ130" s="783"/>
      <c r="LA130" s="783"/>
      <c r="LB130" s="783"/>
      <c r="LC130" s="783"/>
      <c r="LD130" s="783"/>
      <c r="LE130" s="783"/>
      <c r="LF130" s="783"/>
      <c r="LG130" s="783"/>
      <c r="LH130" s="783"/>
      <c r="LI130" s="783"/>
      <c r="LJ130" s="783"/>
      <c r="LK130" s="783"/>
      <c r="LL130" s="783"/>
      <c r="LM130" s="783"/>
      <c r="LN130" s="783"/>
      <c r="LO130" s="783"/>
      <c r="LP130" s="783"/>
      <c r="LQ130" s="783"/>
      <c r="LY130" s="844"/>
      <c r="MN130" s="783"/>
    </row>
    <row r="131" spans="3:503" ht="14.25" customHeight="1" x14ac:dyDescent="0.2">
      <c r="C131" s="1325"/>
      <c r="D131" s="1325"/>
      <c r="E131" s="849"/>
      <c r="F131" s="778"/>
      <c r="G131" s="780"/>
      <c r="H131" s="904" t="s">
        <v>167</v>
      </c>
      <c r="I131" s="905"/>
      <c r="J131" s="853"/>
      <c r="K131" s="218">
        <f>KH48</f>
        <v>0</v>
      </c>
      <c r="L131" s="219">
        <f>KI48</f>
        <v>0</v>
      </c>
      <c r="M131" s="219">
        <f>KJ48</f>
        <v>0</v>
      </c>
      <c r="N131" s="219">
        <f>KK48</f>
        <v>0</v>
      </c>
      <c r="O131" s="220">
        <f>KL48</f>
        <v>0</v>
      </c>
      <c r="P131" s="221">
        <f t="shared" si="379"/>
        <v>0</v>
      </c>
      <c r="S131" s="1303"/>
      <c r="T131" s="1304"/>
      <c r="U131" s="1304"/>
      <c r="V131" s="1304"/>
      <c r="W131" s="1305"/>
      <c r="X131" s="775"/>
      <c r="AA131" s="775"/>
      <c r="AB131" s="852"/>
      <c r="AC131" s="775"/>
      <c r="AF131" s="775"/>
      <c r="AG131" s="852"/>
      <c r="AH131" s="775"/>
      <c r="AK131" s="775"/>
      <c r="AL131" s="852"/>
      <c r="AM131" s="775"/>
      <c r="AP131" s="775"/>
      <c r="AQ131" s="852"/>
      <c r="AR131" s="344"/>
      <c r="AS131" s="344"/>
      <c r="AT131" s="344"/>
      <c r="AU131" s="344"/>
      <c r="AV131" s="344"/>
      <c r="AW131" s="344"/>
      <c r="BB131" s="344"/>
      <c r="JW131" s="783"/>
      <c r="KB131" s="783"/>
      <c r="KC131" s="783"/>
      <c r="KD131" s="783"/>
      <c r="KE131" s="783"/>
      <c r="KF131" s="783"/>
      <c r="KG131" s="783"/>
      <c r="KH131" s="783"/>
      <c r="KI131" s="783"/>
      <c r="KJ131" s="783"/>
      <c r="KK131" s="783"/>
      <c r="KL131" s="783"/>
      <c r="KM131" s="783"/>
      <c r="KN131" s="783"/>
      <c r="KO131" s="783"/>
      <c r="KP131" s="783"/>
      <c r="KQ131" s="783"/>
      <c r="KR131" s="783"/>
      <c r="KS131" s="783"/>
      <c r="KT131" s="783"/>
      <c r="KU131" s="783"/>
      <c r="KV131" s="783"/>
      <c r="KW131" s="783"/>
      <c r="KX131" s="783"/>
      <c r="KY131" s="783"/>
      <c r="KZ131" s="783"/>
      <c r="LA131" s="783"/>
      <c r="LB131" s="783"/>
      <c r="LC131" s="783"/>
      <c r="LD131" s="783"/>
      <c r="LE131" s="783"/>
      <c r="LF131" s="783"/>
      <c r="LG131" s="783"/>
      <c r="LH131" s="783"/>
      <c r="LI131" s="783"/>
      <c r="LJ131" s="783"/>
      <c r="LK131" s="783"/>
      <c r="LL131" s="783"/>
      <c r="LM131" s="783"/>
      <c r="LN131" s="783"/>
      <c r="LO131" s="783"/>
      <c r="LP131" s="783"/>
      <c r="LQ131" s="783"/>
      <c r="LY131" s="844"/>
      <c r="MN131" s="783"/>
    </row>
    <row r="132" spans="3:503" ht="14.25" customHeight="1" x14ac:dyDescent="0.2">
      <c r="C132" s="1325"/>
      <c r="D132" s="1325"/>
      <c r="E132" s="849"/>
      <c r="F132" s="778"/>
      <c r="G132" s="780"/>
      <c r="H132" s="903" t="s">
        <v>624</v>
      </c>
      <c r="I132" s="870"/>
      <c r="J132" s="853"/>
      <c r="K132" s="213">
        <f>KM48</f>
        <v>0</v>
      </c>
      <c r="L132" s="214">
        <f>KN48</f>
        <v>0</v>
      </c>
      <c r="M132" s="214">
        <f>KO48</f>
        <v>0</v>
      </c>
      <c r="N132" s="214">
        <f>KP48</f>
        <v>0</v>
      </c>
      <c r="O132" s="215">
        <f>KQ48</f>
        <v>0</v>
      </c>
      <c r="P132" s="299">
        <f t="shared" si="379"/>
        <v>0</v>
      </c>
      <c r="S132" s="1303"/>
      <c r="T132" s="1304"/>
      <c r="U132" s="1304"/>
      <c r="V132" s="1304"/>
      <c r="W132" s="1305"/>
      <c r="X132" s="775"/>
      <c r="AA132" s="775"/>
      <c r="AB132" s="852"/>
      <c r="AC132" s="775"/>
      <c r="AF132" s="775"/>
      <c r="AG132" s="852"/>
      <c r="AH132" s="775"/>
      <c r="AK132" s="775"/>
      <c r="AL132" s="852"/>
      <c r="AM132" s="775"/>
      <c r="AP132" s="775"/>
      <c r="AQ132" s="852"/>
      <c r="AR132" s="344"/>
      <c r="AS132" s="344"/>
      <c r="AT132" s="344"/>
      <c r="AU132" s="344"/>
      <c r="AV132" s="344"/>
      <c r="AW132" s="344"/>
      <c r="BB132" s="344"/>
      <c r="JW132" s="783"/>
      <c r="KB132" s="783"/>
      <c r="KC132" s="783"/>
      <c r="KD132" s="783"/>
      <c r="KE132" s="783"/>
      <c r="KF132" s="783"/>
      <c r="KG132" s="783"/>
      <c r="KH132" s="783"/>
      <c r="KI132" s="783"/>
      <c r="KJ132" s="783"/>
      <c r="KK132" s="783"/>
      <c r="KL132" s="783"/>
      <c r="KM132" s="783"/>
      <c r="KN132" s="783"/>
      <c r="KO132" s="783"/>
      <c r="KP132" s="783"/>
      <c r="KQ132" s="783"/>
      <c r="KR132" s="783"/>
      <c r="KS132" s="783"/>
      <c r="KT132" s="783"/>
      <c r="KU132" s="783"/>
      <c r="KV132" s="783"/>
      <c r="KW132" s="783"/>
      <c r="KX132" s="783"/>
      <c r="KY132" s="783"/>
      <c r="KZ132" s="783"/>
      <c r="LA132" s="783"/>
      <c r="LB132" s="783"/>
      <c r="LC132" s="783"/>
      <c r="LD132" s="783"/>
      <c r="LE132" s="783"/>
      <c r="LF132" s="783"/>
      <c r="LG132" s="783"/>
      <c r="LH132" s="783"/>
      <c r="LI132" s="783"/>
      <c r="LJ132" s="783"/>
      <c r="LK132" s="783"/>
      <c r="LL132" s="783"/>
      <c r="LM132" s="783"/>
      <c r="LN132" s="783"/>
      <c r="LO132" s="783"/>
      <c r="LP132" s="783"/>
      <c r="LQ132" s="783"/>
      <c r="LY132" s="844"/>
      <c r="MN132" s="783"/>
    </row>
    <row r="133" spans="3:503" ht="14.25" customHeight="1" x14ac:dyDescent="0.2">
      <c r="C133" s="1325"/>
      <c r="D133" s="1325"/>
      <c r="E133" s="849"/>
      <c r="F133" s="778"/>
      <c r="G133" s="780"/>
      <c r="H133" s="904" t="s">
        <v>167</v>
      </c>
      <c r="I133" s="905"/>
      <c r="J133" s="853"/>
      <c r="K133" s="218">
        <f>KR48</f>
        <v>0</v>
      </c>
      <c r="L133" s="219">
        <f>KS48</f>
        <v>0</v>
      </c>
      <c r="M133" s="219">
        <f>KT48</f>
        <v>0</v>
      </c>
      <c r="N133" s="219">
        <f>KU48</f>
        <v>0</v>
      </c>
      <c r="O133" s="220">
        <f>KV48</f>
        <v>0</v>
      </c>
      <c r="P133" s="221">
        <f t="shared" si="379"/>
        <v>0</v>
      </c>
      <c r="S133" s="1303"/>
      <c r="T133" s="1304"/>
      <c r="U133" s="1304"/>
      <c r="V133" s="1304"/>
      <c r="W133" s="1305"/>
      <c r="X133" s="775"/>
      <c r="AA133" s="775"/>
      <c r="AB133" s="852"/>
      <c r="AC133" s="775"/>
      <c r="AF133" s="775"/>
      <c r="AG133" s="852"/>
      <c r="AH133" s="775"/>
      <c r="AK133" s="775"/>
      <c r="AL133" s="852"/>
      <c r="AM133" s="775"/>
      <c r="AP133" s="775"/>
      <c r="AQ133" s="852"/>
      <c r="AR133" s="344"/>
      <c r="AS133" s="344"/>
      <c r="AT133" s="344"/>
      <c r="AU133" s="344"/>
      <c r="AV133" s="344"/>
      <c r="AW133" s="344"/>
      <c r="BB133" s="344"/>
      <c r="JW133" s="783"/>
      <c r="KB133" s="783"/>
      <c r="KC133" s="783"/>
      <c r="KD133" s="783"/>
      <c r="KE133" s="783"/>
      <c r="KF133" s="783"/>
      <c r="KG133" s="783"/>
      <c r="KH133" s="783"/>
      <c r="KI133" s="783"/>
      <c r="KJ133" s="783"/>
      <c r="KK133" s="783"/>
      <c r="KL133" s="783"/>
      <c r="KM133" s="783"/>
      <c r="KN133" s="783"/>
      <c r="KO133" s="783"/>
      <c r="KP133" s="783"/>
      <c r="KQ133" s="783"/>
      <c r="KR133" s="783"/>
      <c r="KS133" s="783"/>
      <c r="KT133" s="783"/>
      <c r="KU133" s="783"/>
      <c r="KV133" s="783"/>
      <c r="KW133" s="783"/>
      <c r="KX133" s="783"/>
      <c r="KY133" s="783"/>
      <c r="KZ133" s="783"/>
      <c r="LA133" s="783"/>
      <c r="LB133" s="783"/>
      <c r="LC133" s="783"/>
      <c r="LD133" s="783"/>
      <c r="LE133" s="783"/>
      <c r="LF133" s="783"/>
      <c r="LG133" s="783"/>
      <c r="LH133" s="783"/>
      <c r="LI133" s="783"/>
      <c r="LJ133" s="783"/>
      <c r="LK133" s="783"/>
      <c r="LL133" s="783"/>
      <c r="LM133" s="783"/>
      <c r="LN133" s="783"/>
      <c r="LO133" s="783"/>
      <c r="LP133" s="783"/>
      <c r="LQ133" s="783"/>
      <c r="LY133" s="844"/>
      <c r="MN133" s="783"/>
    </row>
    <row r="134" spans="3:503" ht="14.25" customHeight="1" x14ac:dyDescent="0.2">
      <c r="C134" s="1325"/>
      <c r="D134" s="1325"/>
      <c r="E134" s="849"/>
      <c r="F134" s="778"/>
      <c r="G134" s="780"/>
      <c r="H134" s="903" t="s">
        <v>625</v>
      </c>
      <c r="I134" s="870"/>
      <c r="J134" s="780"/>
      <c r="K134" s="213">
        <f>KW48</f>
        <v>0</v>
      </c>
      <c r="L134" s="214">
        <f>KX48</f>
        <v>0</v>
      </c>
      <c r="M134" s="214">
        <f>KY48</f>
        <v>0</v>
      </c>
      <c r="N134" s="214">
        <f>KZ48</f>
        <v>0</v>
      </c>
      <c r="O134" s="215">
        <f>LA48</f>
        <v>0</v>
      </c>
      <c r="P134" s="299">
        <f t="shared" si="379"/>
        <v>0</v>
      </c>
      <c r="S134" s="1303"/>
      <c r="T134" s="1304"/>
      <c r="U134" s="1304"/>
      <c r="V134" s="1304"/>
      <c r="W134" s="1305"/>
      <c r="X134" s="775"/>
      <c r="AA134" s="775"/>
      <c r="AB134" s="852"/>
      <c r="AC134" s="775"/>
      <c r="AF134" s="775"/>
      <c r="AG134" s="852"/>
      <c r="AH134" s="775"/>
      <c r="AK134" s="775"/>
      <c r="AL134" s="852"/>
      <c r="AM134" s="775"/>
      <c r="AP134" s="775"/>
      <c r="AQ134" s="852"/>
      <c r="AR134" s="344"/>
      <c r="AS134" s="344"/>
      <c r="AT134" s="344"/>
      <c r="AU134" s="344"/>
      <c r="AV134" s="344"/>
      <c r="AW134" s="344"/>
      <c r="BB134" s="344"/>
      <c r="JW134" s="783"/>
      <c r="KB134" s="783"/>
      <c r="KC134" s="783"/>
      <c r="KD134" s="783"/>
      <c r="KE134" s="783"/>
      <c r="KF134" s="783"/>
      <c r="KG134" s="783"/>
      <c r="KH134" s="783"/>
      <c r="KI134" s="783"/>
      <c r="KJ134" s="783"/>
      <c r="KK134" s="783"/>
      <c r="KL134" s="783"/>
      <c r="KM134" s="783"/>
      <c r="KN134" s="783"/>
      <c r="KO134" s="783"/>
      <c r="KP134" s="783"/>
      <c r="KQ134" s="783"/>
      <c r="KR134" s="783"/>
      <c r="KS134" s="783"/>
      <c r="KT134" s="783"/>
      <c r="KU134" s="783"/>
      <c r="KV134" s="783"/>
      <c r="KW134" s="783"/>
      <c r="KX134" s="783"/>
      <c r="KY134" s="783"/>
      <c r="KZ134" s="783"/>
      <c r="LA134" s="783"/>
      <c r="LB134" s="783"/>
      <c r="LC134" s="783"/>
      <c r="LD134" s="783"/>
      <c r="LE134" s="783"/>
      <c r="LF134" s="783"/>
      <c r="LG134" s="783"/>
      <c r="LH134" s="783"/>
      <c r="LI134" s="783"/>
      <c r="LJ134" s="783"/>
      <c r="LK134" s="783"/>
      <c r="LL134" s="783"/>
      <c r="LM134" s="783"/>
      <c r="LN134" s="783"/>
      <c r="LO134" s="783"/>
      <c r="LP134" s="783"/>
      <c r="LQ134" s="783"/>
      <c r="LY134" s="844"/>
      <c r="MN134" s="783"/>
      <c r="MO134" s="783"/>
      <c r="NE134" s="780"/>
      <c r="NF134" s="780"/>
      <c r="NG134" s="780"/>
      <c r="NH134" s="780"/>
      <c r="NI134" s="780"/>
      <c r="NJ134" s="780"/>
      <c r="NK134" s="780"/>
      <c r="NL134" s="780"/>
      <c r="NM134" s="780"/>
      <c r="NN134" s="780"/>
      <c r="NO134" s="780"/>
      <c r="NP134" s="780"/>
      <c r="NQ134" s="780"/>
      <c r="NR134" s="780"/>
      <c r="NS134" s="780"/>
      <c r="NT134" s="780"/>
      <c r="NU134" s="780"/>
      <c r="NV134" s="780"/>
      <c r="NW134" s="780"/>
      <c r="NX134" s="780"/>
      <c r="NY134" s="780"/>
      <c r="NZ134" s="780"/>
      <c r="OA134" s="780"/>
      <c r="OB134" s="780"/>
      <c r="OC134" s="780"/>
      <c r="OD134" s="780"/>
      <c r="OE134" s="780"/>
      <c r="OF134" s="780"/>
      <c r="OG134" s="780"/>
      <c r="OH134" s="780"/>
      <c r="OI134" s="780"/>
      <c r="OJ134" s="780"/>
      <c r="OK134" s="780"/>
      <c r="OL134" s="780"/>
      <c r="OM134" s="780"/>
      <c r="ON134" s="780"/>
      <c r="OO134" s="780"/>
      <c r="OP134" s="780"/>
      <c r="OQ134" s="780"/>
      <c r="OR134" s="780"/>
      <c r="OS134" s="780"/>
      <c r="OT134" s="780"/>
      <c r="OU134" s="780"/>
      <c r="OV134" s="780"/>
      <c r="OW134" s="780"/>
      <c r="OX134" s="780"/>
      <c r="OY134" s="780"/>
      <c r="OZ134" s="780"/>
      <c r="PA134" s="780"/>
      <c r="PB134" s="780"/>
      <c r="PC134" s="780"/>
      <c r="PD134" s="780"/>
      <c r="PE134" s="780"/>
      <c r="PF134" s="780"/>
      <c r="PG134" s="780"/>
      <c r="PH134" s="780"/>
      <c r="PI134" s="780"/>
      <c r="PJ134" s="780"/>
      <c r="PK134" s="780"/>
      <c r="PL134" s="780"/>
      <c r="PM134" s="780"/>
      <c r="PN134" s="780"/>
      <c r="PO134" s="780"/>
      <c r="PP134" s="780"/>
      <c r="PQ134" s="780"/>
      <c r="PR134" s="780"/>
      <c r="PS134" s="780"/>
      <c r="PT134" s="780"/>
      <c r="PU134" s="780"/>
      <c r="PV134" s="780"/>
      <c r="PW134" s="780"/>
      <c r="PX134" s="780"/>
      <c r="PY134" s="780"/>
      <c r="PZ134" s="780"/>
      <c r="QA134" s="780"/>
      <c r="QB134" s="780"/>
      <c r="QC134" s="780"/>
      <c r="QD134" s="780"/>
      <c r="QE134" s="780"/>
      <c r="QF134" s="780"/>
      <c r="QG134" s="780"/>
      <c r="QH134" s="780"/>
      <c r="QI134" s="780"/>
      <c r="QJ134" s="780"/>
      <c r="QK134" s="780"/>
      <c r="QL134" s="780"/>
      <c r="QM134" s="780"/>
      <c r="QN134" s="780"/>
      <c r="QO134" s="780"/>
      <c r="QP134" s="780"/>
      <c r="QQ134" s="780"/>
      <c r="QR134" s="780"/>
      <c r="QS134" s="780"/>
      <c r="QT134" s="780"/>
      <c r="QU134" s="780"/>
      <c r="QV134" s="780"/>
      <c r="QW134" s="780"/>
      <c r="QX134" s="780"/>
      <c r="QY134" s="780"/>
      <c r="QZ134" s="780"/>
      <c r="RA134" s="780"/>
      <c r="RB134" s="780"/>
      <c r="RC134" s="780"/>
      <c r="RD134" s="780"/>
      <c r="RE134" s="780"/>
      <c r="RF134" s="780"/>
      <c r="RG134" s="780"/>
      <c r="RH134" s="780"/>
      <c r="RI134" s="780"/>
      <c r="RJ134" s="780"/>
      <c r="RK134" s="780"/>
      <c r="RL134" s="780"/>
      <c r="RM134" s="780"/>
      <c r="RN134" s="780"/>
      <c r="RO134" s="780"/>
      <c r="RP134" s="780"/>
      <c r="RQ134" s="780"/>
      <c r="RR134" s="780"/>
      <c r="RS134" s="780"/>
      <c r="RT134" s="780"/>
      <c r="RU134" s="780"/>
      <c r="RV134" s="780"/>
      <c r="RW134" s="780"/>
      <c r="RX134" s="780"/>
      <c r="RY134" s="780"/>
      <c r="RZ134" s="780"/>
      <c r="SA134" s="780"/>
      <c r="SB134" s="780"/>
      <c r="SC134" s="780"/>
      <c r="SD134" s="780"/>
      <c r="SE134" s="780"/>
      <c r="SF134" s="780"/>
      <c r="SG134" s="780"/>
      <c r="SH134" s="780"/>
      <c r="SI134" s="780"/>
    </row>
    <row r="135" spans="3:503" ht="14.25" customHeight="1" x14ac:dyDescent="0.2">
      <c r="C135" s="1325"/>
      <c r="D135" s="1325"/>
      <c r="E135" s="849"/>
      <c r="F135" s="778"/>
      <c r="G135" s="780"/>
      <c r="H135" s="904" t="s">
        <v>167</v>
      </c>
      <c r="I135" s="905"/>
      <c r="J135" s="780"/>
      <c r="K135" s="218">
        <f>LB48</f>
        <v>0</v>
      </c>
      <c r="L135" s="219">
        <f>LC48</f>
        <v>0</v>
      </c>
      <c r="M135" s="219">
        <f>LD48</f>
        <v>0</v>
      </c>
      <c r="N135" s="219">
        <f>LE48</f>
        <v>0</v>
      </c>
      <c r="O135" s="220">
        <f>LF48</f>
        <v>0</v>
      </c>
      <c r="P135" s="216">
        <f t="shared" si="379"/>
        <v>0</v>
      </c>
      <c r="S135" s="1303"/>
      <c r="T135" s="1304"/>
      <c r="U135" s="1304"/>
      <c r="V135" s="1304"/>
      <c r="W135" s="1305"/>
      <c r="X135" s="775"/>
      <c r="AA135" s="775"/>
      <c r="AB135" s="852"/>
      <c r="AC135" s="775"/>
      <c r="AF135" s="775"/>
      <c r="AG135" s="852"/>
      <c r="AH135" s="775"/>
      <c r="AK135" s="775"/>
      <c r="AL135" s="852"/>
      <c r="AM135" s="775"/>
      <c r="AP135" s="775"/>
      <c r="AQ135" s="852"/>
      <c r="AR135" s="344"/>
      <c r="AS135" s="344"/>
      <c r="AT135" s="344"/>
      <c r="AU135" s="344"/>
      <c r="AV135" s="344"/>
      <c r="AW135" s="344"/>
      <c r="BB135" s="344"/>
      <c r="JW135" s="783"/>
      <c r="KB135" s="783"/>
      <c r="KC135" s="783"/>
      <c r="KD135" s="783"/>
      <c r="KE135" s="783"/>
      <c r="KF135" s="783"/>
      <c r="KG135" s="783"/>
      <c r="KH135" s="783"/>
      <c r="KI135" s="783"/>
      <c r="KJ135" s="783"/>
      <c r="KK135" s="783"/>
      <c r="KL135" s="783"/>
      <c r="KM135" s="783"/>
      <c r="KN135" s="783"/>
      <c r="KO135" s="783"/>
      <c r="KP135" s="783"/>
      <c r="KQ135" s="783"/>
      <c r="KR135" s="783"/>
      <c r="KS135" s="783"/>
      <c r="KT135" s="783"/>
      <c r="KU135" s="783"/>
      <c r="KV135" s="783"/>
      <c r="KW135" s="783"/>
      <c r="KX135" s="783"/>
      <c r="KY135" s="783"/>
      <c r="KZ135" s="783"/>
      <c r="LA135" s="783"/>
      <c r="LB135" s="783"/>
      <c r="LC135" s="783"/>
      <c r="LD135" s="783"/>
      <c r="LE135" s="783"/>
      <c r="LF135" s="783"/>
      <c r="LG135" s="783"/>
      <c r="LH135" s="783"/>
      <c r="LI135" s="783"/>
      <c r="LJ135" s="783"/>
      <c r="LK135" s="783"/>
      <c r="LL135" s="783"/>
      <c r="LM135" s="783"/>
      <c r="LN135" s="783"/>
      <c r="LO135" s="783"/>
      <c r="LP135" s="783"/>
      <c r="LQ135" s="783"/>
      <c r="LY135" s="844"/>
      <c r="MN135" s="783"/>
      <c r="MO135" s="783"/>
      <c r="NE135" s="780"/>
      <c r="NF135" s="780"/>
      <c r="NG135" s="780"/>
      <c r="NH135" s="780"/>
      <c r="NI135" s="780"/>
      <c r="NJ135" s="780"/>
      <c r="NK135" s="780"/>
      <c r="NL135" s="780"/>
      <c r="NM135" s="780"/>
      <c r="NN135" s="780"/>
      <c r="NO135" s="780"/>
      <c r="NP135" s="780"/>
      <c r="NQ135" s="780"/>
      <c r="NR135" s="780"/>
      <c r="NS135" s="780"/>
      <c r="NT135" s="780"/>
      <c r="NU135" s="780"/>
      <c r="NV135" s="780"/>
      <c r="NW135" s="780"/>
      <c r="NX135" s="780"/>
      <c r="NY135" s="780"/>
      <c r="NZ135" s="780"/>
      <c r="OA135" s="780"/>
      <c r="OB135" s="780"/>
      <c r="OC135" s="780"/>
      <c r="OD135" s="780"/>
      <c r="OE135" s="780"/>
      <c r="OF135" s="780"/>
      <c r="OG135" s="780"/>
      <c r="OH135" s="780"/>
      <c r="OI135" s="780"/>
      <c r="OJ135" s="780"/>
      <c r="OK135" s="780"/>
      <c r="OL135" s="780"/>
      <c r="OM135" s="780"/>
      <c r="ON135" s="780"/>
      <c r="OO135" s="780"/>
      <c r="OP135" s="780"/>
      <c r="OQ135" s="780"/>
      <c r="OR135" s="780"/>
      <c r="OS135" s="780"/>
      <c r="OT135" s="780"/>
      <c r="OU135" s="780"/>
      <c r="OV135" s="780"/>
      <c r="OW135" s="780"/>
      <c r="OX135" s="780"/>
      <c r="OY135" s="780"/>
      <c r="OZ135" s="780"/>
      <c r="PA135" s="780"/>
      <c r="PB135" s="780"/>
      <c r="PC135" s="780"/>
      <c r="PD135" s="780"/>
      <c r="PE135" s="780"/>
      <c r="PF135" s="780"/>
      <c r="PG135" s="780"/>
      <c r="PH135" s="780"/>
      <c r="PI135" s="780"/>
      <c r="PJ135" s="780"/>
      <c r="PK135" s="780"/>
      <c r="PL135" s="780"/>
      <c r="PM135" s="780"/>
      <c r="PN135" s="780"/>
      <c r="PO135" s="780"/>
      <c r="PP135" s="780"/>
      <c r="PQ135" s="780"/>
      <c r="PR135" s="780"/>
      <c r="PS135" s="780"/>
      <c r="PT135" s="780"/>
      <c r="PU135" s="780"/>
      <c r="PV135" s="780"/>
      <c r="PW135" s="780"/>
      <c r="PX135" s="780"/>
      <c r="PY135" s="780"/>
      <c r="PZ135" s="780"/>
      <c r="QA135" s="780"/>
      <c r="QB135" s="780"/>
      <c r="QC135" s="780"/>
      <c r="QD135" s="780"/>
      <c r="QE135" s="780"/>
      <c r="QF135" s="780"/>
      <c r="QG135" s="780"/>
      <c r="QH135" s="780"/>
      <c r="QI135" s="780"/>
      <c r="QJ135" s="780"/>
      <c r="QK135" s="780"/>
      <c r="QL135" s="780"/>
      <c r="QM135" s="780"/>
      <c r="QN135" s="780"/>
      <c r="QO135" s="780"/>
      <c r="QP135" s="780"/>
      <c r="QQ135" s="780"/>
      <c r="QR135" s="780"/>
      <c r="QS135" s="780"/>
      <c r="QT135" s="780"/>
      <c r="QU135" s="780"/>
      <c r="QV135" s="780"/>
      <c r="QW135" s="780"/>
      <c r="QX135" s="780"/>
      <c r="QY135" s="780"/>
      <c r="QZ135" s="780"/>
      <c r="RA135" s="780"/>
      <c r="RB135" s="780"/>
      <c r="RC135" s="780"/>
      <c r="RD135" s="780"/>
      <c r="RE135" s="780"/>
      <c r="RF135" s="780"/>
      <c r="RG135" s="780"/>
      <c r="RH135" s="780"/>
      <c r="RI135" s="780"/>
      <c r="RJ135" s="780"/>
      <c r="RK135" s="780"/>
      <c r="RL135" s="780"/>
      <c r="RM135" s="780"/>
      <c r="RN135" s="780"/>
      <c r="RO135" s="780"/>
      <c r="RP135" s="780"/>
      <c r="RQ135" s="780"/>
      <c r="RR135" s="780"/>
      <c r="RS135" s="780"/>
      <c r="RT135" s="780"/>
      <c r="RU135" s="780"/>
      <c r="RV135" s="780"/>
      <c r="RW135" s="780"/>
      <c r="RX135" s="780"/>
      <c r="RY135" s="780"/>
      <c r="RZ135" s="780"/>
      <c r="SA135" s="780"/>
      <c r="SB135" s="780"/>
      <c r="SC135" s="780"/>
      <c r="SD135" s="780"/>
      <c r="SE135" s="780"/>
      <c r="SF135" s="780"/>
      <c r="SG135" s="780"/>
      <c r="SH135" s="780"/>
      <c r="SI135" s="780"/>
    </row>
    <row r="136" spans="3:503" ht="14.25" customHeight="1" x14ac:dyDescent="0.2">
      <c r="C136" s="945"/>
      <c r="D136" s="945"/>
      <c r="E136" s="849"/>
      <c r="F136" s="778"/>
      <c r="G136" s="780"/>
      <c r="H136" s="903" t="s">
        <v>667</v>
      </c>
      <c r="I136" s="870"/>
      <c r="J136" s="780"/>
      <c r="K136" s="302">
        <f>LG48</f>
        <v>0</v>
      </c>
      <c r="L136" s="303">
        <f>LH48</f>
        <v>0</v>
      </c>
      <c r="M136" s="303">
        <f>LI48</f>
        <v>0</v>
      </c>
      <c r="N136" s="303">
        <f>LJ48</f>
        <v>0</v>
      </c>
      <c r="O136" s="304">
        <f>LK48</f>
        <v>0</v>
      </c>
      <c r="P136" s="299">
        <f t="shared" si="379"/>
        <v>0</v>
      </c>
      <c r="S136" s="1303"/>
      <c r="T136" s="1304"/>
      <c r="U136" s="1304"/>
      <c r="V136" s="1304"/>
      <c r="W136" s="1305"/>
      <c r="X136" s="775"/>
      <c r="AA136" s="775"/>
      <c r="AB136" s="852"/>
      <c r="AC136" s="775"/>
      <c r="AF136" s="775"/>
      <c r="AG136" s="852"/>
      <c r="AH136" s="775"/>
      <c r="AK136" s="775"/>
      <c r="AL136" s="852"/>
      <c r="AM136" s="775"/>
      <c r="AP136" s="775"/>
      <c r="AQ136" s="852"/>
      <c r="AR136" s="344"/>
      <c r="AS136" s="344"/>
      <c r="AT136" s="344"/>
      <c r="AU136" s="344"/>
      <c r="AV136" s="344"/>
      <c r="AW136" s="344"/>
      <c r="BB136" s="344"/>
      <c r="JW136" s="783"/>
      <c r="KB136" s="783"/>
      <c r="KC136" s="783"/>
      <c r="KD136" s="783"/>
      <c r="KE136" s="783"/>
      <c r="KF136" s="783"/>
      <c r="KG136" s="783"/>
      <c r="KH136" s="783"/>
      <c r="KI136" s="783"/>
      <c r="KJ136" s="783"/>
      <c r="KK136" s="783"/>
      <c r="KL136" s="783"/>
      <c r="KM136" s="783"/>
      <c r="KN136" s="783"/>
      <c r="KO136" s="783"/>
      <c r="KP136" s="783"/>
      <c r="KQ136" s="783"/>
      <c r="KR136" s="783"/>
      <c r="KS136" s="783"/>
      <c r="KT136" s="783"/>
      <c r="KU136" s="783"/>
      <c r="KV136" s="783"/>
      <c r="KW136" s="783"/>
      <c r="KX136" s="783"/>
      <c r="KY136" s="783"/>
      <c r="KZ136" s="783"/>
      <c r="LA136" s="783"/>
      <c r="LB136" s="783"/>
      <c r="LC136" s="783"/>
      <c r="LD136" s="783"/>
      <c r="LE136" s="783"/>
      <c r="LF136" s="783"/>
      <c r="LG136" s="783"/>
      <c r="LH136" s="783"/>
      <c r="LI136" s="783"/>
      <c r="LJ136" s="783"/>
      <c r="LK136" s="783"/>
      <c r="LL136" s="783"/>
      <c r="LM136" s="783"/>
      <c r="LN136" s="783"/>
      <c r="LO136" s="783"/>
      <c r="LP136" s="783"/>
      <c r="LQ136" s="783"/>
      <c r="LY136" s="844"/>
      <c r="MN136" s="783"/>
      <c r="MO136" s="783"/>
      <c r="NE136" s="780"/>
      <c r="NF136" s="780"/>
      <c r="NG136" s="780"/>
      <c r="NH136" s="780"/>
      <c r="NI136" s="780"/>
      <c r="NJ136" s="780"/>
      <c r="NK136" s="780"/>
      <c r="NL136" s="780"/>
      <c r="NM136" s="780"/>
      <c r="NN136" s="780"/>
      <c r="NO136" s="780"/>
      <c r="NP136" s="780"/>
      <c r="NQ136" s="780"/>
      <c r="NR136" s="780"/>
      <c r="NS136" s="780"/>
      <c r="NT136" s="780"/>
      <c r="NU136" s="780"/>
      <c r="NV136" s="780"/>
      <c r="NW136" s="780"/>
      <c r="NX136" s="780"/>
      <c r="NY136" s="780"/>
      <c r="NZ136" s="780"/>
      <c r="OA136" s="780"/>
      <c r="OB136" s="780"/>
      <c r="OC136" s="780"/>
      <c r="OD136" s="780"/>
      <c r="OE136" s="780"/>
      <c r="OF136" s="780"/>
      <c r="OG136" s="780"/>
      <c r="OH136" s="780"/>
      <c r="OI136" s="780"/>
      <c r="OJ136" s="780"/>
      <c r="OK136" s="780"/>
      <c r="OL136" s="780"/>
      <c r="OM136" s="780"/>
      <c r="ON136" s="780"/>
      <c r="OO136" s="780"/>
      <c r="OP136" s="780"/>
      <c r="OQ136" s="780"/>
      <c r="OR136" s="780"/>
      <c r="OS136" s="780"/>
      <c r="OT136" s="780"/>
      <c r="OU136" s="780"/>
      <c r="OV136" s="780"/>
      <c r="OW136" s="780"/>
      <c r="OX136" s="780"/>
      <c r="OY136" s="780"/>
      <c r="OZ136" s="780"/>
      <c r="PA136" s="780"/>
      <c r="PB136" s="780"/>
      <c r="PC136" s="780"/>
      <c r="PD136" s="780"/>
      <c r="PE136" s="780"/>
      <c r="PF136" s="780"/>
      <c r="PG136" s="780"/>
      <c r="PH136" s="780"/>
      <c r="PI136" s="780"/>
      <c r="PJ136" s="780"/>
      <c r="PK136" s="780"/>
      <c r="PL136" s="780"/>
      <c r="PM136" s="780"/>
      <c r="PN136" s="780"/>
      <c r="PO136" s="780"/>
      <c r="PP136" s="780"/>
      <c r="PQ136" s="780"/>
      <c r="PR136" s="780"/>
      <c r="PS136" s="780"/>
      <c r="PT136" s="780"/>
      <c r="PU136" s="780"/>
      <c r="PV136" s="780"/>
      <c r="PW136" s="780"/>
      <c r="PX136" s="780"/>
      <c r="PY136" s="780"/>
      <c r="PZ136" s="780"/>
      <c r="QA136" s="780"/>
      <c r="QB136" s="780"/>
      <c r="QC136" s="780"/>
      <c r="QD136" s="780"/>
      <c r="QE136" s="780"/>
      <c r="QF136" s="780"/>
      <c r="QG136" s="780"/>
      <c r="QH136" s="780"/>
      <c r="QI136" s="780"/>
      <c r="QJ136" s="780"/>
      <c r="QK136" s="780"/>
      <c r="QL136" s="780"/>
      <c r="QM136" s="780"/>
      <c r="QN136" s="780"/>
      <c r="QO136" s="780"/>
      <c r="QP136" s="780"/>
      <c r="QQ136" s="780"/>
      <c r="QR136" s="780"/>
      <c r="QS136" s="780"/>
      <c r="QT136" s="780"/>
      <c r="QU136" s="780"/>
      <c r="QV136" s="780"/>
      <c r="QW136" s="780"/>
      <c r="QX136" s="780"/>
      <c r="QY136" s="780"/>
      <c r="QZ136" s="780"/>
      <c r="RA136" s="780"/>
      <c r="RB136" s="780"/>
      <c r="RC136" s="780"/>
      <c r="RD136" s="780"/>
      <c r="RE136" s="780"/>
      <c r="RF136" s="780"/>
      <c r="RG136" s="780"/>
      <c r="RH136" s="780"/>
      <c r="RI136" s="780"/>
      <c r="RJ136" s="780"/>
      <c r="RK136" s="780"/>
      <c r="RL136" s="780"/>
      <c r="RM136" s="780"/>
      <c r="RN136" s="780"/>
      <c r="RO136" s="780"/>
      <c r="RP136" s="780"/>
      <c r="RQ136" s="780"/>
      <c r="RR136" s="780"/>
      <c r="RS136" s="780"/>
      <c r="RT136" s="780"/>
      <c r="RU136" s="780"/>
      <c r="RV136" s="780"/>
      <c r="RW136" s="780"/>
      <c r="RX136" s="780"/>
      <c r="RY136" s="780"/>
      <c r="RZ136" s="780"/>
      <c r="SA136" s="780"/>
      <c r="SB136" s="780"/>
      <c r="SC136" s="780"/>
      <c r="SD136" s="780"/>
      <c r="SE136" s="780"/>
      <c r="SF136" s="780"/>
      <c r="SG136" s="780"/>
      <c r="SH136" s="780"/>
      <c r="SI136" s="780"/>
    </row>
    <row r="137" spans="3:503" ht="14.25" customHeight="1" x14ac:dyDescent="0.2">
      <c r="C137" s="945"/>
      <c r="D137" s="945"/>
      <c r="E137" s="849"/>
      <c r="F137" s="778"/>
      <c r="G137" s="780"/>
      <c r="H137" s="904" t="s">
        <v>167</v>
      </c>
      <c r="I137" s="905"/>
      <c r="J137" s="780"/>
      <c r="K137" s="213">
        <f>LL48</f>
        <v>0</v>
      </c>
      <c r="L137" s="214">
        <f>LM48</f>
        <v>0</v>
      </c>
      <c r="M137" s="214">
        <f>LN48</f>
        <v>0</v>
      </c>
      <c r="N137" s="214">
        <f>LO48</f>
        <v>0</v>
      </c>
      <c r="O137" s="215">
        <f>LP48</f>
        <v>0</v>
      </c>
      <c r="P137" s="216">
        <f t="shared" si="379"/>
        <v>0</v>
      </c>
      <c r="S137" s="1303"/>
      <c r="T137" s="1304"/>
      <c r="U137" s="1304"/>
      <c r="V137" s="1304"/>
      <c r="W137" s="1305"/>
      <c r="X137" s="775"/>
      <c r="AA137" s="775"/>
      <c r="AB137" s="852"/>
      <c r="AC137" s="775"/>
      <c r="AF137" s="775"/>
      <c r="AG137" s="852"/>
      <c r="AH137" s="775"/>
      <c r="AK137" s="775"/>
      <c r="AL137" s="852"/>
      <c r="AM137" s="775"/>
      <c r="AP137" s="775"/>
      <c r="AQ137" s="852"/>
      <c r="AR137" s="344"/>
      <c r="AS137" s="344"/>
      <c r="AT137" s="344"/>
      <c r="AU137" s="344"/>
      <c r="AV137" s="344"/>
      <c r="AW137" s="344"/>
      <c r="BB137" s="344"/>
      <c r="JW137" s="783"/>
      <c r="KB137" s="783"/>
      <c r="KC137" s="783"/>
      <c r="KD137" s="783"/>
      <c r="KE137" s="783"/>
      <c r="KF137" s="783"/>
      <c r="KG137" s="783"/>
      <c r="KH137" s="783"/>
      <c r="KI137" s="783"/>
      <c r="KJ137" s="783"/>
      <c r="KK137" s="783"/>
      <c r="KL137" s="783"/>
      <c r="KM137" s="783"/>
      <c r="KN137" s="783"/>
      <c r="KO137" s="783"/>
      <c r="KP137" s="783"/>
      <c r="KQ137" s="783"/>
      <c r="KR137" s="783"/>
      <c r="KS137" s="783"/>
      <c r="KT137" s="783"/>
      <c r="KU137" s="783"/>
      <c r="KV137" s="783"/>
      <c r="KW137" s="783"/>
      <c r="KX137" s="783"/>
      <c r="KY137" s="783"/>
      <c r="KZ137" s="783"/>
      <c r="LA137" s="783"/>
      <c r="LB137" s="783"/>
      <c r="LC137" s="783"/>
      <c r="LD137" s="783"/>
      <c r="LE137" s="783"/>
      <c r="LF137" s="783"/>
      <c r="LG137" s="783"/>
      <c r="LH137" s="783"/>
      <c r="LI137" s="783"/>
      <c r="LJ137" s="783"/>
      <c r="LK137" s="783"/>
      <c r="LL137" s="783"/>
      <c r="LM137" s="783"/>
      <c r="LN137" s="783"/>
      <c r="LO137" s="783"/>
      <c r="LP137" s="783"/>
      <c r="LQ137" s="783"/>
      <c r="LY137" s="844"/>
      <c r="MN137" s="783"/>
      <c r="MO137" s="783"/>
      <c r="NE137" s="780"/>
      <c r="NF137" s="780"/>
      <c r="NG137" s="780"/>
      <c r="NH137" s="780"/>
      <c r="NI137" s="780"/>
      <c r="NJ137" s="780"/>
      <c r="NK137" s="780"/>
      <c r="NL137" s="780"/>
      <c r="NM137" s="780"/>
      <c r="NN137" s="780"/>
      <c r="NO137" s="780"/>
      <c r="NP137" s="780"/>
      <c r="NQ137" s="780"/>
      <c r="NR137" s="780"/>
      <c r="NS137" s="780"/>
      <c r="NT137" s="780"/>
      <c r="NU137" s="780"/>
      <c r="NV137" s="780"/>
      <c r="NW137" s="780"/>
      <c r="NX137" s="780"/>
      <c r="NY137" s="780"/>
      <c r="NZ137" s="780"/>
      <c r="OA137" s="780"/>
      <c r="OB137" s="780"/>
      <c r="OC137" s="780"/>
      <c r="OD137" s="780"/>
      <c r="OE137" s="780"/>
      <c r="OF137" s="780"/>
      <c r="OG137" s="780"/>
      <c r="OH137" s="780"/>
      <c r="OI137" s="780"/>
      <c r="OJ137" s="780"/>
      <c r="OK137" s="780"/>
      <c r="OL137" s="780"/>
      <c r="OM137" s="780"/>
      <c r="ON137" s="780"/>
      <c r="OO137" s="780"/>
      <c r="OP137" s="780"/>
      <c r="OQ137" s="780"/>
      <c r="OR137" s="780"/>
      <c r="OS137" s="780"/>
      <c r="OT137" s="780"/>
      <c r="OU137" s="780"/>
      <c r="OV137" s="780"/>
      <c r="OW137" s="780"/>
      <c r="OX137" s="780"/>
      <c r="OY137" s="780"/>
      <c r="OZ137" s="780"/>
      <c r="PA137" s="780"/>
      <c r="PB137" s="780"/>
      <c r="PC137" s="780"/>
      <c r="PD137" s="780"/>
      <c r="PE137" s="780"/>
      <c r="PF137" s="780"/>
      <c r="PG137" s="780"/>
      <c r="PH137" s="780"/>
      <c r="PI137" s="780"/>
      <c r="PJ137" s="780"/>
      <c r="PK137" s="780"/>
      <c r="PL137" s="780"/>
      <c r="PM137" s="780"/>
      <c r="PN137" s="780"/>
      <c r="PO137" s="780"/>
      <c r="PP137" s="780"/>
      <c r="PQ137" s="780"/>
      <c r="PR137" s="780"/>
      <c r="PS137" s="780"/>
      <c r="PT137" s="780"/>
      <c r="PU137" s="780"/>
      <c r="PV137" s="780"/>
      <c r="PW137" s="780"/>
      <c r="PX137" s="780"/>
      <c r="PY137" s="780"/>
      <c r="PZ137" s="780"/>
      <c r="QA137" s="780"/>
      <c r="QB137" s="780"/>
      <c r="QC137" s="780"/>
      <c r="QD137" s="780"/>
      <c r="QE137" s="780"/>
      <c r="QF137" s="780"/>
      <c r="QG137" s="780"/>
      <c r="QH137" s="780"/>
      <c r="QI137" s="780"/>
      <c r="QJ137" s="780"/>
      <c r="QK137" s="780"/>
      <c r="QL137" s="780"/>
      <c r="QM137" s="780"/>
      <c r="QN137" s="780"/>
      <c r="QO137" s="780"/>
      <c r="QP137" s="780"/>
      <c r="QQ137" s="780"/>
      <c r="QR137" s="780"/>
      <c r="QS137" s="780"/>
      <c r="QT137" s="780"/>
      <c r="QU137" s="780"/>
      <c r="QV137" s="780"/>
      <c r="QW137" s="780"/>
      <c r="QX137" s="780"/>
      <c r="QY137" s="780"/>
      <c r="QZ137" s="780"/>
      <c r="RA137" s="780"/>
      <c r="RB137" s="780"/>
      <c r="RC137" s="780"/>
      <c r="RD137" s="780"/>
      <c r="RE137" s="780"/>
      <c r="RF137" s="780"/>
      <c r="RG137" s="780"/>
      <c r="RH137" s="780"/>
      <c r="RI137" s="780"/>
      <c r="RJ137" s="780"/>
      <c r="RK137" s="780"/>
      <c r="RL137" s="780"/>
      <c r="RM137" s="780"/>
      <c r="RN137" s="780"/>
      <c r="RO137" s="780"/>
      <c r="RP137" s="780"/>
      <c r="RQ137" s="780"/>
      <c r="RR137" s="780"/>
      <c r="RS137" s="780"/>
      <c r="RT137" s="780"/>
      <c r="RU137" s="780"/>
      <c r="RV137" s="780"/>
      <c r="RW137" s="780"/>
      <c r="RX137" s="780"/>
      <c r="RY137" s="780"/>
      <c r="RZ137" s="780"/>
      <c r="SA137" s="780"/>
      <c r="SB137" s="780"/>
      <c r="SC137" s="780"/>
      <c r="SD137" s="780"/>
      <c r="SE137" s="780"/>
      <c r="SF137" s="780"/>
      <c r="SG137" s="780"/>
      <c r="SH137" s="780"/>
      <c r="SI137" s="780"/>
    </row>
    <row r="138" spans="3:503" ht="14.25" customHeight="1" x14ac:dyDescent="0.2">
      <c r="E138" s="849" t="s">
        <v>626</v>
      </c>
      <c r="F138" s="778"/>
      <c r="G138" s="780"/>
      <c r="H138" s="903"/>
      <c r="I138" s="870"/>
      <c r="J138" s="780"/>
      <c r="K138" s="207">
        <f>IE48</f>
        <v>0</v>
      </c>
      <c r="L138" s="208">
        <f>IF48</f>
        <v>0</v>
      </c>
      <c r="M138" s="208">
        <f>IG48</f>
        <v>0</v>
      </c>
      <c r="N138" s="208">
        <f>IH48</f>
        <v>0</v>
      </c>
      <c r="O138" s="209">
        <f>II48</f>
        <v>0</v>
      </c>
      <c r="P138" s="210">
        <f t="shared" si="379"/>
        <v>0</v>
      </c>
      <c r="S138" s="1303"/>
      <c r="T138" s="1304"/>
      <c r="U138" s="1304"/>
      <c r="V138" s="1304"/>
      <c r="W138" s="1305"/>
      <c r="X138" s="775"/>
      <c r="AA138" s="775"/>
      <c r="AB138" s="852"/>
      <c r="AC138" s="775"/>
      <c r="AF138" s="775"/>
      <c r="AG138" s="852"/>
      <c r="AH138" s="775"/>
      <c r="AK138" s="775"/>
      <c r="AL138" s="852"/>
      <c r="AM138" s="775"/>
      <c r="AP138" s="775"/>
      <c r="AQ138" s="852"/>
      <c r="AR138" s="344"/>
      <c r="AS138" s="344"/>
      <c r="AT138" s="344"/>
      <c r="AU138" s="344"/>
      <c r="AV138" s="344"/>
      <c r="AW138" s="344"/>
      <c r="AX138" s="855"/>
      <c r="AY138" s="775"/>
      <c r="BB138" s="344"/>
      <c r="BC138" s="855"/>
      <c r="BD138" s="775"/>
      <c r="LY138" s="844"/>
      <c r="MN138" s="783"/>
      <c r="MO138" s="783"/>
      <c r="NE138" s="780"/>
      <c r="NF138" s="780"/>
      <c r="NG138" s="780"/>
      <c r="NH138" s="780"/>
      <c r="NI138" s="780"/>
      <c r="NJ138" s="780"/>
      <c r="NK138" s="780"/>
      <c r="NL138" s="780"/>
      <c r="NM138" s="780"/>
      <c r="NN138" s="780"/>
      <c r="NO138" s="780"/>
      <c r="NP138" s="780"/>
      <c r="NQ138" s="780"/>
      <c r="NR138" s="780"/>
      <c r="NS138" s="780"/>
      <c r="NT138" s="780"/>
      <c r="NU138" s="780"/>
      <c r="NV138" s="780"/>
      <c r="NW138" s="780"/>
      <c r="NX138" s="780"/>
      <c r="NY138" s="780"/>
      <c r="NZ138" s="780"/>
      <c r="OA138" s="780"/>
      <c r="OB138" s="780"/>
      <c r="OC138" s="780"/>
      <c r="OD138" s="780"/>
      <c r="OE138" s="780"/>
      <c r="OF138" s="780"/>
      <c r="OG138" s="780"/>
      <c r="OH138" s="780"/>
      <c r="OI138" s="780"/>
      <c r="OJ138" s="780"/>
      <c r="OK138" s="780"/>
      <c r="OL138" s="780"/>
      <c r="OM138" s="780"/>
      <c r="ON138" s="780"/>
      <c r="OO138" s="780"/>
      <c r="OP138" s="780"/>
      <c r="OQ138" s="780"/>
      <c r="OR138" s="780"/>
      <c r="OS138" s="780"/>
      <c r="OT138" s="780"/>
      <c r="OU138" s="780"/>
      <c r="OV138" s="780"/>
      <c r="OW138" s="780"/>
      <c r="OX138" s="780"/>
      <c r="OY138" s="780"/>
      <c r="OZ138" s="780"/>
      <c r="PA138" s="780"/>
      <c r="PB138" s="780"/>
      <c r="PC138" s="780"/>
      <c r="PD138" s="780"/>
      <c r="PE138" s="780"/>
      <c r="PF138" s="780"/>
      <c r="PG138" s="780"/>
      <c r="PH138" s="780"/>
      <c r="PI138" s="780"/>
      <c r="PJ138" s="780"/>
      <c r="PK138" s="780"/>
      <c r="PL138" s="780"/>
      <c r="PM138" s="780"/>
      <c r="PN138" s="780"/>
      <c r="PO138" s="780"/>
      <c r="PP138" s="780"/>
      <c r="PQ138" s="780"/>
      <c r="PR138" s="780"/>
      <c r="PS138" s="780"/>
      <c r="PT138" s="780"/>
      <c r="PU138" s="780"/>
      <c r="PV138" s="780"/>
      <c r="PW138" s="780"/>
      <c r="PX138" s="780"/>
      <c r="PY138" s="780"/>
      <c r="PZ138" s="780"/>
      <c r="QA138" s="780"/>
      <c r="QB138" s="780"/>
      <c r="QC138" s="780"/>
      <c r="QD138" s="780"/>
      <c r="QE138" s="780"/>
      <c r="QF138" s="780"/>
      <c r="QG138" s="780"/>
      <c r="QH138" s="780"/>
      <c r="QI138" s="780"/>
      <c r="QJ138" s="780"/>
      <c r="QK138" s="780"/>
      <c r="QL138" s="780"/>
      <c r="QM138" s="780"/>
      <c r="QN138" s="780"/>
      <c r="QO138" s="780"/>
      <c r="QP138" s="780"/>
      <c r="QQ138" s="780"/>
      <c r="QR138" s="780"/>
      <c r="QS138" s="780"/>
      <c r="QT138" s="780"/>
      <c r="QU138" s="780"/>
      <c r="QV138" s="780"/>
      <c r="QW138" s="780"/>
      <c r="QX138" s="780"/>
      <c r="QY138" s="780"/>
      <c r="QZ138" s="780"/>
      <c r="RA138" s="780"/>
      <c r="RB138" s="780"/>
      <c r="RC138" s="780"/>
      <c r="RD138" s="780"/>
      <c r="RE138" s="780"/>
      <c r="RF138" s="780"/>
      <c r="RG138" s="780"/>
      <c r="RH138" s="780"/>
      <c r="RI138" s="780"/>
      <c r="RJ138" s="780"/>
      <c r="RK138" s="780"/>
      <c r="RL138" s="780"/>
      <c r="RM138" s="780"/>
      <c r="RN138" s="780"/>
      <c r="RO138" s="780"/>
      <c r="RP138" s="780"/>
      <c r="RQ138" s="780"/>
      <c r="RR138" s="780"/>
      <c r="RS138" s="780"/>
      <c r="RT138" s="780"/>
      <c r="RU138" s="780"/>
      <c r="RV138" s="780"/>
      <c r="RW138" s="780"/>
      <c r="RX138" s="780"/>
      <c r="RY138" s="780"/>
      <c r="RZ138" s="780"/>
      <c r="SA138" s="780"/>
      <c r="SB138" s="780"/>
      <c r="SC138" s="780"/>
      <c r="SD138" s="780"/>
      <c r="SE138" s="780"/>
      <c r="SF138" s="780"/>
      <c r="SG138" s="780"/>
      <c r="SH138" s="780"/>
      <c r="SI138" s="780"/>
    </row>
    <row r="139" spans="3:503" ht="14.25" customHeight="1" x14ac:dyDescent="0.2">
      <c r="E139" s="849"/>
      <c r="F139" s="778"/>
      <c r="G139" s="780"/>
      <c r="H139" s="904" t="s">
        <v>167</v>
      </c>
      <c r="I139" s="905"/>
      <c r="J139" s="780"/>
      <c r="K139" s="218">
        <f>IJ48</f>
        <v>0</v>
      </c>
      <c r="L139" s="219">
        <f>IK48</f>
        <v>0</v>
      </c>
      <c r="M139" s="219">
        <f>IL48</f>
        <v>0</v>
      </c>
      <c r="N139" s="219">
        <f>IM48</f>
        <v>0</v>
      </c>
      <c r="O139" s="220">
        <f>IN48</f>
        <v>0</v>
      </c>
      <c r="P139" s="221">
        <f t="shared" si="379"/>
        <v>0</v>
      </c>
      <c r="S139" s="1303"/>
      <c r="T139" s="1304"/>
      <c r="U139" s="1304"/>
      <c r="V139" s="1304"/>
      <c r="W139" s="1305"/>
      <c r="X139" s="775"/>
      <c r="AA139" s="775"/>
      <c r="AB139" s="852"/>
      <c r="AC139" s="775"/>
      <c r="AF139" s="775"/>
      <c r="AG139" s="852"/>
      <c r="AH139" s="775"/>
      <c r="AK139" s="775"/>
      <c r="AL139" s="852"/>
      <c r="AM139" s="775"/>
      <c r="AP139" s="775"/>
      <c r="AQ139" s="852"/>
      <c r="AR139" s="344"/>
      <c r="AS139" s="344"/>
      <c r="AT139" s="344"/>
      <c r="AU139" s="344"/>
      <c r="AV139" s="344"/>
      <c r="AW139" s="344"/>
      <c r="AX139" s="855"/>
      <c r="AY139" s="775"/>
      <c r="BB139" s="344"/>
      <c r="BC139" s="855"/>
      <c r="BD139" s="775"/>
      <c r="LY139" s="844"/>
      <c r="MN139" s="783"/>
      <c r="MO139" s="783"/>
      <c r="NE139" s="780"/>
      <c r="NF139" s="780"/>
      <c r="NG139" s="780"/>
      <c r="NH139" s="780"/>
      <c r="NI139" s="780"/>
      <c r="NJ139" s="780"/>
      <c r="NK139" s="780"/>
      <c r="NL139" s="780"/>
      <c r="NM139" s="780"/>
      <c r="NN139" s="780"/>
      <c r="NO139" s="780"/>
      <c r="NP139" s="780"/>
      <c r="NQ139" s="780"/>
      <c r="NR139" s="780"/>
      <c r="NS139" s="780"/>
      <c r="NT139" s="780"/>
      <c r="NU139" s="780"/>
      <c r="NV139" s="780"/>
      <c r="NW139" s="780"/>
      <c r="NX139" s="780"/>
      <c r="NY139" s="780"/>
      <c r="NZ139" s="780"/>
      <c r="OA139" s="780"/>
      <c r="OB139" s="780"/>
      <c r="OC139" s="780"/>
      <c r="OD139" s="780"/>
      <c r="OE139" s="780"/>
      <c r="OF139" s="780"/>
      <c r="OG139" s="780"/>
      <c r="OH139" s="780"/>
      <c r="OI139" s="780"/>
      <c r="OJ139" s="780"/>
      <c r="OK139" s="780"/>
      <c r="OL139" s="780"/>
      <c r="OM139" s="780"/>
      <c r="ON139" s="780"/>
      <c r="OO139" s="780"/>
      <c r="OP139" s="780"/>
      <c r="OQ139" s="780"/>
      <c r="OR139" s="780"/>
      <c r="OS139" s="780"/>
      <c r="OT139" s="780"/>
      <c r="OU139" s="780"/>
      <c r="OV139" s="780"/>
      <c r="OW139" s="780"/>
      <c r="OX139" s="780"/>
      <c r="OY139" s="780"/>
      <c r="OZ139" s="780"/>
      <c r="PA139" s="780"/>
      <c r="PB139" s="780"/>
      <c r="PC139" s="780"/>
      <c r="PD139" s="780"/>
      <c r="PE139" s="780"/>
      <c r="PF139" s="780"/>
      <c r="PG139" s="780"/>
      <c r="PH139" s="780"/>
      <c r="PI139" s="780"/>
      <c r="PJ139" s="780"/>
      <c r="PK139" s="780"/>
      <c r="PL139" s="780"/>
      <c r="PM139" s="780"/>
      <c r="PN139" s="780"/>
      <c r="PO139" s="780"/>
      <c r="PP139" s="780"/>
      <c r="PQ139" s="780"/>
      <c r="PR139" s="780"/>
      <c r="PS139" s="780"/>
      <c r="PT139" s="780"/>
      <c r="PU139" s="780"/>
      <c r="PV139" s="780"/>
      <c r="PW139" s="780"/>
      <c r="PX139" s="780"/>
      <c r="PY139" s="780"/>
      <c r="PZ139" s="780"/>
      <c r="QA139" s="780"/>
      <c r="QB139" s="780"/>
      <c r="QC139" s="780"/>
      <c r="QD139" s="780"/>
      <c r="QE139" s="780"/>
      <c r="QF139" s="780"/>
      <c r="QG139" s="780"/>
      <c r="QH139" s="780"/>
      <c r="QI139" s="780"/>
      <c r="QJ139" s="780"/>
      <c r="QK139" s="780"/>
      <c r="QL139" s="780"/>
      <c r="QM139" s="780"/>
      <c r="QN139" s="780"/>
      <c r="QO139" s="780"/>
      <c r="QP139" s="780"/>
      <c r="QQ139" s="780"/>
      <c r="QR139" s="780"/>
      <c r="QS139" s="780"/>
      <c r="QT139" s="780"/>
      <c r="QU139" s="780"/>
      <c r="QV139" s="780"/>
      <c r="QW139" s="780"/>
      <c r="QX139" s="780"/>
      <c r="QY139" s="780"/>
      <c r="QZ139" s="780"/>
      <c r="RA139" s="780"/>
      <c r="RB139" s="780"/>
      <c r="RC139" s="780"/>
      <c r="RD139" s="780"/>
      <c r="RE139" s="780"/>
      <c r="RF139" s="780"/>
      <c r="RG139" s="780"/>
      <c r="RH139" s="780"/>
      <c r="RI139" s="780"/>
      <c r="RJ139" s="780"/>
      <c r="RK139" s="780"/>
      <c r="RL139" s="780"/>
      <c r="RM139" s="780"/>
      <c r="RN139" s="780"/>
      <c r="RO139" s="780"/>
      <c r="RP139" s="780"/>
      <c r="RQ139" s="780"/>
      <c r="RR139" s="780"/>
      <c r="RS139" s="780"/>
      <c r="RT139" s="780"/>
      <c r="RU139" s="780"/>
      <c r="RV139" s="780"/>
      <c r="RW139" s="780"/>
      <c r="RX139" s="780"/>
      <c r="RY139" s="780"/>
      <c r="RZ139" s="780"/>
      <c r="SA139" s="780"/>
      <c r="SB139" s="780"/>
      <c r="SC139" s="780"/>
      <c r="SD139" s="780"/>
      <c r="SE139" s="780"/>
      <c r="SF139" s="780"/>
      <c r="SG139" s="780"/>
      <c r="SH139" s="780"/>
      <c r="SI139" s="780"/>
    </row>
    <row r="140" spans="3:503" ht="14.25" customHeight="1" x14ac:dyDescent="0.2">
      <c r="C140" s="778"/>
      <c r="D140" s="778"/>
      <c r="E140" s="849" t="s">
        <v>627</v>
      </c>
      <c r="F140" s="778"/>
      <c r="G140" s="780"/>
      <c r="H140" s="903"/>
      <c r="I140" s="870"/>
      <c r="J140" s="780"/>
      <c r="K140" s="302">
        <f>JI48</f>
        <v>0</v>
      </c>
      <c r="L140" s="303">
        <f>JJ48</f>
        <v>0</v>
      </c>
      <c r="M140" s="303">
        <f>JK48</f>
        <v>0</v>
      </c>
      <c r="N140" s="303">
        <f>JL48</f>
        <v>0</v>
      </c>
      <c r="O140" s="304">
        <f>JM48</f>
        <v>0</v>
      </c>
      <c r="P140" s="299">
        <f t="shared" si="379"/>
        <v>0</v>
      </c>
      <c r="S140" s="1303"/>
      <c r="T140" s="1304"/>
      <c r="U140" s="1304"/>
      <c r="V140" s="1304"/>
      <c r="W140" s="1305"/>
      <c r="X140" s="775"/>
      <c r="AA140" s="775"/>
      <c r="AB140" s="852"/>
      <c r="AC140" s="775"/>
      <c r="AF140" s="775"/>
      <c r="AG140" s="852"/>
      <c r="AH140" s="775"/>
      <c r="AK140" s="775"/>
      <c r="AL140" s="852"/>
      <c r="AM140" s="775"/>
      <c r="AP140" s="775"/>
      <c r="AQ140" s="852"/>
      <c r="AR140" s="344"/>
      <c r="AS140" s="344"/>
      <c r="AT140" s="344"/>
      <c r="AU140" s="344"/>
      <c r="AV140" s="344"/>
      <c r="AW140" s="344"/>
      <c r="BB140" s="344"/>
      <c r="JW140" s="783"/>
      <c r="KB140" s="783"/>
      <c r="KC140" s="783"/>
      <c r="KD140" s="783"/>
      <c r="KE140" s="783"/>
      <c r="KF140" s="783"/>
      <c r="KG140" s="783"/>
      <c r="KH140" s="783"/>
      <c r="KI140" s="783"/>
      <c r="KJ140" s="783"/>
      <c r="KK140" s="783"/>
      <c r="KL140" s="783"/>
      <c r="KM140" s="783"/>
      <c r="KN140" s="783"/>
      <c r="KO140" s="783"/>
      <c r="KP140" s="783"/>
      <c r="KQ140" s="783"/>
      <c r="KR140" s="783"/>
      <c r="KS140" s="783"/>
      <c r="KT140" s="783"/>
      <c r="KU140" s="783"/>
      <c r="KV140" s="783"/>
      <c r="KW140" s="783"/>
      <c r="KX140" s="783"/>
      <c r="KY140" s="783"/>
      <c r="KZ140" s="783"/>
      <c r="LA140" s="783"/>
      <c r="LB140" s="783"/>
      <c r="LC140" s="783"/>
      <c r="LD140" s="783"/>
      <c r="LE140" s="783"/>
      <c r="LF140" s="783"/>
      <c r="LG140" s="783"/>
      <c r="LH140" s="783"/>
      <c r="LI140" s="783"/>
      <c r="LJ140" s="783"/>
      <c r="LK140" s="783"/>
      <c r="LL140" s="783"/>
      <c r="LM140" s="783"/>
      <c r="LN140" s="783"/>
      <c r="LO140" s="783"/>
      <c r="LP140" s="783"/>
      <c r="LQ140" s="783"/>
      <c r="LY140" s="844"/>
      <c r="MN140" s="783"/>
      <c r="MO140" s="783"/>
      <c r="NE140" s="780"/>
      <c r="NF140" s="780"/>
      <c r="NG140" s="780"/>
      <c r="NH140" s="780"/>
      <c r="NI140" s="780"/>
      <c r="NJ140" s="780"/>
      <c r="NK140" s="780"/>
      <c r="NL140" s="780"/>
      <c r="NM140" s="780"/>
      <c r="NN140" s="780"/>
      <c r="NO140" s="780"/>
      <c r="NP140" s="780"/>
      <c r="NQ140" s="780"/>
      <c r="NR140" s="780"/>
      <c r="NS140" s="780"/>
      <c r="NT140" s="780"/>
      <c r="NU140" s="780"/>
      <c r="NV140" s="780"/>
      <c r="NW140" s="780"/>
      <c r="NX140" s="780"/>
      <c r="NY140" s="780"/>
      <c r="NZ140" s="780"/>
      <c r="OA140" s="780"/>
      <c r="OB140" s="780"/>
      <c r="OC140" s="780"/>
      <c r="OD140" s="780"/>
      <c r="OE140" s="780"/>
      <c r="OF140" s="780"/>
      <c r="OG140" s="780"/>
      <c r="OH140" s="780"/>
      <c r="OI140" s="780"/>
      <c r="OJ140" s="780"/>
      <c r="OK140" s="780"/>
      <c r="OL140" s="780"/>
      <c r="OM140" s="780"/>
      <c r="ON140" s="780"/>
      <c r="OO140" s="780"/>
      <c r="OP140" s="780"/>
      <c r="OQ140" s="780"/>
      <c r="OR140" s="780"/>
      <c r="OS140" s="780"/>
      <c r="OT140" s="780"/>
      <c r="OU140" s="780"/>
      <c r="OV140" s="780"/>
      <c r="OW140" s="780"/>
      <c r="OX140" s="780"/>
      <c r="OY140" s="780"/>
      <c r="OZ140" s="780"/>
      <c r="PA140" s="780"/>
      <c r="PB140" s="780"/>
      <c r="PC140" s="780"/>
      <c r="PD140" s="780"/>
      <c r="PE140" s="780"/>
      <c r="PF140" s="780"/>
      <c r="PG140" s="780"/>
      <c r="PH140" s="780"/>
      <c r="PI140" s="780"/>
      <c r="PJ140" s="780"/>
      <c r="PK140" s="780"/>
      <c r="PL140" s="780"/>
      <c r="PM140" s="780"/>
      <c r="PN140" s="780"/>
      <c r="PO140" s="780"/>
      <c r="PP140" s="780"/>
      <c r="PQ140" s="780"/>
      <c r="PR140" s="780"/>
      <c r="PS140" s="780"/>
      <c r="PT140" s="780"/>
      <c r="PU140" s="780"/>
      <c r="PV140" s="780"/>
      <c r="PW140" s="780"/>
      <c r="PX140" s="780"/>
      <c r="PY140" s="780"/>
      <c r="PZ140" s="780"/>
      <c r="QA140" s="780"/>
      <c r="QB140" s="780"/>
      <c r="QC140" s="780"/>
      <c r="QD140" s="780"/>
      <c r="QE140" s="780"/>
      <c r="QF140" s="780"/>
      <c r="QG140" s="780"/>
      <c r="QH140" s="780"/>
      <c r="QI140" s="780"/>
      <c r="QJ140" s="780"/>
      <c r="QK140" s="780"/>
      <c r="QL140" s="780"/>
      <c r="QM140" s="780"/>
      <c r="QN140" s="780"/>
      <c r="QO140" s="780"/>
      <c r="QP140" s="780"/>
      <c r="QQ140" s="780"/>
      <c r="QR140" s="780"/>
      <c r="QS140" s="780"/>
      <c r="QT140" s="780"/>
      <c r="QU140" s="780"/>
      <c r="QV140" s="780"/>
      <c r="QW140" s="780"/>
      <c r="QX140" s="780"/>
      <c r="QY140" s="780"/>
      <c r="QZ140" s="780"/>
      <c r="RA140" s="780"/>
      <c r="RB140" s="780"/>
      <c r="RC140" s="780"/>
      <c r="RD140" s="780"/>
      <c r="RE140" s="780"/>
      <c r="RF140" s="780"/>
      <c r="RG140" s="780"/>
      <c r="RH140" s="780"/>
      <c r="RI140" s="780"/>
      <c r="RJ140" s="780"/>
      <c r="RK140" s="780"/>
      <c r="RL140" s="780"/>
      <c r="RM140" s="780"/>
      <c r="RN140" s="780"/>
      <c r="RO140" s="780"/>
      <c r="RP140" s="780"/>
      <c r="RQ140" s="780"/>
      <c r="RR140" s="780"/>
      <c r="RS140" s="780"/>
      <c r="RT140" s="780"/>
      <c r="RU140" s="780"/>
      <c r="RV140" s="780"/>
      <c r="RW140" s="780"/>
      <c r="RX140" s="780"/>
      <c r="RY140" s="780"/>
      <c r="RZ140" s="780"/>
      <c r="SA140" s="780"/>
      <c r="SB140" s="780"/>
      <c r="SC140" s="780"/>
      <c r="SD140" s="780"/>
      <c r="SE140" s="780"/>
      <c r="SF140" s="780"/>
      <c r="SG140" s="780"/>
      <c r="SH140" s="780"/>
      <c r="SI140" s="780"/>
    </row>
    <row r="141" spans="3:503" ht="14.25" customHeight="1" x14ac:dyDescent="0.2">
      <c r="C141" s="778"/>
      <c r="D141" s="778"/>
      <c r="E141" s="849"/>
      <c r="F141" s="778"/>
      <c r="G141" s="780"/>
      <c r="H141" s="904" t="s">
        <v>167</v>
      </c>
      <c r="I141" s="905"/>
      <c r="J141" s="780"/>
      <c r="K141" s="218">
        <f>JN48</f>
        <v>0</v>
      </c>
      <c r="L141" s="219">
        <f>JO48</f>
        <v>0</v>
      </c>
      <c r="M141" s="219">
        <f>JP48</f>
        <v>0</v>
      </c>
      <c r="N141" s="219">
        <f>JQ48</f>
        <v>0</v>
      </c>
      <c r="O141" s="220">
        <f>JR48</f>
        <v>0</v>
      </c>
      <c r="P141" s="221">
        <f t="shared" si="379"/>
        <v>0</v>
      </c>
      <c r="S141" s="1303"/>
      <c r="T141" s="1304"/>
      <c r="U141" s="1304"/>
      <c r="V141" s="1304"/>
      <c r="W141" s="1305"/>
      <c r="X141" s="775"/>
      <c r="AA141" s="775"/>
      <c r="AB141" s="852"/>
      <c r="AC141" s="775"/>
      <c r="AF141" s="775"/>
      <c r="AG141" s="852"/>
      <c r="AH141" s="775"/>
      <c r="AK141" s="775"/>
      <c r="AL141" s="852"/>
      <c r="AM141" s="775"/>
      <c r="AP141" s="775"/>
      <c r="AQ141" s="852"/>
      <c r="AR141" s="344"/>
      <c r="AS141" s="344"/>
      <c r="AT141" s="344"/>
      <c r="AU141" s="344"/>
      <c r="AV141" s="344"/>
      <c r="AW141" s="344"/>
      <c r="BB141" s="344"/>
      <c r="JW141" s="783"/>
      <c r="KB141" s="783"/>
      <c r="KC141" s="783"/>
      <c r="KD141" s="783"/>
      <c r="KE141" s="783"/>
      <c r="KF141" s="783"/>
      <c r="KG141" s="783"/>
      <c r="KH141" s="783"/>
      <c r="KI141" s="783"/>
      <c r="KJ141" s="783"/>
      <c r="KK141" s="783"/>
      <c r="KL141" s="783"/>
      <c r="KM141" s="783"/>
      <c r="KN141" s="783"/>
      <c r="KO141" s="783"/>
      <c r="KP141" s="783"/>
      <c r="KQ141" s="783"/>
      <c r="KR141" s="783"/>
      <c r="KS141" s="783"/>
      <c r="KT141" s="783"/>
      <c r="KU141" s="783"/>
      <c r="KV141" s="783"/>
      <c r="KW141" s="783"/>
      <c r="KX141" s="783"/>
      <c r="KY141" s="783"/>
      <c r="KZ141" s="783"/>
      <c r="LA141" s="783"/>
      <c r="LB141" s="783"/>
      <c r="LC141" s="783"/>
      <c r="LD141" s="783"/>
      <c r="LE141" s="783"/>
      <c r="LF141" s="783"/>
      <c r="LG141" s="783"/>
      <c r="LH141" s="783"/>
      <c r="LI141" s="783"/>
      <c r="LJ141" s="783"/>
      <c r="LK141" s="783"/>
      <c r="LL141" s="783"/>
      <c r="LM141" s="783"/>
      <c r="LN141" s="783"/>
      <c r="LO141" s="783"/>
      <c r="LP141" s="783"/>
      <c r="LQ141" s="783"/>
      <c r="LY141" s="844"/>
      <c r="MN141" s="783"/>
      <c r="MO141" s="783"/>
      <c r="NE141" s="780"/>
      <c r="NF141" s="780"/>
      <c r="NG141" s="780"/>
      <c r="NH141" s="780"/>
      <c r="NI141" s="780"/>
      <c r="NJ141" s="780"/>
      <c r="NK141" s="780"/>
      <c r="NL141" s="780"/>
      <c r="NM141" s="780"/>
      <c r="NN141" s="780"/>
      <c r="NO141" s="780"/>
      <c r="NP141" s="780"/>
      <c r="NQ141" s="780"/>
      <c r="NR141" s="780"/>
      <c r="NS141" s="780"/>
      <c r="NT141" s="780"/>
      <c r="NU141" s="780"/>
      <c r="NV141" s="780"/>
      <c r="NW141" s="780"/>
      <c r="NX141" s="780"/>
      <c r="NY141" s="780"/>
      <c r="NZ141" s="780"/>
      <c r="OA141" s="780"/>
      <c r="OB141" s="780"/>
      <c r="OC141" s="780"/>
      <c r="OD141" s="780"/>
      <c r="OE141" s="780"/>
      <c r="OF141" s="780"/>
      <c r="OG141" s="780"/>
      <c r="OH141" s="780"/>
      <c r="OI141" s="780"/>
      <c r="OJ141" s="780"/>
      <c r="OK141" s="780"/>
      <c r="OL141" s="780"/>
      <c r="OM141" s="780"/>
      <c r="ON141" s="780"/>
      <c r="OO141" s="780"/>
      <c r="OP141" s="780"/>
      <c r="OQ141" s="780"/>
      <c r="OR141" s="780"/>
      <c r="OS141" s="780"/>
      <c r="OT141" s="780"/>
      <c r="OU141" s="780"/>
      <c r="OV141" s="780"/>
      <c r="OW141" s="780"/>
      <c r="OX141" s="780"/>
      <c r="OY141" s="780"/>
      <c r="OZ141" s="780"/>
      <c r="PA141" s="780"/>
      <c r="PB141" s="780"/>
      <c r="PC141" s="780"/>
      <c r="PD141" s="780"/>
      <c r="PE141" s="780"/>
      <c r="PF141" s="780"/>
      <c r="PG141" s="780"/>
      <c r="PH141" s="780"/>
      <c r="PI141" s="780"/>
      <c r="PJ141" s="780"/>
      <c r="PK141" s="780"/>
      <c r="PL141" s="780"/>
      <c r="PM141" s="780"/>
      <c r="PN141" s="780"/>
      <c r="PO141" s="780"/>
      <c r="PP141" s="780"/>
      <c r="PQ141" s="780"/>
      <c r="PR141" s="780"/>
      <c r="PS141" s="780"/>
      <c r="PT141" s="780"/>
      <c r="PU141" s="780"/>
      <c r="PV141" s="780"/>
      <c r="PW141" s="780"/>
      <c r="PX141" s="780"/>
      <c r="PY141" s="780"/>
      <c r="PZ141" s="780"/>
      <c r="QA141" s="780"/>
      <c r="QB141" s="780"/>
      <c r="QC141" s="780"/>
      <c r="QD141" s="780"/>
      <c r="QE141" s="780"/>
      <c r="QF141" s="780"/>
      <c r="QG141" s="780"/>
      <c r="QH141" s="780"/>
      <c r="QI141" s="780"/>
      <c r="QJ141" s="780"/>
      <c r="QK141" s="780"/>
      <c r="QL141" s="780"/>
      <c r="QM141" s="780"/>
      <c r="QN141" s="780"/>
      <c r="QO141" s="780"/>
      <c r="QP141" s="780"/>
      <c r="QQ141" s="780"/>
      <c r="QR141" s="780"/>
      <c r="QS141" s="780"/>
      <c r="QT141" s="780"/>
      <c r="QU141" s="780"/>
      <c r="QV141" s="780"/>
      <c r="QW141" s="780"/>
      <c r="QX141" s="780"/>
      <c r="QY141" s="780"/>
      <c r="QZ141" s="780"/>
      <c r="RA141" s="780"/>
      <c r="RB141" s="780"/>
      <c r="RC141" s="780"/>
      <c r="RD141" s="780"/>
      <c r="RE141" s="780"/>
      <c r="RF141" s="780"/>
      <c r="RG141" s="780"/>
      <c r="RH141" s="780"/>
      <c r="RI141" s="780"/>
      <c r="RJ141" s="780"/>
      <c r="RK141" s="780"/>
      <c r="RL141" s="780"/>
      <c r="RM141" s="780"/>
      <c r="RN141" s="780"/>
      <c r="RO141" s="780"/>
      <c r="RP141" s="780"/>
      <c r="RQ141" s="780"/>
      <c r="RR141" s="780"/>
      <c r="RS141" s="780"/>
      <c r="RT141" s="780"/>
      <c r="RU141" s="780"/>
      <c r="RV141" s="780"/>
      <c r="RW141" s="780"/>
      <c r="RX141" s="780"/>
      <c r="RY141" s="780"/>
      <c r="RZ141" s="780"/>
      <c r="SA141" s="780"/>
      <c r="SB141" s="780"/>
      <c r="SC141" s="780"/>
      <c r="SD141" s="780"/>
      <c r="SE141" s="780"/>
      <c r="SF141" s="780"/>
      <c r="SG141" s="780"/>
      <c r="SH141" s="780"/>
      <c r="SI141" s="780"/>
    </row>
    <row r="142" spans="3:503" ht="14.25" customHeight="1" x14ac:dyDescent="0.2">
      <c r="C142" s="778"/>
      <c r="D142" s="778"/>
      <c r="E142" s="849" t="s">
        <v>628</v>
      </c>
      <c r="F142" s="778"/>
      <c r="G142" s="780"/>
      <c r="H142" s="903"/>
      <c r="I142" s="870"/>
      <c r="J142" s="780"/>
      <c r="K142" s="302">
        <f>IY48</f>
        <v>0</v>
      </c>
      <c r="L142" s="303">
        <f>IZ48</f>
        <v>0</v>
      </c>
      <c r="M142" s="303">
        <f>JA48</f>
        <v>0</v>
      </c>
      <c r="N142" s="303">
        <f>JB48</f>
        <v>0</v>
      </c>
      <c r="O142" s="304">
        <f>JC48</f>
        <v>0</v>
      </c>
      <c r="P142" s="299">
        <f t="shared" si="379"/>
        <v>0</v>
      </c>
      <c r="S142" s="1303"/>
      <c r="T142" s="1304"/>
      <c r="U142" s="1304"/>
      <c r="V142" s="1304"/>
      <c r="W142" s="1305"/>
      <c r="X142" s="775"/>
      <c r="AA142" s="775"/>
      <c r="AB142" s="852"/>
      <c r="AC142" s="775"/>
      <c r="AF142" s="775"/>
      <c r="AG142" s="852"/>
      <c r="AH142" s="775"/>
      <c r="AK142" s="775"/>
      <c r="AL142" s="852"/>
      <c r="AM142" s="775"/>
      <c r="AP142" s="775"/>
      <c r="AQ142" s="852"/>
      <c r="AR142" s="344"/>
      <c r="AS142" s="344"/>
      <c r="AT142" s="344"/>
      <c r="AU142" s="344"/>
      <c r="AV142" s="344"/>
      <c r="AW142" s="344"/>
      <c r="AX142" s="855"/>
      <c r="AY142" s="775"/>
      <c r="BB142" s="344"/>
      <c r="BC142" s="855"/>
      <c r="BD142" s="775"/>
      <c r="LY142" s="844"/>
      <c r="MN142" s="783"/>
      <c r="MO142" s="783"/>
      <c r="NE142" s="780"/>
      <c r="NF142" s="780"/>
      <c r="NG142" s="780"/>
      <c r="NH142" s="780"/>
      <c r="NI142" s="780"/>
      <c r="NJ142" s="780"/>
      <c r="NK142" s="780"/>
      <c r="NL142" s="780"/>
      <c r="NM142" s="780"/>
      <c r="NN142" s="780"/>
      <c r="NO142" s="780"/>
      <c r="NP142" s="780"/>
      <c r="NQ142" s="780"/>
      <c r="NR142" s="780"/>
      <c r="NS142" s="780"/>
      <c r="NT142" s="780"/>
      <c r="NU142" s="780"/>
      <c r="NV142" s="780"/>
      <c r="NW142" s="780"/>
      <c r="NX142" s="780"/>
      <c r="NY142" s="780"/>
      <c r="NZ142" s="780"/>
      <c r="OA142" s="780"/>
      <c r="OB142" s="780"/>
      <c r="OC142" s="780"/>
      <c r="OD142" s="780"/>
      <c r="OE142" s="780"/>
      <c r="OF142" s="780"/>
      <c r="OG142" s="780"/>
      <c r="OH142" s="780"/>
      <c r="OI142" s="780"/>
      <c r="OJ142" s="780"/>
      <c r="OK142" s="780"/>
      <c r="OL142" s="780"/>
      <c r="OM142" s="780"/>
      <c r="ON142" s="780"/>
      <c r="OO142" s="780"/>
      <c r="OP142" s="780"/>
      <c r="OQ142" s="780"/>
      <c r="OR142" s="780"/>
      <c r="OS142" s="780"/>
      <c r="OT142" s="780"/>
      <c r="OU142" s="780"/>
      <c r="OV142" s="780"/>
      <c r="OW142" s="780"/>
      <c r="OX142" s="780"/>
      <c r="OY142" s="780"/>
      <c r="OZ142" s="780"/>
      <c r="PA142" s="780"/>
      <c r="PB142" s="780"/>
      <c r="PC142" s="780"/>
      <c r="PD142" s="780"/>
      <c r="PE142" s="780"/>
      <c r="PF142" s="780"/>
      <c r="PG142" s="780"/>
      <c r="PH142" s="780"/>
      <c r="PI142" s="780"/>
      <c r="PJ142" s="780"/>
      <c r="PK142" s="780"/>
      <c r="PL142" s="780"/>
      <c r="PM142" s="780"/>
      <c r="PN142" s="780"/>
      <c r="PO142" s="780"/>
      <c r="PP142" s="780"/>
      <c r="PQ142" s="780"/>
      <c r="PR142" s="780"/>
      <c r="PS142" s="780"/>
      <c r="PT142" s="780"/>
      <c r="PU142" s="780"/>
      <c r="PV142" s="780"/>
      <c r="PW142" s="780"/>
      <c r="PX142" s="780"/>
      <c r="PY142" s="780"/>
      <c r="PZ142" s="780"/>
      <c r="QA142" s="780"/>
      <c r="QB142" s="780"/>
      <c r="QC142" s="780"/>
      <c r="QD142" s="780"/>
      <c r="QE142" s="780"/>
      <c r="QF142" s="780"/>
      <c r="QG142" s="780"/>
      <c r="QH142" s="780"/>
      <c r="QI142" s="780"/>
      <c r="QJ142" s="780"/>
      <c r="QK142" s="780"/>
      <c r="QL142" s="780"/>
      <c r="QM142" s="780"/>
      <c r="QN142" s="780"/>
      <c r="QO142" s="780"/>
      <c r="QP142" s="780"/>
      <c r="QQ142" s="780"/>
      <c r="QR142" s="780"/>
      <c r="QS142" s="780"/>
      <c r="QT142" s="780"/>
      <c r="QU142" s="780"/>
      <c r="QV142" s="780"/>
      <c r="QW142" s="780"/>
      <c r="QX142" s="780"/>
      <c r="QY142" s="780"/>
      <c r="QZ142" s="780"/>
      <c r="RA142" s="780"/>
      <c r="RB142" s="780"/>
      <c r="RC142" s="780"/>
      <c r="RD142" s="780"/>
      <c r="RE142" s="780"/>
      <c r="RF142" s="780"/>
      <c r="RG142" s="780"/>
      <c r="RH142" s="780"/>
      <c r="RI142" s="780"/>
      <c r="RJ142" s="780"/>
      <c r="RK142" s="780"/>
      <c r="RL142" s="780"/>
      <c r="RM142" s="780"/>
      <c r="RN142" s="780"/>
      <c r="RO142" s="780"/>
      <c r="RP142" s="780"/>
      <c r="RQ142" s="780"/>
      <c r="RR142" s="780"/>
      <c r="RS142" s="780"/>
      <c r="RT142" s="780"/>
      <c r="RU142" s="780"/>
      <c r="RV142" s="780"/>
      <c r="RW142" s="780"/>
      <c r="RX142" s="780"/>
      <c r="RY142" s="780"/>
      <c r="RZ142" s="780"/>
      <c r="SA142" s="780"/>
      <c r="SB142" s="780"/>
      <c r="SC142" s="780"/>
      <c r="SD142" s="780"/>
      <c r="SE142" s="780"/>
      <c r="SF142" s="780"/>
      <c r="SG142" s="780"/>
      <c r="SH142" s="780"/>
      <c r="SI142" s="780"/>
    </row>
    <row r="143" spans="3:503" ht="14.25" customHeight="1" x14ac:dyDescent="0.2">
      <c r="C143" s="778"/>
      <c r="D143" s="778"/>
      <c r="E143" s="849"/>
      <c r="F143" s="778"/>
      <c r="G143" s="780"/>
      <c r="H143" s="904" t="s">
        <v>167</v>
      </c>
      <c r="I143" s="905"/>
      <c r="J143" s="780"/>
      <c r="K143" s="213">
        <f>JD48</f>
        <v>0</v>
      </c>
      <c r="L143" s="214">
        <f>JE48</f>
        <v>0</v>
      </c>
      <c r="M143" s="214">
        <f>JF48</f>
        <v>0</v>
      </c>
      <c r="N143" s="214">
        <f>JG48</f>
        <v>0</v>
      </c>
      <c r="O143" s="215">
        <f>JH48</f>
        <v>0</v>
      </c>
      <c r="P143" s="221">
        <f t="shared" si="379"/>
        <v>0</v>
      </c>
      <c r="S143" s="1303"/>
      <c r="T143" s="1304"/>
      <c r="U143" s="1304"/>
      <c r="V143" s="1304"/>
      <c r="W143" s="1305"/>
      <c r="X143" s="775"/>
      <c r="AA143" s="775"/>
      <c r="AB143" s="852"/>
      <c r="AC143" s="775"/>
      <c r="AF143" s="775"/>
      <c r="AG143" s="852"/>
      <c r="AH143" s="775"/>
      <c r="AK143" s="775"/>
      <c r="AL143" s="852"/>
      <c r="AM143" s="775"/>
      <c r="AP143" s="775"/>
      <c r="AQ143" s="852"/>
      <c r="AR143" s="344"/>
      <c r="AS143" s="344"/>
      <c r="AT143" s="344"/>
      <c r="AU143" s="344"/>
      <c r="AV143" s="344"/>
      <c r="AW143" s="344"/>
      <c r="AX143" s="855"/>
      <c r="AY143" s="775"/>
      <c r="BB143" s="344"/>
      <c r="BC143" s="855"/>
      <c r="BD143" s="775"/>
      <c r="LY143" s="844"/>
      <c r="MN143" s="783"/>
      <c r="MO143" s="783"/>
      <c r="NE143" s="780"/>
      <c r="NF143" s="780"/>
      <c r="NG143" s="780"/>
      <c r="NH143" s="780"/>
      <c r="NI143" s="780"/>
      <c r="NJ143" s="780"/>
      <c r="NK143" s="780"/>
      <c r="NL143" s="780"/>
      <c r="NM143" s="780"/>
      <c r="NN143" s="780"/>
      <c r="NO143" s="780"/>
      <c r="NP143" s="780"/>
      <c r="NQ143" s="780"/>
      <c r="NR143" s="780"/>
      <c r="NS143" s="780"/>
      <c r="NT143" s="780"/>
      <c r="NU143" s="780"/>
      <c r="NV143" s="780"/>
      <c r="NW143" s="780"/>
      <c r="NX143" s="780"/>
      <c r="NY143" s="780"/>
      <c r="NZ143" s="780"/>
      <c r="OA143" s="780"/>
      <c r="OB143" s="780"/>
      <c r="OC143" s="780"/>
      <c r="OD143" s="780"/>
      <c r="OE143" s="780"/>
      <c r="OF143" s="780"/>
      <c r="OG143" s="780"/>
      <c r="OH143" s="780"/>
      <c r="OI143" s="780"/>
      <c r="OJ143" s="780"/>
      <c r="OK143" s="780"/>
      <c r="OL143" s="780"/>
      <c r="OM143" s="780"/>
      <c r="ON143" s="780"/>
      <c r="OO143" s="780"/>
      <c r="OP143" s="780"/>
      <c r="OQ143" s="780"/>
      <c r="OR143" s="780"/>
      <c r="OS143" s="780"/>
      <c r="OT143" s="780"/>
      <c r="OU143" s="780"/>
      <c r="OV143" s="780"/>
      <c r="OW143" s="780"/>
      <c r="OX143" s="780"/>
      <c r="OY143" s="780"/>
      <c r="OZ143" s="780"/>
      <c r="PA143" s="780"/>
      <c r="PB143" s="780"/>
      <c r="PC143" s="780"/>
      <c r="PD143" s="780"/>
      <c r="PE143" s="780"/>
      <c r="PF143" s="780"/>
      <c r="PG143" s="780"/>
      <c r="PH143" s="780"/>
      <c r="PI143" s="780"/>
      <c r="PJ143" s="780"/>
      <c r="PK143" s="780"/>
      <c r="PL143" s="780"/>
      <c r="PM143" s="780"/>
      <c r="PN143" s="780"/>
      <c r="PO143" s="780"/>
      <c r="PP143" s="780"/>
      <c r="PQ143" s="780"/>
      <c r="PR143" s="780"/>
      <c r="PS143" s="780"/>
      <c r="PT143" s="780"/>
      <c r="PU143" s="780"/>
      <c r="PV143" s="780"/>
      <c r="PW143" s="780"/>
      <c r="PX143" s="780"/>
      <c r="PY143" s="780"/>
      <c r="PZ143" s="780"/>
      <c r="QA143" s="780"/>
      <c r="QB143" s="780"/>
      <c r="QC143" s="780"/>
      <c r="QD143" s="780"/>
      <c r="QE143" s="780"/>
      <c r="QF143" s="780"/>
      <c r="QG143" s="780"/>
      <c r="QH143" s="780"/>
      <c r="QI143" s="780"/>
      <c r="QJ143" s="780"/>
      <c r="QK143" s="780"/>
      <c r="QL143" s="780"/>
      <c r="QM143" s="780"/>
      <c r="QN143" s="780"/>
      <c r="QO143" s="780"/>
      <c r="QP143" s="780"/>
      <c r="QQ143" s="780"/>
      <c r="QR143" s="780"/>
      <c r="QS143" s="780"/>
      <c r="QT143" s="780"/>
      <c r="QU143" s="780"/>
      <c r="QV143" s="780"/>
      <c r="QW143" s="780"/>
      <c r="QX143" s="780"/>
      <c r="QY143" s="780"/>
      <c r="QZ143" s="780"/>
      <c r="RA143" s="780"/>
      <c r="RB143" s="780"/>
      <c r="RC143" s="780"/>
      <c r="RD143" s="780"/>
      <c r="RE143" s="780"/>
      <c r="RF143" s="780"/>
      <c r="RG143" s="780"/>
      <c r="RH143" s="780"/>
      <c r="RI143" s="780"/>
      <c r="RJ143" s="780"/>
      <c r="RK143" s="780"/>
      <c r="RL143" s="780"/>
      <c r="RM143" s="780"/>
      <c r="RN143" s="780"/>
      <c r="RO143" s="780"/>
      <c r="RP143" s="780"/>
      <c r="RQ143" s="780"/>
      <c r="RR143" s="780"/>
      <c r="RS143" s="780"/>
      <c r="RT143" s="780"/>
      <c r="RU143" s="780"/>
      <c r="RV143" s="780"/>
      <c r="RW143" s="780"/>
      <c r="RX143" s="780"/>
      <c r="RY143" s="780"/>
      <c r="RZ143" s="780"/>
      <c r="SA143" s="780"/>
      <c r="SB143" s="780"/>
      <c r="SC143" s="780"/>
      <c r="SD143" s="780"/>
      <c r="SE143" s="780"/>
      <c r="SF143" s="780"/>
      <c r="SG143" s="780"/>
      <c r="SH143" s="780"/>
      <c r="SI143" s="780"/>
    </row>
    <row r="144" spans="3:503" ht="14.25" customHeight="1" x14ac:dyDescent="0.2">
      <c r="C144" s="778"/>
      <c r="D144" s="778"/>
      <c r="E144" s="810" t="s">
        <v>629</v>
      </c>
      <c r="F144" s="778"/>
      <c r="G144" s="780"/>
      <c r="H144" s="903"/>
      <c r="I144" s="870"/>
      <c r="J144" s="780"/>
      <c r="K144" s="302">
        <f>IO48</f>
        <v>0</v>
      </c>
      <c r="L144" s="303">
        <f>IP48</f>
        <v>0</v>
      </c>
      <c r="M144" s="303">
        <f>IQ48</f>
        <v>0</v>
      </c>
      <c r="N144" s="303">
        <f>IR48</f>
        <v>0</v>
      </c>
      <c r="O144" s="304">
        <f>IS48</f>
        <v>0</v>
      </c>
      <c r="P144" s="299">
        <f t="shared" si="379"/>
        <v>0</v>
      </c>
      <c r="S144" s="1303"/>
      <c r="T144" s="1304"/>
      <c r="U144" s="1304"/>
      <c r="V144" s="1304"/>
      <c r="W144" s="1305"/>
      <c r="X144" s="775"/>
      <c r="AA144" s="775"/>
      <c r="AB144" s="852"/>
      <c r="AC144" s="775"/>
      <c r="AF144" s="775"/>
      <c r="AG144" s="852"/>
      <c r="AH144" s="775"/>
      <c r="AK144" s="775"/>
      <c r="AL144" s="852"/>
      <c r="AM144" s="775"/>
      <c r="AP144" s="775"/>
      <c r="AQ144" s="852"/>
      <c r="AR144" s="344"/>
      <c r="AS144" s="344"/>
      <c r="AT144" s="344"/>
      <c r="AU144" s="344"/>
      <c r="AV144" s="344"/>
      <c r="AW144" s="344"/>
      <c r="BB144" s="344"/>
      <c r="JW144" s="783"/>
      <c r="KB144" s="783"/>
      <c r="KC144" s="783"/>
      <c r="KD144" s="783"/>
      <c r="KE144" s="783"/>
      <c r="KF144" s="783"/>
      <c r="KG144" s="783"/>
      <c r="KH144" s="783"/>
      <c r="KI144" s="783"/>
      <c r="KJ144" s="783"/>
      <c r="KK144" s="783"/>
      <c r="KL144" s="783"/>
      <c r="KM144" s="783"/>
      <c r="KN144" s="783"/>
      <c r="KO144" s="783"/>
      <c r="KP144" s="783"/>
      <c r="KQ144" s="783"/>
      <c r="KR144" s="783"/>
      <c r="KS144" s="783"/>
      <c r="KT144" s="783"/>
      <c r="KU144" s="783"/>
      <c r="KV144" s="783"/>
      <c r="KW144" s="783"/>
      <c r="KX144" s="783"/>
      <c r="KY144" s="783"/>
      <c r="KZ144" s="783"/>
      <c r="LA144" s="783"/>
      <c r="LB144" s="783"/>
      <c r="LC144" s="783"/>
      <c r="LD144" s="783"/>
      <c r="LE144" s="783"/>
      <c r="LF144" s="783"/>
      <c r="LG144" s="783"/>
      <c r="LH144" s="783"/>
      <c r="LI144" s="783"/>
      <c r="LJ144" s="783"/>
      <c r="LK144" s="783"/>
      <c r="LL144" s="783"/>
      <c r="LM144" s="783"/>
      <c r="LN144" s="783"/>
      <c r="LO144" s="783"/>
      <c r="LP144" s="783"/>
      <c r="LQ144" s="783"/>
      <c r="LY144" s="844"/>
      <c r="MN144" s="783"/>
      <c r="MO144" s="783"/>
      <c r="NE144" s="780"/>
      <c r="NF144" s="780"/>
      <c r="NG144" s="780"/>
      <c r="NH144" s="780"/>
      <c r="NI144" s="780"/>
      <c r="NJ144" s="780"/>
      <c r="NK144" s="780"/>
      <c r="NL144" s="780"/>
      <c r="NM144" s="780"/>
      <c r="NN144" s="780"/>
      <c r="NO144" s="780"/>
      <c r="NP144" s="780"/>
      <c r="NQ144" s="780"/>
      <c r="NR144" s="780"/>
      <c r="NS144" s="780"/>
      <c r="NT144" s="780"/>
      <c r="NU144" s="780"/>
      <c r="NV144" s="780"/>
      <c r="NW144" s="780"/>
      <c r="NX144" s="780"/>
      <c r="NY144" s="780"/>
      <c r="NZ144" s="780"/>
      <c r="OA144" s="780"/>
      <c r="OB144" s="780"/>
      <c r="OC144" s="780"/>
      <c r="OD144" s="780"/>
      <c r="OE144" s="780"/>
      <c r="OF144" s="780"/>
      <c r="OG144" s="780"/>
      <c r="OH144" s="780"/>
      <c r="OI144" s="780"/>
      <c r="OJ144" s="780"/>
      <c r="OK144" s="780"/>
      <c r="OL144" s="780"/>
      <c r="OM144" s="780"/>
      <c r="ON144" s="780"/>
      <c r="OO144" s="780"/>
      <c r="OP144" s="780"/>
      <c r="OQ144" s="780"/>
      <c r="OR144" s="780"/>
      <c r="OS144" s="780"/>
      <c r="OT144" s="780"/>
      <c r="OU144" s="780"/>
      <c r="OV144" s="780"/>
      <c r="OW144" s="780"/>
      <c r="OX144" s="780"/>
      <c r="OY144" s="780"/>
      <c r="OZ144" s="780"/>
      <c r="PA144" s="780"/>
      <c r="PB144" s="780"/>
      <c r="PC144" s="780"/>
      <c r="PD144" s="780"/>
      <c r="PE144" s="780"/>
      <c r="PF144" s="780"/>
      <c r="PG144" s="780"/>
      <c r="PH144" s="780"/>
      <c r="PI144" s="780"/>
      <c r="PJ144" s="780"/>
      <c r="PK144" s="780"/>
      <c r="PL144" s="780"/>
      <c r="PM144" s="780"/>
      <c r="PN144" s="780"/>
      <c r="PO144" s="780"/>
      <c r="PP144" s="780"/>
      <c r="PQ144" s="780"/>
      <c r="PR144" s="780"/>
      <c r="PS144" s="780"/>
      <c r="PT144" s="780"/>
      <c r="PU144" s="780"/>
      <c r="PV144" s="780"/>
      <c r="PW144" s="780"/>
      <c r="PX144" s="780"/>
      <c r="PY144" s="780"/>
      <c r="PZ144" s="780"/>
      <c r="QA144" s="780"/>
      <c r="QB144" s="780"/>
      <c r="QC144" s="780"/>
      <c r="QD144" s="780"/>
      <c r="QE144" s="780"/>
      <c r="QF144" s="780"/>
      <c r="QG144" s="780"/>
      <c r="QH144" s="780"/>
      <c r="QI144" s="780"/>
      <c r="QJ144" s="780"/>
      <c r="QK144" s="780"/>
      <c r="QL144" s="780"/>
      <c r="QM144" s="780"/>
      <c r="QN144" s="780"/>
      <c r="QO144" s="780"/>
      <c r="QP144" s="780"/>
      <c r="QQ144" s="780"/>
      <c r="QR144" s="780"/>
      <c r="QS144" s="780"/>
      <c r="QT144" s="780"/>
      <c r="QU144" s="780"/>
      <c r="QV144" s="780"/>
      <c r="QW144" s="780"/>
      <c r="QX144" s="780"/>
      <c r="QY144" s="780"/>
      <c r="QZ144" s="780"/>
      <c r="RA144" s="780"/>
      <c r="RB144" s="780"/>
      <c r="RC144" s="780"/>
      <c r="RD144" s="780"/>
      <c r="RE144" s="780"/>
      <c r="RF144" s="780"/>
      <c r="RG144" s="780"/>
      <c r="RH144" s="780"/>
      <c r="RI144" s="780"/>
      <c r="RJ144" s="780"/>
      <c r="RK144" s="780"/>
      <c r="RL144" s="780"/>
      <c r="RM144" s="780"/>
      <c r="RN144" s="780"/>
      <c r="RO144" s="780"/>
      <c r="RP144" s="780"/>
      <c r="RQ144" s="780"/>
      <c r="RR144" s="780"/>
      <c r="RS144" s="780"/>
      <c r="RT144" s="780"/>
      <c r="RU144" s="780"/>
      <c r="RV144" s="780"/>
      <c r="RW144" s="780"/>
      <c r="RX144" s="780"/>
      <c r="RY144" s="780"/>
      <c r="RZ144" s="780"/>
      <c r="SA144" s="780"/>
      <c r="SB144" s="780"/>
      <c r="SC144" s="780"/>
      <c r="SD144" s="780"/>
      <c r="SE144" s="780"/>
      <c r="SF144" s="780"/>
      <c r="SG144" s="780"/>
      <c r="SH144" s="780"/>
      <c r="SI144" s="780"/>
    </row>
    <row r="145" spans="1:503" ht="14.25" customHeight="1" x14ac:dyDescent="0.2">
      <c r="C145" s="778"/>
      <c r="D145" s="778"/>
      <c r="E145" s="810"/>
      <c r="F145" s="778"/>
      <c r="G145" s="780"/>
      <c r="H145" s="904" t="s">
        <v>167</v>
      </c>
      <c r="I145" s="905"/>
      <c r="J145" s="780"/>
      <c r="K145" s="222">
        <f>IT48</f>
        <v>0</v>
      </c>
      <c r="L145" s="223">
        <f>IU48</f>
        <v>0</v>
      </c>
      <c r="M145" s="223">
        <f>IV48</f>
        <v>0</v>
      </c>
      <c r="N145" s="223">
        <f>IW48</f>
        <v>0</v>
      </c>
      <c r="O145" s="224">
        <f>IX48</f>
        <v>0</v>
      </c>
      <c r="P145" s="228">
        <f t="shared" si="379"/>
        <v>0</v>
      </c>
      <c r="S145" s="1306"/>
      <c r="T145" s="1307"/>
      <c r="U145" s="1307"/>
      <c r="V145" s="1307"/>
      <c r="W145" s="1308"/>
      <c r="X145" s="775"/>
      <c r="AA145" s="775"/>
      <c r="AB145" s="852"/>
      <c r="AC145" s="775"/>
      <c r="AF145" s="775"/>
      <c r="AG145" s="852"/>
      <c r="AH145" s="775"/>
      <c r="AK145" s="775"/>
      <c r="AL145" s="852"/>
      <c r="AM145" s="775"/>
      <c r="AP145" s="775"/>
      <c r="AQ145" s="852"/>
      <c r="AR145" s="344"/>
      <c r="AS145" s="344"/>
      <c r="AT145" s="344"/>
      <c r="AU145" s="344"/>
      <c r="AV145" s="344"/>
      <c r="AW145" s="344"/>
      <c r="BB145" s="344"/>
      <c r="JW145" s="783"/>
      <c r="KB145" s="783"/>
      <c r="KC145" s="783"/>
      <c r="KD145" s="783"/>
      <c r="KE145" s="783"/>
      <c r="KF145" s="783"/>
      <c r="KG145" s="783"/>
      <c r="KH145" s="783"/>
      <c r="KI145" s="783"/>
      <c r="KJ145" s="783"/>
      <c r="KK145" s="783"/>
      <c r="KL145" s="783"/>
      <c r="KM145" s="783"/>
      <c r="KN145" s="783"/>
      <c r="KO145" s="783"/>
      <c r="KP145" s="783"/>
      <c r="KQ145" s="783"/>
      <c r="KR145" s="783"/>
      <c r="KS145" s="783"/>
      <c r="KT145" s="783"/>
      <c r="KU145" s="783"/>
      <c r="KV145" s="783"/>
      <c r="KW145" s="783"/>
      <c r="KX145" s="783"/>
      <c r="KY145" s="783"/>
      <c r="KZ145" s="783"/>
      <c r="LA145" s="783"/>
      <c r="LB145" s="783"/>
      <c r="LC145" s="783"/>
      <c r="LD145" s="783"/>
      <c r="LE145" s="783"/>
      <c r="LF145" s="783"/>
      <c r="LG145" s="783"/>
      <c r="LH145" s="783"/>
      <c r="LI145" s="783"/>
      <c r="LJ145" s="783"/>
      <c r="LK145" s="783"/>
      <c r="LL145" s="783"/>
      <c r="LM145" s="783"/>
      <c r="LN145" s="783"/>
      <c r="LO145" s="783"/>
      <c r="LP145" s="783"/>
      <c r="LQ145" s="783"/>
      <c r="LY145" s="844"/>
      <c r="MN145" s="783"/>
      <c r="MO145" s="783"/>
      <c r="NE145" s="780"/>
      <c r="NF145" s="780"/>
      <c r="NG145" s="780"/>
      <c r="NH145" s="780"/>
      <c r="NI145" s="780"/>
      <c r="NJ145" s="780"/>
      <c r="NK145" s="780"/>
      <c r="NL145" s="780"/>
      <c r="NM145" s="780"/>
      <c r="NN145" s="780"/>
      <c r="NO145" s="780"/>
      <c r="NP145" s="780"/>
      <c r="NQ145" s="780"/>
      <c r="NR145" s="780"/>
      <c r="NS145" s="780"/>
      <c r="NT145" s="780"/>
      <c r="NU145" s="780"/>
      <c r="NV145" s="780"/>
      <c r="NW145" s="780"/>
      <c r="NX145" s="780"/>
      <c r="NY145" s="780"/>
      <c r="NZ145" s="780"/>
      <c r="OA145" s="780"/>
      <c r="OB145" s="780"/>
      <c r="OC145" s="780"/>
      <c r="OD145" s="780"/>
      <c r="OE145" s="780"/>
      <c r="OF145" s="780"/>
      <c r="OG145" s="780"/>
      <c r="OH145" s="780"/>
      <c r="OI145" s="780"/>
      <c r="OJ145" s="780"/>
      <c r="OK145" s="780"/>
      <c r="OL145" s="780"/>
      <c r="OM145" s="780"/>
      <c r="ON145" s="780"/>
      <c r="OO145" s="780"/>
      <c r="OP145" s="780"/>
      <c r="OQ145" s="780"/>
      <c r="OR145" s="780"/>
      <c r="OS145" s="780"/>
      <c r="OT145" s="780"/>
      <c r="OU145" s="780"/>
      <c r="OV145" s="780"/>
      <c r="OW145" s="780"/>
      <c r="OX145" s="780"/>
      <c r="OY145" s="780"/>
      <c r="OZ145" s="780"/>
      <c r="PA145" s="780"/>
      <c r="PB145" s="780"/>
      <c r="PC145" s="780"/>
      <c r="PD145" s="780"/>
      <c r="PE145" s="780"/>
      <c r="PF145" s="780"/>
      <c r="PG145" s="780"/>
      <c r="PH145" s="780"/>
      <c r="PI145" s="780"/>
      <c r="PJ145" s="780"/>
      <c r="PK145" s="780"/>
      <c r="PL145" s="780"/>
      <c r="PM145" s="780"/>
      <c r="PN145" s="780"/>
      <c r="PO145" s="780"/>
      <c r="PP145" s="780"/>
      <c r="PQ145" s="780"/>
      <c r="PR145" s="780"/>
      <c r="PS145" s="780"/>
      <c r="PT145" s="780"/>
      <c r="PU145" s="780"/>
      <c r="PV145" s="780"/>
      <c r="PW145" s="780"/>
      <c r="PX145" s="780"/>
      <c r="PY145" s="780"/>
      <c r="PZ145" s="780"/>
      <c r="QA145" s="780"/>
      <c r="QB145" s="780"/>
      <c r="QC145" s="780"/>
      <c r="QD145" s="780"/>
      <c r="QE145" s="780"/>
      <c r="QF145" s="780"/>
      <c r="QG145" s="780"/>
      <c r="QH145" s="780"/>
      <c r="QI145" s="780"/>
      <c r="QJ145" s="780"/>
      <c r="QK145" s="780"/>
      <c r="QL145" s="780"/>
      <c r="QM145" s="780"/>
      <c r="QN145" s="780"/>
      <c r="QO145" s="780"/>
      <c r="QP145" s="780"/>
      <c r="QQ145" s="780"/>
      <c r="QR145" s="780"/>
      <c r="QS145" s="780"/>
      <c r="QT145" s="780"/>
      <c r="QU145" s="780"/>
      <c r="QV145" s="780"/>
      <c r="QW145" s="780"/>
      <c r="QX145" s="780"/>
      <c r="QY145" s="780"/>
      <c r="QZ145" s="780"/>
      <c r="RA145" s="780"/>
      <c r="RB145" s="780"/>
      <c r="RC145" s="780"/>
      <c r="RD145" s="780"/>
      <c r="RE145" s="780"/>
      <c r="RF145" s="780"/>
      <c r="RG145" s="780"/>
      <c r="RH145" s="780"/>
      <c r="RI145" s="780"/>
      <c r="RJ145" s="780"/>
      <c r="RK145" s="780"/>
      <c r="RL145" s="780"/>
      <c r="RM145" s="780"/>
      <c r="RN145" s="780"/>
      <c r="RO145" s="780"/>
      <c r="RP145" s="780"/>
      <c r="RQ145" s="780"/>
      <c r="RR145" s="780"/>
      <c r="RS145" s="780"/>
      <c r="RT145" s="780"/>
      <c r="RU145" s="780"/>
      <c r="RV145" s="780"/>
      <c r="RW145" s="780"/>
      <c r="RX145" s="780"/>
      <c r="RY145" s="780"/>
      <c r="RZ145" s="780"/>
      <c r="SA145" s="780"/>
      <c r="SB145" s="780"/>
      <c r="SC145" s="780"/>
      <c r="SD145" s="780"/>
      <c r="SE145" s="780"/>
      <c r="SF145" s="780"/>
      <c r="SG145" s="780"/>
      <c r="SH145" s="780"/>
      <c r="SI145" s="780"/>
    </row>
    <row r="146" spans="1:503" ht="10.5" customHeight="1" thickBot="1" x14ac:dyDescent="0.25">
      <c r="C146" s="778"/>
      <c r="G146" s="780"/>
      <c r="H146" s="906"/>
      <c r="I146" s="907"/>
      <c r="J146" s="780"/>
      <c r="K146" s="908"/>
      <c r="L146" s="908"/>
      <c r="M146" s="908"/>
      <c r="N146" s="908"/>
      <c r="O146" s="908"/>
      <c r="P146" s="908"/>
      <c r="MO146" s="783"/>
      <c r="NE146" s="780"/>
      <c r="NF146" s="780"/>
      <c r="NG146" s="780"/>
      <c r="NH146" s="780"/>
      <c r="NI146" s="780"/>
      <c r="NJ146" s="780"/>
      <c r="NK146" s="780"/>
      <c r="NL146" s="780"/>
      <c r="NM146" s="780"/>
      <c r="NN146" s="780"/>
      <c r="NO146" s="780"/>
      <c r="NP146" s="780"/>
      <c r="NQ146" s="780"/>
      <c r="NR146" s="780"/>
      <c r="NS146" s="780"/>
      <c r="NT146" s="780"/>
      <c r="NU146" s="780"/>
      <c r="NV146" s="780"/>
      <c r="NW146" s="780"/>
      <c r="NX146" s="780"/>
      <c r="NY146" s="780"/>
      <c r="NZ146" s="780"/>
      <c r="OA146" s="780"/>
      <c r="OB146" s="780"/>
      <c r="OC146" s="780"/>
      <c r="OD146" s="780"/>
      <c r="OE146" s="780"/>
      <c r="OF146" s="780"/>
      <c r="OG146" s="780"/>
      <c r="OH146" s="780"/>
      <c r="OI146" s="780"/>
      <c r="OJ146" s="780"/>
      <c r="OK146" s="780"/>
      <c r="OL146" s="780"/>
      <c r="OM146" s="780"/>
      <c r="ON146" s="780"/>
      <c r="OO146" s="780"/>
      <c r="OP146" s="780"/>
      <c r="OQ146" s="780"/>
      <c r="OR146" s="780"/>
      <c r="OS146" s="780"/>
      <c r="OT146" s="780"/>
      <c r="OU146" s="780"/>
      <c r="OV146" s="780"/>
      <c r="OW146" s="780"/>
      <c r="OX146" s="780"/>
      <c r="OY146" s="780"/>
      <c r="OZ146" s="780"/>
      <c r="PA146" s="780"/>
      <c r="PB146" s="780"/>
      <c r="PC146" s="780"/>
      <c r="PD146" s="780"/>
      <c r="PE146" s="780"/>
      <c r="PF146" s="780"/>
      <c r="PG146" s="780"/>
      <c r="PH146" s="780"/>
      <c r="PI146" s="780"/>
      <c r="PJ146" s="780"/>
      <c r="PK146" s="780"/>
      <c r="PL146" s="780"/>
      <c r="PM146" s="780"/>
      <c r="PN146" s="780"/>
      <c r="PO146" s="780"/>
      <c r="PP146" s="780"/>
      <c r="PQ146" s="780"/>
      <c r="PR146" s="780"/>
      <c r="PS146" s="780"/>
      <c r="PT146" s="780"/>
      <c r="PU146" s="780"/>
      <c r="PV146" s="780"/>
      <c r="PW146" s="780"/>
      <c r="PX146" s="780"/>
      <c r="PY146" s="780"/>
      <c r="PZ146" s="780"/>
      <c r="QA146" s="780"/>
      <c r="QB146" s="780"/>
      <c r="QC146" s="780"/>
      <c r="QD146" s="780"/>
      <c r="QE146" s="780"/>
      <c r="QF146" s="780"/>
      <c r="QG146" s="780"/>
      <c r="QH146" s="780"/>
      <c r="QI146" s="780"/>
      <c r="QJ146" s="780"/>
      <c r="QK146" s="780"/>
      <c r="QL146" s="780"/>
      <c r="QM146" s="780"/>
      <c r="QN146" s="780"/>
      <c r="QO146" s="780"/>
      <c r="QP146" s="780"/>
      <c r="QQ146" s="780"/>
      <c r="QR146" s="780"/>
      <c r="QS146" s="780"/>
      <c r="QT146" s="780"/>
      <c r="QU146" s="780"/>
      <c r="QV146" s="780"/>
      <c r="QW146" s="780"/>
      <c r="QX146" s="780"/>
      <c r="QY146" s="780"/>
      <c r="QZ146" s="780"/>
      <c r="RA146" s="780"/>
      <c r="RB146" s="780"/>
      <c r="RC146" s="780"/>
      <c r="RD146" s="780"/>
      <c r="RE146" s="780"/>
      <c r="RF146" s="780"/>
      <c r="RG146" s="780"/>
      <c r="RH146" s="780"/>
      <c r="RI146" s="780"/>
      <c r="RJ146" s="780"/>
      <c r="RK146" s="780"/>
      <c r="RL146" s="780"/>
      <c r="RM146" s="780"/>
      <c r="RN146" s="780"/>
      <c r="RO146" s="780"/>
      <c r="RP146" s="780"/>
      <c r="RQ146" s="780"/>
      <c r="RR146" s="780"/>
      <c r="RS146" s="780"/>
      <c r="RT146" s="780"/>
      <c r="RU146" s="780"/>
      <c r="RV146" s="780"/>
      <c r="RW146" s="780"/>
      <c r="RX146" s="780"/>
      <c r="RY146" s="780"/>
      <c r="RZ146" s="780"/>
      <c r="SA146" s="780"/>
      <c r="SB146" s="780"/>
      <c r="SC146" s="780"/>
      <c r="SD146" s="780"/>
      <c r="SE146" s="780"/>
      <c r="SF146" s="780"/>
      <c r="SG146" s="780"/>
      <c r="SH146" s="780"/>
      <c r="SI146" s="780"/>
    </row>
    <row r="147" spans="1:503" ht="14.45" customHeight="1" thickBot="1" x14ac:dyDescent="0.25">
      <c r="A147" s="813" t="s">
        <v>15</v>
      </c>
      <c r="B147" s="813" t="s">
        <v>612</v>
      </c>
      <c r="H147" s="810"/>
      <c r="L147" s="1315" t="str">
        <f>$L$53</f>
        <v>&lt;&lt; Select LIHTC Election &gt;&gt;</v>
      </c>
      <c r="M147" s="1316"/>
      <c r="N147" s="1316"/>
      <c r="O147" s="1317"/>
      <c r="P147" s="780"/>
      <c r="S147" s="1318" t="str">
        <f>B147</f>
        <v>UNIT SUMMARY (Continued)</v>
      </c>
      <c r="T147" s="1318"/>
      <c r="U147" s="1318"/>
      <c r="V147" s="1318"/>
      <c r="AY147" s="775"/>
      <c r="BD147" s="775"/>
      <c r="LY147" s="844"/>
      <c r="MN147" s="783"/>
      <c r="MO147" s="783"/>
      <c r="NE147" s="780"/>
      <c r="NF147" s="780"/>
      <c r="NG147" s="780"/>
      <c r="NH147" s="780"/>
      <c r="NI147" s="780"/>
      <c r="NJ147" s="780"/>
      <c r="NK147" s="780"/>
      <c r="NL147" s="780"/>
      <c r="NM147" s="780"/>
      <c r="NN147" s="780"/>
      <c r="NO147" s="780"/>
      <c r="NP147" s="780"/>
      <c r="NQ147" s="780"/>
      <c r="NR147" s="780"/>
      <c r="NS147" s="780"/>
      <c r="NT147" s="780"/>
      <c r="NU147" s="780"/>
      <c r="NV147" s="780"/>
      <c r="NW147" s="780"/>
      <c r="NX147" s="780"/>
      <c r="NY147" s="780"/>
      <c r="NZ147" s="780"/>
      <c r="OA147" s="780"/>
      <c r="OB147" s="780"/>
      <c r="OC147" s="780"/>
      <c r="OD147" s="780"/>
      <c r="OE147" s="780"/>
      <c r="OF147" s="780"/>
      <c r="OG147" s="780"/>
      <c r="OH147" s="780"/>
      <c r="OI147" s="780"/>
      <c r="OJ147" s="780"/>
      <c r="OK147" s="780"/>
      <c r="OL147" s="780"/>
      <c r="OM147" s="780"/>
      <c r="ON147" s="780"/>
      <c r="OO147" s="780"/>
      <c r="OP147" s="780"/>
      <c r="OQ147" s="780"/>
      <c r="OR147" s="780"/>
      <c r="OS147" s="780"/>
      <c r="OT147" s="780"/>
      <c r="OU147" s="780"/>
      <c r="OV147" s="780"/>
      <c r="OW147" s="780"/>
      <c r="OX147" s="780"/>
      <c r="OY147" s="780"/>
      <c r="OZ147" s="780"/>
      <c r="PA147" s="780"/>
      <c r="PB147" s="780"/>
      <c r="PC147" s="780"/>
      <c r="PD147" s="780"/>
      <c r="PE147" s="780"/>
      <c r="PF147" s="780"/>
      <c r="PG147" s="780"/>
      <c r="PH147" s="780"/>
      <c r="PI147" s="780"/>
      <c r="PJ147" s="780"/>
      <c r="PK147" s="780"/>
      <c r="PL147" s="780"/>
      <c r="PM147" s="780"/>
      <c r="PN147" s="780"/>
      <c r="PO147" s="780"/>
      <c r="PP147" s="780"/>
      <c r="PQ147" s="780"/>
      <c r="PR147" s="780"/>
      <c r="PS147" s="780"/>
      <c r="PT147" s="780"/>
      <c r="PU147" s="780"/>
      <c r="PV147" s="780"/>
      <c r="PW147" s="780"/>
      <c r="PX147" s="780"/>
      <c r="PY147" s="780"/>
      <c r="PZ147" s="780"/>
      <c r="QA147" s="780"/>
      <c r="QB147" s="780"/>
      <c r="QC147" s="780"/>
      <c r="QD147" s="780"/>
      <c r="QE147" s="780"/>
      <c r="QF147" s="780"/>
      <c r="QG147" s="780"/>
      <c r="QH147" s="780"/>
      <c r="QI147" s="780"/>
      <c r="QJ147" s="780"/>
      <c r="QK147" s="780"/>
      <c r="QL147" s="780"/>
      <c r="QM147" s="780"/>
      <c r="QN147" s="780"/>
      <c r="QO147" s="780"/>
      <c r="QP147" s="780"/>
      <c r="QQ147" s="780"/>
      <c r="QR147" s="780"/>
      <c r="QS147" s="780"/>
      <c r="QT147" s="780"/>
      <c r="QU147" s="780"/>
      <c r="QV147" s="780"/>
      <c r="QW147" s="780"/>
      <c r="QX147" s="780"/>
      <c r="QY147" s="780"/>
      <c r="QZ147" s="780"/>
      <c r="RA147" s="780"/>
      <c r="RB147" s="780"/>
      <c r="RC147" s="780"/>
      <c r="RD147" s="780"/>
      <c r="RE147" s="780"/>
      <c r="RF147" s="780"/>
      <c r="RG147" s="780"/>
      <c r="RH147" s="780"/>
      <c r="RI147" s="780"/>
      <c r="RJ147" s="780"/>
      <c r="RK147" s="780"/>
      <c r="RL147" s="780"/>
      <c r="RM147" s="780"/>
      <c r="RN147" s="780"/>
      <c r="RO147" s="780"/>
      <c r="RP147" s="780"/>
      <c r="RQ147" s="780"/>
      <c r="RR147" s="780"/>
      <c r="RS147" s="780"/>
      <c r="RT147" s="780"/>
      <c r="RU147" s="780"/>
      <c r="RV147" s="780"/>
      <c r="RW147" s="780"/>
      <c r="RX147" s="780"/>
      <c r="RY147" s="780"/>
      <c r="RZ147" s="780"/>
      <c r="SA147" s="780"/>
      <c r="SB147" s="780"/>
      <c r="SC147" s="780"/>
      <c r="SD147" s="780"/>
      <c r="SE147" s="780"/>
      <c r="SF147" s="780"/>
      <c r="SG147" s="780"/>
      <c r="SH147" s="780"/>
      <c r="SI147" s="780"/>
    </row>
    <row r="148" spans="1:503" ht="9" customHeight="1" x14ac:dyDescent="0.2">
      <c r="A148" s="813"/>
      <c r="B148" s="813"/>
      <c r="H148" s="810"/>
      <c r="P148" s="780"/>
      <c r="Q148" s="802"/>
      <c r="S148" s="909" t="str">
        <f>C149</f>
        <v>Building Type:
(for Cost Limit purposes only - see Application Instructions for further detail)</v>
      </c>
      <c r="T148" s="845"/>
      <c r="U148" s="846"/>
      <c r="AY148" s="775"/>
      <c r="BD148" s="775"/>
      <c r="LY148" s="844"/>
      <c r="MN148" s="783"/>
      <c r="MO148" s="783"/>
      <c r="NE148" s="780"/>
      <c r="NF148" s="780"/>
      <c r="NG148" s="780"/>
      <c r="NH148" s="780"/>
      <c r="NI148" s="780"/>
      <c r="NJ148" s="780"/>
      <c r="NK148" s="780"/>
      <c r="NL148" s="780"/>
      <c r="NM148" s="780"/>
      <c r="NN148" s="780"/>
      <c r="NO148" s="780"/>
      <c r="NP148" s="780"/>
      <c r="NQ148" s="780"/>
      <c r="NR148" s="780"/>
      <c r="NS148" s="780"/>
      <c r="NT148" s="780"/>
      <c r="NU148" s="780"/>
      <c r="NV148" s="780"/>
      <c r="NW148" s="780"/>
      <c r="NX148" s="780"/>
      <c r="NY148" s="780"/>
      <c r="NZ148" s="780"/>
      <c r="OA148" s="780"/>
      <c r="OB148" s="780"/>
      <c r="OC148" s="780"/>
      <c r="OD148" s="780"/>
      <c r="OE148" s="780"/>
      <c r="OF148" s="780"/>
      <c r="OG148" s="780"/>
      <c r="OH148" s="780"/>
      <c r="OI148" s="780"/>
      <c r="OJ148" s="780"/>
      <c r="OK148" s="780"/>
      <c r="OL148" s="780"/>
      <c r="OM148" s="780"/>
      <c r="ON148" s="780"/>
      <c r="OO148" s="780"/>
      <c r="OP148" s="780"/>
      <c r="OQ148" s="780"/>
      <c r="OR148" s="780"/>
      <c r="OS148" s="780"/>
      <c r="OT148" s="780"/>
      <c r="OU148" s="780"/>
      <c r="OV148" s="780"/>
      <c r="OW148" s="780"/>
      <c r="OX148" s="780"/>
      <c r="OY148" s="780"/>
      <c r="OZ148" s="780"/>
      <c r="PA148" s="780"/>
      <c r="PB148" s="780"/>
      <c r="PC148" s="780"/>
      <c r="PD148" s="780"/>
      <c r="PE148" s="780"/>
      <c r="PF148" s="780"/>
      <c r="PG148" s="780"/>
      <c r="PH148" s="780"/>
      <c r="PI148" s="780"/>
      <c r="PJ148" s="780"/>
      <c r="PK148" s="780"/>
      <c r="PL148" s="780"/>
      <c r="PM148" s="780"/>
      <c r="PN148" s="780"/>
      <c r="PO148" s="780"/>
      <c r="PP148" s="780"/>
      <c r="PQ148" s="780"/>
      <c r="PR148" s="780"/>
      <c r="PS148" s="780"/>
      <c r="PT148" s="780"/>
      <c r="PU148" s="780"/>
      <c r="PV148" s="780"/>
      <c r="PW148" s="780"/>
      <c r="PX148" s="780"/>
      <c r="PY148" s="780"/>
      <c r="PZ148" s="780"/>
      <c r="QA148" s="780"/>
      <c r="QB148" s="780"/>
      <c r="QC148" s="780"/>
      <c r="QD148" s="780"/>
      <c r="QE148" s="780"/>
      <c r="QF148" s="780"/>
      <c r="QG148" s="780"/>
      <c r="QH148" s="780"/>
      <c r="QI148" s="780"/>
      <c r="QJ148" s="780"/>
      <c r="QK148" s="780"/>
      <c r="QL148" s="780"/>
      <c r="QM148" s="780"/>
      <c r="QN148" s="780"/>
      <c r="QO148" s="780"/>
      <c r="QP148" s="780"/>
      <c r="QQ148" s="780"/>
      <c r="QR148" s="780"/>
      <c r="QS148" s="780"/>
      <c r="QT148" s="780"/>
      <c r="QU148" s="780"/>
      <c r="QV148" s="780"/>
      <c r="QW148" s="780"/>
      <c r="QX148" s="780"/>
      <c r="QY148" s="780"/>
      <c r="QZ148" s="780"/>
      <c r="RA148" s="780"/>
      <c r="RB148" s="780"/>
      <c r="RC148" s="780"/>
      <c r="RD148" s="780"/>
      <c r="RE148" s="780"/>
      <c r="RF148" s="780"/>
      <c r="RG148" s="780"/>
      <c r="RH148" s="780"/>
      <c r="RI148" s="780"/>
      <c r="RJ148" s="780"/>
      <c r="RK148" s="780"/>
      <c r="RL148" s="780"/>
      <c r="RM148" s="780"/>
      <c r="RN148" s="780"/>
      <c r="RO148" s="780"/>
      <c r="RP148" s="780"/>
      <c r="RQ148" s="780"/>
      <c r="RR148" s="780"/>
      <c r="RS148" s="780"/>
      <c r="RT148" s="780"/>
      <c r="RU148" s="780"/>
      <c r="RV148" s="780"/>
      <c r="RW148" s="780"/>
      <c r="RX148" s="780"/>
      <c r="RY148" s="780"/>
      <c r="RZ148" s="780"/>
      <c r="SA148" s="780"/>
      <c r="SB148" s="780"/>
      <c r="SC148" s="780"/>
      <c r="SD148" s="780"/>
      <c r="SE148" s="780"/>
      <c r="SF148" s="780"/>
      <c r="SG148" s="780"/>
      <c r="SH148" s="780"/>
      <c r="SI148" s="780"/>
    </row>
    <row r="149" spans="1:503" ht="14.25" customHeight="1" x14ac:dyDescent="0.2">
      <c r="C149" s="1326" t="s">
        <v>630</v>
      </c>
      <c r="D149" s="1326"/>
      <c r="E149" s="897" t="s">
        <v>631</v>
      </c>
      <c r="F149" s="899"/>
      <c r="G149" s="901"/>
      <c r="H149" s="910"/>
      <c r="I149" s="911"/>
      <c r="J149" s="902"/>
      <c r="K149" s="207">
        <f t="shared" ref="K149:O150" si="380">K138+K142+K144</f>
        <v>0</v>
      </c>
      <c r="L149" s="208">
        <f>L138+L142+L144</f>
        <v>0</v>
      </c>
      <c r="M149" s="208">
        <f t="shared" si="380"/>
        <v>0</v>
      </c>
      <c r="N149" s="208">
        <f t="shared" si="380"/>
        <v>0</v>
      </c>
      <c r="O149" s="209">
        <f t="shared" si="380"/>
        <v>0</v>
      </c>
      <c r="P149" s="210">
        <f t="shared" ref="P149:P156" si="381">SUM(K149:O149)</f>
        <v>0</v>
      </c>
      <c r="S149" s="1300"/>
      <c r="T149" s="1301"/>
      <c r="U149" s="1301"/>
      <c r="V149" s="1301"/>
      <c r="W149" s="1302"/>
      <c r="X149" s="775"/>
      <c r="AA149" s="775"/>
      <c r="AB149" s="852"/>
      <c r="AC149" s="775"/>
      <c r="AF149" s="775"/>
      <c r="AG149" s="852"/>
      <c r="AH149" s="775"/>
      <c r="AK149" s="775"/>
      <c r="AL149" s="852"/>
      <c r="AM149" s="775"/>
      <c r="AP149" s="775"/>
      <c r="AQ149" s="852"/>
      <c r="AR149" s="344"/>
      <c r="AS149" s="344"/>
      <c r="AT149" s="344"/>
      <c r="AU149" s="344"/>
      <c r="AV149" s="344"/>
      <c r="AW149" s="344"/>
      <c r="BB149" s="344"/>
      <c r="JW149" s="783"/>
      <c r="KB149" s="783"/>
      <c r="KC149" s="783"/>
      <c r="KD149" s="783"/>
      <c r="KE149" s="783"/>
      <c r="KF149" s="783"/>
      <c r="KG149" s="783"/>
      <c r="KH149" s="783"/>
      <c r="KI149" s="783"/>
      <c r="KJ149" s="783"/>
      <c r="KK149" s="783"/>
      <c r="KL149" s="783"/>
      <c r="KM149" s="783"/>
      <c r="KN149" s="783"/>
      <c r="KO149" s="783"/>
      <c r="KP149" s="783"/>
      <c r="KQ149" s="783"/>
      <c r="KR149" s="783"/>
      <c r="KS149" s="783"/>
      <c r="KT149" s="783"/>
      <c r="KU149" s="783"/>
      <c r="KV149" s="783"/>
      <c r="KW149" s="783"/>
      <c r="KX149" s="783"/>
      <c r="KY149" s="783"/>
      <c r="KZ149" s="783"/>
      <c r="LA149" s="783"/>
      <c r="LB149" s="783"/>
      <c r="LC149" s="783"/>
      <c r="LD149" s="783"/>
      <c r="LE149" s="783"/>
      <c r="LF149" s="783"/>
      <c r="LG149" s="783"/>
      <c r="LH149" s="783"/>
      <c r="LI149" s="783"/>
      <c r="LJ149" s="783"/>
      <c r="LK149" s="783"/>
      <c r="LL149" s="783"/>
      <c r="LM149" s="783"/>
      <c r="LN149" s="783"/>
      <c r="LO149" s="783"/>
      <c r="LP149" s="783"/>
      <c r="LQ149" s="783"/>
      <c r="LY149" s="844"/>
      <c r="MN149" s="783"/>
      <c r="MO149" s="783"/>
      <c r="NE149" s="780"/>
      <c r="NF149" s="780"/>
      <c r="NG149" s="780"/>
      <c r="NH149" s="780"/>
      <c r="NI149" s="780"/>
      <c r="NJ149" s="780"/>
      <c r="NK149" s="780"/>
      <c r="NL149" s="780"/>
      <c r="NM149" s="780"/>
      <c r="NN149" s="780"/>
      <c r="NO149" s="780"/>
      <c r="NP149" s="780"/>
      <c r="NQ149" s="780"/>
      <c r="NR149" s="780"/>
      <c r="NS149" s="780"/>
      <c r="NT149" s="780"/>
      <c r="NU149" s="780"/>
      <c r="NV149" s="780"/>
      <c r="NW149" s="780"/>
      <c r="NX149" s="780"/>
      <c r="NY149" s="780"/>
      <c r="NZ149" s="780"/>
      <c r="OA149" s="780"/>
      <c r="OB149" s="780"/>
      <c r="OC149" s="780"/>
      <c r="OD149" s="780"/>
      <c r="OE149" s="780"/>
      <c r="OF149" s="780"/>
      <c r="OG149" s="780"/>
      <c r="OH149" s="780"/>
      <c r="OI149" s="780"/>
      <c r="OJ149" s="780"/>
      <c r="OK149" s="780"/>
      <c r="OL149" s="780"/>
      <c r="OM149" s="780"/>
      <c r="ON149" s="780"/>
      <c r="OO149" s="780"/>
      <c r="OP149" s="780"/>
      <c r="OQ149" s="780"/>
      <c r="OR149" s="780"/>
      <c r="OS149" s="780"/>
      <c r="OT149" s="780"/>
      <c r="OU149" s="780"/>
      <c r="OV149" s="780"/>
      <c r="OW149" s="780"/>
      <c r="OX149" s="780"/>
      <c r="OY149" s="780"/>
      <c r="OZ149" s="780"/>
      <c r="PA149" s="780"/>
      <c r="PB149" s="780"/>
      <c r="PC149" s="780"/>
      <c r="PD149" s="780"/>
      <c r="PE149" s="780"/>
      <c r="PF149" s="780"/>
      <c r="PG149" s="780"/>
      <c r="PH149" s="780"/>
      <c r="PI149" s="780"/>
      <c r="PJ149" s="780"/>
      <c r="PK149" s="780"/>
      <c r="PL149" s="780"/>
      <c r="PM149" s="780"/>
      <c r="PN149" s="780"/>
      <c r="PO149" s="780"/>
      <c r="PP149" s="780"/>
      <c r="PQ149" s="780"/>
      <c r="PR149" s="780"/>
      <c r="PS149" s="780"/>
      <c r="PT149" s="780"/>
      <c r="PU149" s="780"/>
      <c r="PV149" s="780"/>
      <c r="PW149" s="780"/>
      <c r="PX149" s="780"/>
      <c r="PY149" s="780"/>
      <c r="PZ149" s="780"/>
      <c r="QA149" s="780"/>
      <c r="QB149" s="780"/>
      <c r="QC149" s="780"/>
      <c r="QD149" s="780"/>
      <c r="QE149" s="780"/>
      <c r="QF149" s="780"/>
      <c r="QG149" s="780"/>
      <c r="QH149" s="780"/>
      <c r="QI149" s="780"/>
      <c r="QJ149" s="780"/>
      <c r="QK149" s="780"/>
      <c r="QL149" s="780"/>
      <c r="QM149" s="780"/>
      <c r="QN149" s="780"/>
      <c r="QO149" s="780"/>
      <c r="QP149" s="780"/>
      <c r="QQ149" s="780"/>
      <c r="QR149" s="780"/>
      <c r="QS149" s="780"/>
      <c r="QT149" s="780"/>
      <c r="QU149" s="780"/>
      <c r="QV149" s="780"/>
      <c r="QW149" s="780"/>
      <c r="QX149" s="780"/>
      <c r="QY149" s="780"/>
      <c r="QZ149" s="780"/>
      <c r="RA149" s="780"/>
      <c r="RB149" s="780"/>
      <c r="RC149" s="780"/>
      <c r="RD149" s="780"/>
      <c r="RE149" s="780"/>
      <c r="RF149" s="780"/>
      <c r="RG149" s="780"/>
      <c r="RH149" s="780"/>
      <c r="RI149" s="780"/>
      <c r="RJ149" s="780"/>
      <c r="RK149" s="780"/>
      <c r="RL149" s="780"/>
      <c r="RM149" s="780"/>
      <c r="RN149" s="780"/>
      <c r="RO149" s="780"/>
      <c r="RP149" s="780"/>
      <c r="RQ149" s="780"/>
      <c r="RR149" s="780"/>
      <c r="RS149" s="780"/>
      <c r="RT149" s="780"/>
      <c r="RU149" s="780"/>
      <c r="RV149" s="780"/>
      <c r="RW149" s="780"/>
      <c r="RX149" s="780"/>
      <c r="RY149" s="780"/>
      <c r="RZ149" s="780"/>
      <c r="SA149" s="780"/>
      <c r="SB149" s="780"/>
      <c r="SC149" s="780"/>
      <c r="SD149" s="780"/>
      <c r="SE149" s="780"/>
      <c r="SF149" s="780"/>
      <c r="SG149" s="780"/>
      <c r="SH149" s="780"/>
      <c r="SI149" s="780"/>
    </row>
    <row r="150" spans="1:503" ht="14.25" customHeight="1" x14ac:dyDescent="0.2">
      <c r="C150" s="1325"/>
      <c r="D150" s="1325"/>
      <c r="E150" s="849"/>
      <c r="F150" s="860"/>
      <c r="G150" s="780"/>
      <c r="H150" s="904" t="s">
        <v>167</v>
      </c>
      <c r="I150" s="905"/>
      <c r="J150" s="853"/>
      <c r="K150" s="218">
        <f t="shared" si="380"/>
        <v>0</v>
      </c>
      <c r="L150" s="219">
        <f t="shared" si="380"/>
        <v>0</v>
      </c>
      <c r="M150" s="219">
        <f t="shared" si="380"/>
        <v>0</v>
      </c>
      <c r="N150" s="219">
        <f t="shared" si="380"/>
        <v>0</v>
      </c>
      <c r="O150" s="220">
        <f t="shared" si="380"/>
        <v>0</v>
      </c>
      <c r="P150" s="221">
        <f t="shared" si="381"/>
        <v>0</v>
      </c>
      <c r="S150" s="1303"/>
      <c r="T150" s="1304"/>
      <c r="U150" s="1304"/>
      <c r="V150" s="1304"/>
      <c r="W150" s="1305"/>
      <c r="X150" s="775"/>
      <c r="AA150" s="775"/>
      <c r="AB150" s="852"/>
      <c r="AC150" s="775"/>
      <c r="AF150" s="775"/>
      <c r="AG150" s="852"/>
      <c r="AH150" s="775"/>
      <c r="AK150" s="775"/>
      <c r="AL150" s="852"/>
      <c r="AM150" s="775"/>
      <c r="AP150" s="775"/>
      <c r="AQ150" s="852"/>
      <c r="AR150" s="344"/>
      <c r="AS150" s="344"/>
      <c r="AT150" s="344"/>
      <c r="AU150" s="344"/>
      <c r="AV150" s="344"/>
      <c r="AW150" s="344"/>
      <c r="BB150" s="344"/>
      <c r="JW150" s="783"/>
      <c r="KB150" s="783"/>
      <c r="KC150" s="783"/>
      <c r="KD150" s="783"/>
      <c r="KE150" s="783"/>
      <c r="KF150" s="783"/>
      <c r="KG150" s="783"/>
      <c r="KH150" s="783"/>
      <c r="KI150" s="783"/>
      <c r="KJ150" s="783"/>
      <c r="KK150" s="783"/>
      <c r="KL150" s="783"/>
      <c r="KM150" s="783"/>
      <c r="KN150" s="783"/>
      <c r="KO150" s="783"/>
      <c r="KP150" s="783"/>
      <c r="KQ150" s="783"/>
      <c r="KR150" s="783"/>
      <c r="KS150" s="783"/>
      <c r="KT150" s="783"/>
      <c r="KU150" s="783"/>
      <c r="KV150" s="783"/>
      <c r="KW150" s="783"/>
      <c r="KX150" s="783"/>
      <c r="KY150" s="783"/>
      <c r="KZ150" s="783"/>
      <c r="LA150" s="783"/>
      <c r="LB150" s="783"/>
      <c r="LC150" s="783"/>
      <c r="LD150" s="783"/>
      <c r="LE150" s="783"/>
      <c r="LF150" s="783"/>
      <c r="LG150" s="783"/>
      <c r="LH150" s="783"/>
      <c r="LI150" s="783"/>
      <c r="LJ150" s="783"/>
      <c r="LK150" s="783"/>
      <c r="LL150" s="783"/>
      <c r="LM150" s="783"/>
      <c r="LN150" s="783"/>
      <c r="LO150" s="783"/>
      <c r="LP150" s="783"/>
      <c r="LQ150" s="783"/>
      <c r="LY150" s="844"/>
      <c r="MN150" s="783"/>
      <c r="MO150" s="783"/>
      <c r="NE150" s="780"/>
      <c r="NF150" s="780"/>
      <c r="NG150" s="780"/>
      <c r="NH150" s="780"/>
      <c r="NI150" s="780"/>
      <c r="NJ150" s="780"/>
      <c r="NK150" s="780"/>
      <c r="NL150" s="780"/>
      <c r="NM150" s="780"/>
      <c r="NN150" s="780"/>
      <c r="NO150" s="780"/>
      <c r="NP150" s="780"/>
      <c r="NQ150" s="780"/>
      <c r="NR150" s="780"/>
      <c r="NS150" s="780"/>
      <c r="NT150" s="780"/>
      <c r="NU150" s="780"/>
      <c r="NV150" s="780"/>
      <c r="NW150" s="780"/>
      <c r="NX150" s="780"/>
      <c r="NY150" s="780"/>
      <c r="NZ150" s="780"/>
      <c r="OA150" s="780"/>
      <c r="OB150" s="780"/>
      <c r="OC150" s="780"/>
      <c r="OD150" s="780"/>
      <c r="OE150" s="780"/>
      <c r="OF150" s="780"/>
      <c r="OG150" s="780"/>
      <c r="OH150" s="780"/>
      <c r="OI150" s="780"/>
      <c r="OJ150" s="780"/>
      <c r="OK150" s="780"/>
      <c r="OL150" s="780"/>
      <c r="OM150" s="780"/>
      <c r="ON150" s="780"/>
      <c r="OO150" s="780"/>
      <c r="OP150" s="780"/>
      <c r="OQ150" s="780"/>
      <c r="OR150" s="780"/>
      <c r="OS150" s="780"/>
      <c r="OT150" s="780"/>
      <c r="OU150" s="780"/>
      <c r="OV150" s="780"/>
      <c r="OW150" s="780"/>
      <c r="OX150" s="780"/>
      <c r="OY150" s="780"/>
      <c r="OZ150" s="780"/>
      <c r="PA150" s="780"/>
      <c r="PB150" s="780"/>
      <c r="PC150" s="780"/>
      <c r="PD150" s="780"/>
      <c r="PE150" s="780"/>
      <c r="PF150" s="780"/>
      <c r="PG150" s="780"/>
      <c r="PH150" s="780"/>
      <c r="PI150" s="780"/>
      <c r="PJ150" s="780"/>
      <c r="PK150" s="780"/>
      <c r="PL150" s="780"/>
      <c r="PM150" s="780"/>
      <c r="PN150" s="780"/>
      <c r="PO150" s="780"/>
      <c r="PP150" s="780"/>
      <c r="PQ150" s="780"/>
      <c r="PR150" s="780"/>
      <c r="PS150" s="780"/>
      <c r="PT150" s="780"/>
      <c r="PU150" s="780"/>
      <c r="PV150" s="780"/>
      <c r="PW150" s="780"/>
      <c r="PX150" s="780"/>
      <c r="PY150" s="780"/>
      <c r="PZ150" s="780"/>
      <c r="QA150" s="780"/>
      <c r="QB150" s="780"/>
      <c r="QC150" s="780"/>
      <c r="QD150" s="780"/>
      <c r="QE150" s="780"/>
      <c r="QF150" s="780"/>
      <c r="QG150" s="780"/>
      <c r="QH150" s="780"/>
      <c r="QI150" s="780"/>
      <c r="QJ150" s="780"/>
      <c r="QK150" s="780"/>
      <c r="QL150" s="780"/>
      <c r="QM150" s="780"/>
      <c r="QN150" s="780"/>
      <c r="QO150" s="780"/>
      <c r="QP150" s="780"/>
      <c r="QQ150" s="780"/>
      <c r="QR150" s="780"/>
      <c r="QS150" s="780"/>
      <c r="QT150" s="780"/>
      <c r="QU150" s="780"/>
      <c r="QV150" s="780"/>
      <c r="QW150" s="780"/>
      <c r="QX150" s="780"/>
      <c r="QY150" s="780"/>
      <c r="QZ150" s="780"/>
      <c r="RA150" s="780"/>
      <c r="RB150" s="780"/>
      <c r="RC150" s="780"/>
      <c r="RD150" s="780"/>
      <c r="RE150" s="780"/>
      <c r="RF150" s="780"/>
      <c r="RG150" s="780"/>
      <c r="RH150" s="780"/>
      <c r="RI150" s="780"/>
      <c r="RJ150" s="780"/>
      <c r="RK150" s="780"/>
      <c r="RL150" s="780"/>
      <c r="RM150" s="780"/>
      <c r="RN150" s="780"/>
      <c r="RO150" s="780"/>
      <c r="RP150" s="780"/>
      <c r="RQ150" s="780"/>
      <c r="RR150" s="780"/>
      <c r="RS150" s="780"/>
      <c r="RT150" s="780"/>
      <c r="RU150" s="780"/>
      <c r="RV150" s="780"/>
      <c r="RW150" s="780"/>
      <c r="RX150" s="780"/>
      <c r="RY150" s="780"/>
      <c r="RZ150" s="780"/>
      <c r="SA150" s="780"/>
      <c r="SB150" s="780"/>
      <c r="SC150" s="780"/>
      <c r="SD150" s="780"/>
      <c r="SE150" s="780"/>
      <c r="SF150" s="780"/>
      <c r="SG150" s="780"/>
      <c r="SH150" s="780"/>
      <c r="SI150" s="780"/>
    </row>
    <row r="151" spans="1:503" ht="14.25" customHeight="1" x14ac:dyDescent="0.2">
      <c r="C151" s="1325"/>
      <c r="D151" s="1325"/>
      <c r="E151" s="849" t="s">
        <v>632</v>
      </c>
      <c r="F151" s="860"/>
      <c r="G151" s="780"/>
      <c r="H151" s="864"/>
      <c r="I151" s="860"/>
      <c r="J151" s="853"/>
      <c r="K151" s="302">
        <f t="shared" ref="K151:O152" si="382">K128+K140</f>
        <v>0</v>
      </c>
      <c r="L151" s="303">
        <f t="shared" si="382"/>
        <v>0</v>
      </c>
      <c r="M151" s="303">
        <f t="shared" si="382"/>
        <v>0</v>
      </c>
      <c r="N151" s="303">
        <f t="shared" si="382"/>
        <v>0</v>
      </c>
      <c r="O151" s="304">
        <f t="shared" si="382"/>
        <v>0</v>
      </c>
      <c r="P151" s="299">
        <f t="shared" si="381"/>
        <v>0</v>
      </c>
      <c r="S151" s="1303"/>
      <c r="T151" s="1304"/>
      <c r="U151" s="1304"/>
      <c r="V151" s="1304"/>
      <c r="W151" s="1305"/>
      <c r="X151" s="775"/>
      <c r="AA151" s="775"/>
      <c r="AB151" s="852"/>
      <c r="AC151" s="775"/>
      <c r="AF151" s="775"/>
      <c r="AG151" s="852"/>
      <c r="AH151" s="775"/>
      <c r="AK151" s="775"/>
      <c r="AL151" s="852"/>
      <c r="AM151" s="775"/>
      <c r="AP151" s="775"/>
      <c r="AQ151" s="852"/>
      <c r="AR151" s="344"/>
      <c r="AS151" s="344"/>
      <c r="AT151" s="344"/>
      <c r="AU151" s="344"/>
      <c r="AV151" s="344"/>
      <c r="AW151" s="344"/>
      <c r="BB151" s="344"/>
      <c r="JW151" s="783"/>
      <c r="KB151" s="783"/>
      <c r="KC151" s="783"/>
      <c r="KD151" s="783"/>
      <c r="KE151" s="783"/>
      <c r="KF151" s="783"/>
      <c r="KG151" s="783"/>
      <c r="KH151" s="783"/>
      <c r="KI151" s="783"/>
      <c r="KJ151" s="783"/>
      <c r="KK151" s="783"/>
      <c r="KL151" s="783"/>
      <c r="KM151" s="783"/>
      <c r="KN151" s="783"/>
      <c r="KO151" s="783"/>
      <c r="KP151" s="783"/>
      <c r="KQ151" s="783"/>
      <c r="KR151" s="783"/>
      <c r="KS151" s="783"/>
      <c r="KT151" s="783"/>
      <c r="KU151" s="783"/>
      <c r="KV151" s="783"/>
      <c r="KW151" s="783"/>
      <c r="KX151" s="783"/>
      <c r="KY151" s="783"/>
      <c r="KZ151" s="783"/>
      <c r="LA151" s="783"/>
      <c r="LB151" s="783"/>
      <c r="LC151" s="783"/>
      <c r="LD151" s="783"/>
      <c r="LE151" s="783"/>
      <c r="LF151" s="783"/>
      <c r="LG151" s="783"/>
      <c r="LH151" s="783"/>
      <c r="LI151" s="783"/>
      <c r="LJ151" s="783"/>
      <c r="LK151" s="783"/>
      <c r="LL151" s="783"/>
      <c r="LM151" s="783"/>
      <c r="LN151" s="783"/>
      <c r="LO151" s="783"/>
      <c r="LP151" s="783"/>
      <c r="LQ151" s="783"/>
      <c r="LY151" s="844"/>
      <c r="MN151" s="783"/>
      <c r="MO151" s="783"/>
      <c r="NE151" s="780"/>
      <c r="NF151" s="780"/>
      <c r="NG151" s="780"/>
      <c r="NH151" s="780"/>
      <c r="NI151" s="780"/>
      <c r="NJ151" s="780"/>
      <c r="NK151" s="780"/>
      <c r="NL151" s="780"/>
      <c r="NM151" s="780"/>
      <c r="NN151" s="780"/>
      <c r="NO151" s="780"/>
      <c r="NP151" s="780"/>
      <c r="NQ151" s="780"/>
      <c r="NR151" s="780"/>
      <c r="NS151" s="780"/>
      <c r="NT151" s="780"/>
      <c r="NU151" s="780"/>
      <c r="NV151" s="780"/>
      <c r="NW151" s="780"/>
      <c r="NX151" s="780"/>
      <c r="NY151" s="780"/>
      <c r="NZ151" s="780"/>
      <c r="OA151" s="780"/>
      <c r="OB151" s="780"/>
      <c r="OC151" s="780"/>
      <c r="OD151" s="780"/>
      <c r="OE151" s="780"/>
      <c r="OF151" s="780"/>
      <c r="OG151" s="780"/>
      <c r="OH151" s="780"/>
      <c r="OI151" s="780"/>
      <c r="OJ151" s="780"/>
      <c r="OK151" s="780"/>
      <c r="OL151" s="780"/>
      <c r="OM151" s="780"/>
      <c r="ON151" s="780"/>
      <c r="OO151" s="780"/>
      <c r="OP151" s="780"/>
      <c r="OQ151" s="780"/>
      <c r="OR151" s="780"/>
      <c r="OS151" s="780"/>
      <c r="OT151" s="780"/>
      <c r="OU151" s="780"/>
      <c r="OV151" s="780"/>
      <c r="OW151" s="780"/>
      <c r="OX151" s="780"/>
      <c r="OY151" s="780"/>
      <c r="OZ151" s="780"/>
      <c r="PA151" s="780"/>
      <c r="PB151" s="780"/>
      <c r="PC151" s="780"/>
      <c r="PD151" s="780"/>
      <c r="PE151" s="780"/>
      <c r="PF151" s="780"/>
      <c r="PG151" s="780"/>
      <c r="PH151" s="780"/>
      <c r="PI151" s="780"/>
      <c r="PJ151" s="780"/>
      <c r="PK151" s="780"/>
      <c r="PL151" s="780"/>
      <c r="PM151" s="780"/>
      <c r="PN151" s="780"/>
      <c r="PO151" s="780"/>
      <c r="PP151" s="780"/>
      <c r="PQ151" s="780"/>
      <c r="PR151" s="780"/>
      <c r="PS151" s="780"/>
      <c r="PT151" s="780"/>
      <c r="PU151" s="780"/>
      <c r="PV151" s="780"/>
      <c r="PW151" s="780"/>
      <c r="PX151" s="780"/>
      <c r="PY151" s="780"/>
      <c r="PZ151" s="780"/>
      <c r="QA151" s="780"/>
      <c r="QB151" s="780"/>
      <c r="QC151" s="780"/>
      <c r="QD151" s="780"/>
      <c r="QE151" s="780"/>
      <c r="QF151" s="780"/>
      <c r="QG151" s="780"/>
      <c r="QH151" s="780"/>
      <c r="QI151" s="780"/>
      <c r="QJ151" s="780"/>
      <c r="QK151" s="780"/>
      <c r="QL151" s="780"/>
      <c r="QM151" s="780"/>
      <c r="QN151" s="780"/>
      <c r="QO151" s="780"/>
      <c r="QP151" s="780"/>
      <c r="QQ151" s="780"/>
      <c r="QR151" s="780"/>
      <c r="QS151" s="780"/>
      <c r="QT151" s="780"/>
      <c r="QU151" s="780"/>
      <c r="QV151" s="780"/>
      <c r="QW151" s="780"/>
      <c r="QX151" s="780"/>
      <c r="QY151" s="780"/>
      <c r="QZ151" s="780"/>
      <c r="RA151" s="780"/>
      <c r="RB151" s="780"/>
      <c r="RC151" s="780"/>
      <c r="RD151" s="780"/>
      <c r="RE151" s="780"/>
      <c r="RF151" s="780"/>
      <c r="RG151" s="780"/>
      <c r="RH151" s="780"/>
      <c r="RI151" s="780"/>
      <c r="RJ151" s="780"/>
      <c r="RK151" s="780"/>
      <c r="RL151" s="780"/>
      <c r="RM151" s="780"/>
      <c r="RN151" s="780"/>
      <c r="RO151" s="780"/>
      <c r="RP151" s="780"/>
      <c r="RQ151" s="780"/>
      <c r="RR151" s="780"/>
      <c r="RS151" s="780"/>
      <c r="RT151" s="780"/>
      <c r="RU151" s="780"/>
      <c r="RV151" s="780"/>
      <c r="RW151" s="780"/>
      <c r="RX151" s="780"/>
      <c r="RY151" s="780"/>
      <c r="RZ151" s="780"/>
      <c r="SA151" s="780"/>
      <c r="SB151" s="780"/>
      <c r="SC151" s="780"/>
      <c r="SD151" s="780"/>
      <c r="SE151" s="780"/>
      <c r="SF151" s="780"/>
      <c r="SG151" s="780"/>
      <c r="SH151" s="780"/>
      <c r="SI151" s="780"/>
    </row>
    <row r="152" spans="1:503" ht="14.25" customHeight="1" x14ac:dyDescent="0.2">
      <c r="C152" s="1325"/>
      <c r="D152" s="1325"/>
      <c r="E152" s="849"/>
      <c r="F152" s="860"/>
      <c r="G152" s="780"/>
      <c r="H152" s="904" t="s">
        <v>167</v>
      </c>
      <c r="I152" s="905"/>
      <c r="J152" s="853"/>
      <c r="K152" s="218">
        <f t="shared" si="382"/>
        <v>0</v>
      </c>
      <c r="L152" s="219">
        <f t="shared" si="382"/>
        <v>0</v>
      </c>
      <c r="M152" s="219">
        <f t="shared" si="382"/>
        <v>0</v>
      </c>
      <c r="N152" s="219">
        <f t="shared" si="382"/>
        <v>0</v>
      </c>
      <c r="O152" s="220">
        <f t="shared" si="382"/>
        <v>0</v>
      </c>
      <c r="P152" s="221">
        <f t="shared" si="381"/>
        <v>0</v>
      </c>
      <c r="S152" s="1303"/>
      <c r="T152" s="1304"/>
      <c r="U152" s="1304"/>
      <c r="V152" s="1304"/>
      <c r="W152" s="1305"/>
      <c r="X152" s="775"/>
      <c r="AA152" s="775"/>
      <c r="AB152" s="852"/>
      <c r="AC152" s="775"/>
      <c r="AF152" s="775"/>
      <c r="AG152" s="852"/>
      <c r="AH152" s="775"/>
      <c r="AK152" s="775"/>
      <c r="AL152" s="852"/>
      <c r="AM152" s="775"/>
      <c r="AP152" s="775"/>
      <c r="AQ152" s="852"/>
      <c r="AR152" s="344"/>
      <c r="AS152" s="344"/>
      <c r="AT152" s="344"/>
      <c r="AU152" s="344"/>
      <c r="AV152" s="344"/>
      <c r="AW152" s="344"/>
      <c r="BB152" s="344"/>
      <c r="JW152" s="783"/>
      <c r="KB152" s="783"/>
      <c r="KC152" s="783"/>
      <c r="KD152" s="783"/>
      <c r="KE152" s="783"/>
      <c r="KF152" s="783"/>
      <c r="KG152" s="783"/>
      <c r="KH152" s="783"/>
      <c r="KI152" s="783"/>
      <c r="KJ152" s="783"/>
      <c r="KK152" s="783"/>
      <c r="KL152" s="783"/>
      <c r="KM152" s="783"/>
      <c r="KN152" s="783"/>
      <c r="KO152" s="783"/>
      <c r="KP152" s="783"/>
      <c r="KQ152" s="783"/>
      <c r="KR152" s="783"/>
      <c r="KS152" s="783"/>
      <c r="KT152" s="783"/>
      <c r="KU152" s="783"/>
      <c r="KV152" s="783"/>
      <c r="KW152" s="783"/>
      <c r="KX152" s="783"/>
      <c r="KY152" s="783"/>
      <c r="KZ152" s="783"/>
      <c r="LA152" s="783"/>
      <c r="LB152" s="783"/>
      <c r="LC152" s="783"/>
      <c r="LD152" s="783"/>
      <c r="LE152" s="783"/>
      <c r="LF152" s="783"/>
      <c r="LG152" s="783"/>
      <c r="LH152" s="783"/>
      <c r="LI152" s="783"/>
      <c r="LJ152" s="783"/>
      <c r="LK152" s="783"/>
      <c r="LL152" s="783"/>
      <c r="LM152" s="783"/>
      <c r="LN152" s="783"/>
      <c r="LO152" s="783"/>
      <c r="LP152" s="783"/>
      <c r="LQ152" s="783"/>
      <c r="LY152" s="844"/>
      <c r="MN152" s="783"/>
      <c r="MO152" s="783"/>
      <c r="NE152" s="780"/>
      <c r="NF152" s="780"/>
      <c r="NG152" s="780"/>
      <c r="NH152" s="780"/>
      <c r="NI152" s="780"/>
      <c r="NJ152" s="780"/>
      <c r="NK152" s="780"/>
      <c r="NL152" s="780"/>
      <c r="NM152" s="780"/>
      <c r="NN152" s="780"/>
      <c r="NO152" s="780"/>
      <c r="NP152" s="780"/>
      <c r="NQ152" s="780"/>
      <c r="NR152" s="780"/>
      <c r="NS152" s="780"/>
      <c r="NT152" s="780"/>
      <c r="NU152" s="780"/>
      <c r="NV152" s="780"/>
      <c r="NW152" s="780"/>
      <c r="NX152" s="780"/>
      <c r="NY152" s="780"/>
      <c r="NZ152" s="780"/>
      <c r="OA152" s="780"/>
      <c r="OB152" s="780"/>
      <c r="OC152" s="780"/>
      <c r="OD152" s="780"/>
      <c r="OE152" s="780"/>
      <c r="OF152" s="780"/>
      <c r="OG152" s="780"/>
      <c r="OH152" s="780"/>
      <c r="OI152" s="780"/>
      <c r="OJ152" s="780"/>
      <c r="OK152" s="780"/>
      <c r="OL152" s="780"/>
      <c r="OM152" s="780"/>
      <c r="ON152" s="780"/>
      <c r="OO152" s="780"/>
      <c r="OP152" s="780"/>
      <c r="OQ152" s="780"/>
      <c r="OR152" s="780"/>
      <c r="OS152" s="780"/>
      <c r="OT152" s="780"/>
      <c r="OU152" s="780"/>
      <c r="OV152" s="780"/>
      <c r="OW152" s="780"/>
      <c r="OX152" s="780"/>
      <c r="OY152" s="780"/>
      <c r="OZ152" s="780"/>
      <c r="PA152" s="780"/>
      <c r="PB152" s="780"/>
      <c r="PC152" s="780"/>
      <c r="PD152" s="780"/>
      <c r="PE152" s="780"/>
      <c r="PF152" s="780"/>
      <c r="PG152" s="780"/>
      <c r="PH152" s="780"/>
      <c r="PI152" s="780"/>
      <c r="PJ152" s="780"/>
      <c r="PK152" s="780"/>
      <c r="PL152" s="780"/>
      <c r="PM152" s="780"/>
      <c r="PN152" s="780"/>
      <c r="PO152" s="780"/>
      <c r="PP152" s="780"/>
      <c r="PQ152" s="780"/>
      <c r="PR152" s="780"/>
      <c r="PS152" s="780"/>
      <c r="PT152" s="780"/>
      <c r="PU152" s="780"/>
      <c r="PV152" s="780"/>
      <c r="PW152" s="780"/>
      <c r="PX152" s="780"/>
      <c r="PY152" s="780"/>
      <c r="PZ152" s="780"/>
      <c r="QA152" s="780"/>
      <c r="QB152" s="780"/>
      <c r="QC152" s="780"/>
      <c r="QD152" s="780"/>
      <c r="QE152" s="780"/>
      <c r="QF152" s="780"/>
      <c r="QG152" s="780"/>
      <c r="QH152" s="780"/>
      <c r="QI152" s="780"/>
      <c r="QJ152" s="780"/>
      <c r="QK152" s="780"/>
      <c r="QL152" s="780"/>
      <c r="QM152" s="780"/>
      <c r="QN152" s="780"/>
      <c r="QO152" s="780"/>
      <c r="QP152" s="780"/>
      <c r="QQ152" s="780"/>
      <c r="QR152" s="780"/>
      <c r="QS152" s="780"/>
      <c r="QT152" s="780"/>
      <c r="QU152" s="780"/>
      <c r="QV152" s="780"/>
      <c r="QW152" s="780"/>
      <c r="QX152" s="780"/>
      <c r="QY152" s="780"/>
      <c r="QZ152" s="780"/>
      <c r="RA152" s="780"/>
      <c r="RB152" s="780"/>
      <c r="RC152" s="780"/>
      <c r="RD152" s="780"/>
      <c r="RE152" s="780"/>
      <c r="RF152" s="780"/>
      <c r="RG152" s="780"/>
      <c r="RH152" s="780"/>
      <c r="RI152" s="780"/>
      <c r="RJ152" s="780"/>
      <c r="RK152" s="780"/>
      <c r="RL152" s="780"/>
      <c r="RM152" s="780"/>
      <c r="RN152" s="780"/>
      <c r="RO152" s="780"/>
      <c r="RP152" s="780"/>
      <c r="RQ152" s="780"/>
      <c r="RR152" s="780"/>
      <c r="RS152" s="780"/>
      <c r="RT152" s="780"/>
      <c r="RU152" s="780"/>
      <c r="RV152" s="780"/>
      <c r="RW152" s="780"/>
      <c r="RX152" s="780"/>
      <c r="RY152" s="780"/>
      <c r="RZ152" s="780"/>
      <c r="SA152" s="780"/>
      <c r="SB152" s="780"/>
      <c r="SC152" s="780"/>
      <c r="SD152" s="780"/>
      <c r="SE152" s="780"/>
      <c r="SF152" s="780"/>
      <c r="SG152" s="780"/>
      <c r="SH152" s="780"/>
      <c r="SI152" s="780"/>
    </row>
    <row r="153" spans="1:503" ht="14.25" customHeight="1" x14ac:dyDescent="0.2">
      <c r="C153" s="1325"/>
      <c r="D153" s="1325"/>
      <c r="E153" s="849" t="s">
        <v>633</v>
      </c>
      <c r="F153" s="860"/>
      <c r="G153" s="780"/>
      <c r="H153" s="903"/>
      <c r="I153" s="870"/>
      <c r="J153" s="853"/>
      <c r="K153" s="302">
        <f t="shared" ref="K153:O154" si="383">K132+K134</f>
        <v>0</v>
      </c>
      <c r="L153" s="303">
        <f t="shared" si="383"/>
        <v>0</v>
      </c>
      <c r="M153" s="303">
        <f t="shared" si="383"/>
        <v>0</v>
      </c>
      <c r="N153" s="303">
        <f t="shared" si="383"/>
        <v>0</v>
      </c>
      <c r="O153" s="304">
        <f t="shared" si="383"/>
        <v>0</v>
      </c>
      <c r="P153" s="299">
        <f t="shared" si="381"/>
        <v>0</v>
      </c>
      <c r="S153" s="1303"/>
      <c r="T153" s="1304"/>
      <c r="U153" s="1304"/>
      <c r="V153" s="1304"/>
      <c r="W153" s="1305"/>
      <c r="X153" s="775"/>
      <c r="AA153" s="775"/>
      <c r="AB153" s="852"/>
      <c r="AC153" s="775"/>
      <c r="AF153" s="775"/>
      <c r="AG153" s="852"/>
      <c r="AH153" s="775"/>
      <c r="AK153" s="775"/>
      <c r="AL153" s="852"/>
      <c r="AM153" s="775"/>
      <c r="AP153" s="775"/>
      <c r="AQ153" s="852"/>
      <c r="AR153" s="344"/>
      <c r="AS153" s="344"/>
      <c r="AT153" s="344"/>
      <c r="AU153" s="344"/>
      <c r="AV153" s="344"/>
      <c r="AW153" s="344"/>
      <c r="BB153" s="344"/>
      <c r="JW153" s="783"/>
      <c r="KB153" s="783"/>
      <c r="KC153" s="783"/>
      <c r="KD153" s="783"/>
      <c r="KE153" s="783"/>
      <c r="KF153" s="783"/>
      <c r="KG153" s="783"/>
      <c r="KH153" s="783"/>
      <c r="KI153" s="783"/>
      <c r="KJ153" s="783"/>
      <c r="KK153" s="783"/>
      <c r="KL153" s="783"/>
      <c r="KM153" s="783"/>
      <c r="KN153" s="783"/>
      <c r="KO153" s="783"/>
      <c r="KP153" s="783"/>
      <c r="KQ153" s="783"/>
      <c r="KR153" s="783"/>
      <c r="KS153" s="783"/>
      <c r="KT153" s="783"/>
      <c r="KU153" s="783"/>
      <c r="KV153" s="783"/>
      <c r="KW153" s="783"/>
      <c r="KX153" s="783"/>
      <c r="KY153" s="783"/>
      <c r="KZ153" s="783"/>
      <c r="LA153" s="783"/>
      <c r="LB153" s="783"/>
      <c r="LC153" s="783"/>
      <c r="LD153" s="783"/>
      <c r="LE153" s="783"/>
      <c r="LF153" s="783"/>
      <c r="LG153" s="783"/>
      <c r="LH153" s="783"/>
      <c r="LI153" s="783"/>
      <c r="LJ153" s="783"/>
      <c r="LK153" s="783"/>
      <c r="LL153" s="783"/>
      <c r="LM153" s="783"/>
      <c r="LN153" s="783"/>
      <c r="LO153" s="783"/>
      <c r="LP153" s="783"/>
      <c r="LQ153" s="783"/>
      <c r="LY153" s="844"/>
      <c r="MN153" s="783"/>
      <c r="MO153" s="783"/>
      <c r="NE153" s="780"/>
      <c r="NF153" s="780"/>
      <c r="NG153" s="780"/>
      <c r="NH153" s="780"/>
      <c r="NI153" s="780"/>
      <c r="NJ153" s="780"/>
      <c r="NK153" s="780"/>
      <c r="NL153" s="780"/>
      <c r="NM153" s="780"/>
      <c r="NN153" s="780"/>
      <c r="NO153" s="780"/>
      <c r="NP153" s="780"/>
      <c r="NQ153" s="780"/>
      <c r="NR153" s="780"/>
      <c r="NS153" s="780"/>
      <c r="NT153" s="780"/>
      <c r="NU153" s="780"/>
      <c r="NV153" s="780"/>
      <c r="NW153" s="780"/>
      <c r="NX153" s="780"/>
      <c r="NY153" s="780"/>
      <c r="NZ153" s="780"/>
      <c r="OA153" s="780"/>
      <c r="OB153" s="780"/>
      <c r="OC153" s="780"/>
      <c r="OD153" s="780"/>
      <c r="OE153" s="780"/>
      <c r="OF153" s="780"/>
      <c r="OG153" s="780"/>
      <c r="OH153" s="780"/>
      <c r="OI153" s="780"/>
      <c r="OJ153" s="780"/>
      <c r="OK153" s="780"/>
      <c r="OL153" s="780"/>
      <c r="OM153" s="780"/>
      <c r="ON153" s="780"/>
      <c r="OO153" s="780"/>
      <c r="OP153" s="780"/>
      <c r="OQ153" s="780"/>
      <c r="OR153" s="780"/>
      <c r="OS153" s="780"/>
      <c r="OT153" s="780"/>
      <c r="OU153" s="780"/>
      <c r="OV153" s="780"/>
      <c r="OW153" s="780"/>
      <c r="OX153" s="780"/>
      <c r="OY153" s="780"/>
      <c r="OZ153" s="780"/>
      <c r="PA153" s="780"/>
      <c r="PB153" s="780"/>
      <c r="PC153" s="780"/>
      <c r="PD153" s="780"/>
      <c r="PE153" s="780"/>
      <c r="PF153" s="780"/>
      <c r="PG153" s="780"/>
      <c r="PH153" s="780"/>
      <c r="PI153" s="780"/>
      <c r="PJ153" s="780"/>
      <c r="PK153" s="780"/>
      <c r="PL153" s="780"/>
      <c r="PM153" s="780"/>
      <c r="PN153" s="780"/>
      <c r="PO153" s="780"/>
      <c r="PP153" s="780"/>
      <c r="PQ153" s="780"/>
      <c r="PR153" s="780"/>
      <c r="PS153" s="780"/>
      <c r="PT153" s="780"/>
      <c r="PU153" s="780"/>
      <c r="PV153" s="780"/>
      <c r="PW153" s="780"/>
      <c r="PX153" s="780"/>
      <c r="PY153" s="780"/>
      <c r="PZ153" s="780"/>
      <c r="QA153" s="780"/>
      <c r="QB153" s="780"/>
      <c r="QC153" s="780"/>
      <c r="QD153" s="780"/>
      <c r="QE153" s="780"/>
      <c r="QF153" s="780"/>
      <c r="QG153" s="780"/>
      <c r="QH153" s="780"/>
      <c r="QI153" s="780"/>
      <c r="QJ153" s="780"/>
      <c r="QK153" s="780"/>
      <c r="QL153" s="780"/>
      <c r="QM153" s="780"/>
      <c r="QN153" s="780"/>
      <c r="QO153" s="780"/>
      <c r="QP153" s="780"/>
      <c r="QQ153" s="780"/>
      <c r="QR153" s="780"/>
      <c r="QS153" s="780"/>
      <c r="QT153" s="780"/>
      <c r="QU153" s="780"/>
      <c r="QV153" s="780"/>
      <c r="QW153" s="780"/>
      <c r="QX153" s="780"/>
      <c r="QY153" s="780"/>
      <c r="QZ153" s="780"/>
      <c r="RA153" s="780"/>
      <c r="RB153" s="780"/>
      <c r="RC153" s="780"/>
      <c r="RD153" s="780"/>
      <c r="RE153" s="780"/>
      <c r="RF153" s="780"/>
      <c r="RG153" s="780"/>
      <c r="RH153" s="780"/>
      <c r="RI153" s="780"/>
      <c r="RJ153" s="780"/>
      <c r="RK153" s="780"/>
      <c r="RL153" s="780"/>
      <c r="RM153" s="780"/>
      <c r="RN153" s="780"/>
      <c r="RO153" s="780"/>
      <c r="RP153" s="780"/>
      <c r="RQ153" s="780"/>
      <c r="RR153" s="780"/>
      <c r="RS153" s="780"/>
      <c r="RT153" s="780"/>
      <c r="RU153" s="780"/>
      <c r="RV153" s="780"/>
      <c r="RW153" s="780"/>
      <c r="RX153" s="780"/>
      <c r="RY153" s="780"/>
      <c r="RZ153" s="780"/>
      <c r="SA153" s="780"/>
      <c r="SB153" s="780"/>
      <c r="SC153" s="780"/>
      <c r="SD153" s="780"/>
      <c r="SE153" s="780"/>
      <c r="SF153" s="780"/>
      <c r="SG153" s="780"/>
      <c r="SH153" s="780"/>
      <c r="SI153" s="780"/>
    </row>
    <row r="154" spans="1:503" ht="14.25" customHeight="1" x14ac:dyDescent="0.2">
      <c r="C154" s="1325"/>
      <c r="D154" s="1325"/>
      <c r="E154" s="849"/>
      <c r="F154" s="860"/>
      <c r="G154" s="780"/>
      <c r="H154" s="904" t="s">
        <v>167</v>
      </c>
      <c r="I154" s="905"/>
      <c r="J154" s="853"/>
      <c r="K154" s="218">
        <f t="shared" si="383"/>
        <v>0</v>
      </c>
      <c r="L154" s="219">
        <f t="shared" si="383"/>
        <v>0</v>
      </c>
      <c r="M154" s="219">
        <f t="shared" si="383"/>
        <v>0</v>
      </c>
      <c r="N154" s="219">
        <f t="shared" si="383"/>
        <v>0</v>
      </c>
      <c r="O154" s="220">
        <f t="shared" si="383"/>
        <v>0</v>
      </c>
      <c r="P154" s="221">
        <f t="shared" si="381"/>
        <v>0</v>
      </c>
      <c r="S154" s="1303"/>
      <c r="T154" s="1304"/>
      <c r="U154" s="1304"/>
      <c r="V154" s="1304"/>
      <c r="W154" s="1305"/>
      <c r="X154" s="775"/>
      <c r="AA154" s="775"/>
      <c r="AB154" s="852"/>
      <c r="AC154" s="775"/>
      <c r="AF154" s="775"/>
      <c r="AG154" s="852"/>
      <c r="AH154" s="775"/>
      <c r="AK154" s="775"/>
      <c r="AL154" s="852"/>
      <c r="AM154" s="775"/>
      <c r="AP154" s="775"/>
      <c r="AQ154" s="852"/>
      <c r="AR154" s="344"/>
      <c r="AS154" s="344"/>
      <c r="AT154" s="344"/>
      <c r="AU154" s="344"/>
      <c r="AV154" s="344"/>
      <c r="AW154" s="344"/>
      <c r="BB154" s="344"/>
      <c r="JW154" s="783"/>
      <c r="KB154" s="783"/>
      <c r="KC154" s="783"/>
      <c r="KD154" s="783"/>
      <c r="KE154" s="783"/>
      <c r="KF154" s="783"/>
      <c r="KG154" s="783"/>
      <c r="KH154" s="783"/>
      <c r="KI154" s="783"/>
      <c r="KJ154" s="783"/>
      <c r="KK154" s="783"/>
      <c r="KL154" s="783"/>
      <c r="KM154" s="783"/>
      <c r="KN154" s="783"/>
      <c r="KO154" s="783"/>
      <c r="KP154" s="783"/>
      <c r="KQ154" s="783"/>
      <c r="KR154" s="783"/>
      <c r="KS154" s="783"/>
      <c r="KT154" s="783"/>
      <c r="KU154" s="783"/>
      <c r="KV154" s="783"/>
      <c r="KW154" s="783"/>
      <c r="KX154" s="783"/>
      <c r="KY154" s="783"/>
      <c r="KZ154" s="783"/>
      <c r="LA154" s="783"/>
      <c r="LB154" s="783"/>
      <c r="LC154" s="783"/>
      <c r="LD154" s="783"/>
      <c r="LE154" s="783"/>
      <c r="LF154" s="783"/>
      <c r="LG154" s="783"/>
      <c r="LH154" s="783"/>
      <c r="LI154" s="783"/>
      <c r="LJ154" s="783"/>
      <c r="LK154" s="783"/>
      <c r="LL154" s="783"/>
      <c r="LM154" s="783"/>
      <c r="LN154" s="783"/>
      <c r="LO154" s="783"/>
      <c r="LP154" s="783"/>
      <c r="LQ154" s="783"/>
      <c r="LY154" s="844"/>
      <c r="MN154" s="783"/>
      <c r="MO154" s="783"/>
      <c r="NE154" s="780"/>
      <c r="NF154" s="780"/>
      <c r="NG154" s="780"/>
      <c r="NH154" s="780"/>
      <c r="NI154" s="780"/>
      <c r="NJ154" s="780"/>
      <c r="NK154" s="780"/>
      <c r="NL154" s="780"/>
      <c r="NM154" s="780"/>
      <c r="NN154" s="780"/>
      <c r="NO154" s="780"/>
      <c r="NP154" s="780"/>
      <c r="NQ154" s="780"/>
      <c r="NR154" s="780"/>
      <c r="NS154" s="780"/>
      <c r="NT154" s="780"/>
      <c r="NU154" s="780"/>
      <c r="NV154" s="780"/>
      <c r="NW154" s="780"/>
      <c r="NX154" s="780"/>
      <c r="NY154" s="780"/>
      <c r="NZ154" s="780"/>
      <c r="OA154" s="780"/>
      <c r="OB154" s="780"/>
      <c r="OC154" s="780"/>
      <c r="OD154" s="780"/>
      <c r="OE154" s="780"/>
      <c r="OF154" s="780"/>
      <c r="OG154" s="780"/>
      <c r="OH154" s="780"/>
      <c r="OI154" s="780"/>
      <c r="OJ154" s="780"/>
      <c r="OK154" s="780"/>
      <c r="OL154" s="780"/>
      <c r="OM154" s="780"/>
      <c r="ON154" s="780"/>
      <c r="OO154" s="780"/>
      <c r="OP154" s="780"/>
      <c r="OQ154" s="780"/>
      <c r="OR154" s="780"/>
      <c r="OS154" s="780"/>
      <c r="OT154" s="780"/>
      <c r="OU154" s="780"/>
      <c r="OV154" s="780"/>
      <c r="OW154" s="780"/>
      <c r="OX154" s="780"/>
      <c r="OY154" s="780"/>
      <c r="OZ154" s="780"/>
      <c r="PA154" s="780"/>
      <c r="PB154" s="780"/>
      <c r="PC154" s="780"/>
      <c r="PD154" s="780"/>
      <c r="PE154" s="780"/>
      <c r="PF154" s="780"/>
      <c r="PG154" s="780"/>
      <c r="PH154" s="780"/>
      <c r="PI154" s="780"/>
      <c r="PJ154" s="780"/>
      <c r="PK154" s="780"/>
      <c r="PL154" s="780"/>
      <c r="PM154" s="780"/>
      <c r="PN154" s="780"/>
      <c r="PO154" s="780"/>
      <c r="PP154" s="780"/>
      <c r="PQ154" s="780"/>
      <c r="PR154" s="780"/>
      <c r="PS154" s="780"/>
      <c r="PT154" s="780"/>
      <c r="PU154" s="780"/>
      <c r="PV154" s="780"/>
      <c r="PW154" s="780"/>
      <c r="PX154" s="780"/>
      <c r="PY154" s="780"/>
      <c r="PZ154" s="780"/>
      <c r="QA154" s="780"/>
      <c r="QB154" s="780"/>
      <c r="QC154" s="780"/>
      <c r="QD154" s="780"/>
      <c r="QE154" s="780"/>
      <c r="QF154" s="780"/>
      <c r="QG154" s="780"/>
      <c r="QH154" s="780"/>
      <c r="QI154" s="780"/>
      <c r="QJ154" s="780"/>
      <c r="QK154" s="780"/>
      <c r="QL154" s="780"/>
      <c r="QM154" s="780"/>
      <c r="QN154" s="780"/>
      <c r="QO154" s="780"/>
      <c r="QP154" s="780"/>
      <c r="QQ154" s="780"/>
      <c r="QR154" s="780"/>
      <c r="QS154" s="780"/>
      <c r="QT154" s="780"/>
      <c r="QU154" s="780"/>
      <c r="QV154" s="780"/>
      <c r="QW154" s="780"/>
      <c r="QX154" s="780"/>
      <c r="QY154" s="780"/>
      <c r="QZ154" s="780"/>
      <c r="RA154" s="780"/>
      <c r="RB154" s="780"/>
      <c r="RC154" s="780"/>
      <c r="RD154" s="780"/>
      <c r="RE154" s="780"/>
      <c r="RF154" s="780"/>
      <c r="RG154" s="780"/>
      <c r="RH154" s="780"/>
      <c r="RI154" s="780"/>
      <c r="RJ154" s="780"/>
      <c r="RK154" s="780"/>
      <c r="RL154" s="780"/>
      <c r="RM154" s="780"/>
      <c r="RN154" s="780"/>
      <c r="RO154" s="780"/>
      <c r="RP154" s="780"/>
      <c r="RQ154" s="780"/>
      <c r="RR154" s="780"/>
      <c r="RS154" s="780"/>
      <c r="RT154" s="780"/>
      <c r="RU154" s="780"/>
      <c r="RV154" s="780"/>
      <c r="RW154" s="780"/>
      <c r="RX154" s="780"/>
      <c r="RY154" s="780"/>
      <c r="RZ154" s="780"/>
      <c r="SA154" s="780"/>
      <c r="SB154" s="780"/>
      <c r="SC154" s="780"/>
      <c r="SD154" s="780"/>
      <c r="SE154" s="780"/>
      <c r="SF154" s="780"/>
      <c r="SG154" s="780"/>
      <c r="SH154" s="780"/>
      <c r="SI154" s="780"/>
    </row>
    <row r="155" spans="1:503" ht="14.25" customHeight="1" x14ac:dyDescent="0.2">
      <c r="C155" s="1325"/>
      <c r="D155" s="1325"/>
      <c r="E155" s="849" t="s">
        <v>634</v>
      </c>
      <c r="F155" s="860"/>
      <c r="G155" s="780"/>
      <c r="H155" s="903"/>
      <c r="I155" s="870"/>
      <c r="J155" s="853"/>
      <c r="K155" s="302">
        <f t="shared" ref="K155:O156" si="384">K130+K136</f>
        <v>0</v>
      </c>
      <c r="L155" s="303">
        <f t="shared" si="384"/>
        <v>0</v>
      </c>
      <c r="M155" s="303">
        <f t="shared" si="384"/>
        <v>0</v>
      </c>
      <c r="N155" s="303">
        <f t="shared" si="384"/>
        <v>0</v>
      </c>
      <c r="O155" s="304">
        <f t="shared" si="384"/>
        <v>0</v>
      </c>
      <c r="P155" s="299">
        <f t="shared" si="381"/>
        <v>0</v>
      </c>
      <c r="S155" s="1303"/>
      <c r="T155" s="1304"/>
      <c r="U155" s="1304"/>
      <c r="V155" s="1304"/>
      <c r="W155" s="1305"/>
      <c r="X155" s="775"/>
      <c r="AA155" s="775"/>
      <c r="AB155" s="852"/>
      <c r="AC155" s="775"/>
      <c r="AF155" s="775"/>
      <c r="AG155" s="852"/>
      <c r="AH155" s="775"/>
      <c r="AK155" s="775"/>
      <c r="AL155" s="852"/>
      <c r="AM155" s="775"/>
      <c r="AP155" s="775"/>
      <c r="AQ155" s="852"/>
      <c r="AR155" s="344"/>
      <c r="AS155" s="344"/>
      <c r="AT155" s="344"/>
      <c r="AU155" s="344"/>
      <c r="AV155" s="344"/>
      <c r="AW155" s="344"/>
      <c r="BB155" s="344"/>
      <c r="JW155" s="783"/>
      <c r="KB155" s="783"/>
      <c r="KC155" s="783"/>
      <c r="KD155" s="783"/>
      <c r="KE155" s="783"/>
      <c r="KF155" s="783"/>
      <c r="KG155" s="783"/>
      <c r="KH155" s="783"/>
      <c r="KI155" s="783"/>
      <c r="KJ155" s="783"/>
      <c r="KK155" s="783"/>
      <c r="KL155" s="783"/>
      <c r="KM155" s="783"/>
      <c r="KN155" s="783"/>
      <c r="KO155" s="783"/>
      <c r="KP155" s="783"/>
      <c r="KQ155" s="783"/>
      <c r="KR155" s="783"/>
      <c r="KS155" s="783"/>
      <c r="KT155" s="783"/>
      <c r="KU155" s="783"/>
      <c r="KV155" s="783"/>
      <c r="KW155" s="783"/>
      <c r="KX155" s="783"/>
      <c r="KY155" s="783"/>
      <c r="KZ155" s="783"/>
      <c r="LA155" s="783"/>
      <c r="LB155" s="783"/>
      <c r="LC155" s="783"/>
      <c r="LD155" s="783"/>
      <c r="LE155" s="783"/>
      <c r="LF155" s="783"/>
      <c r="LG155" s="783"/>
      <c r="LH155" s="783"/>
      <c r="LI155" s="783"/>
      <c r="LJ155" s="783"/>
      <c r="LK155" s="783"/>
      <c r="LL155" s="783"/>
      <c r="LM155" s="783"/>
      <c r="LN155" s="783"/>
      <c r="LO155" s="783"/>
      <c r="LP155" s="783"/>
      <c r="LQ155" s="783"/>
      <c r="LY155" s="844"/>
      <c r="MN155" s="783"/>
      <c r="MO155" s="783"/>
      <c r="NE155" s="780"/>
      <c r="NF155" s="780"/>
      <c r="NG155" s="780"/>
      <c r="NH155" s="780"/>
      <c r="NI155" s="780"/>
      <c r="NJ155" s="780"/>
      <c r="NK155" s="780"/>
      <c r="NL155" s="780"/>
      <c r="NM155" s="780"/>
      <c r="NN155" s="780"/>
      <c r="NO155" s="780"/>
      <c r="NP155" s="780"/>
      <c r="NQ155" s="780"/>
      <c r="NR155" s="780"/>
      <c r="NS155" s="780"/>
      <c r="NT155" s="780"/>
      <c r="NU155" s="780"/>
      <c r="NV155" s="780"/>
      <c r="NW155" s="780"/>
      <c r="NX155" s="780"/>
      <c r="NY155" s="780"/>
      <c r="NZ155" s="780"/>
      <c r="OA155" s="780"/>
      <c r="OB155" s="780"/>
      <c r="OC155" s="780"/>
      <c r="OD155" s="780"/>
      <c r="OE155" s="780"/>
      <c r="OF155" s="780"/>
      <c r="OG155" s="780"/>
      <c r="OH155" s="780"/>
      <c r="OI155" s="780"/>
      <c r="OJ155" s="780"/>
      <c r="OK155" s="780"/>
      <c r="OL155" s="780"/>
      <c r="OM155" s="780"/>
      <c r="ON155" s="780"/>
      <c r="OO155" s="780"/>
      <c r="OP155" s="780"/>
      <c r="OQ155" s="780"/>
      <c r="OR155" s="780"/>
      <c r="OS155" s="780"/>
      <c r="OT155" s="780"/>
      <c r="OU155" s="780"/>
      <c r="OV155" s="780"/>
      <c r="OW155" s="780"/>
      <c r="OX155" s="780"/>
      <c r="OY155" s="780"/>
      <c r="OZ155" s="780"/>
      <c r="PA155" s="780"/>
      <c r="PB155" s="780"/>
      <c r="PC155" s="780"/>
      <c r="PD155" s="780"/>
      <c r="PE155" s="780"/>
      <c r="PF155" s="780"/>
      <c r="PG155" s="780"/>
      <c r="PH155" s="780"/>
      <c r="PI155" s="780"/>
      <c r="PJ155" s="780"/>
      <c r="PK155" s="780"/>
      <c r="PL155" s="780"/>
      <c r="PM155" s="780"/>
      <c r="PN155" s="780"/>
      <c r="PO155" s="780"/>
      <c r="PP155" s="780"/>
      <c r="PQ155" s="780"/>
      <c r="PR155" s="780"/>
      <c r="PS155" s="780"/>
      <c r="PT155" s="780"/>
      <c r="PU155" s="780"/>
      <c r="PV155" s="780"/>
      <c r="PW155" s="780"/>
      <c r="PX155" s="780"/>
      <c r="PY155" s="780"/>
      <c r="PZ155" s="780"/>
      <c r="QA155" s="780"/>
      <c r="QB155" s="780"/>
      <c r="QC155" s="780"/>
      <c r="QD155" s="780"/>
      <c r="QE155" s="780"/>
      <c r="QF155" s="780"/>
      <c r="QG155" s="780"/>
      <c r="QH155" s="780"/>
      <c r="QI155" s="780"/>
      <c r="QJ155" s="780"/>
      <c r="QK155" s="780"/>
      <c r="QL155" s="780"/>
      <c r="QM155" s="780"/>
      <c r="QN155" s="780"/>
      <c r="QO155" s="780"/>
      <c r="QP155" s="780"/>
      <c r="QQ155" s="780"/>
      <c r="QR155" s="780"/>
      <c r="QS155" s="780"/>
      <c r="QT155" s="780"/>
      <c r="QU155" s="780"/>
      <c r="QV155" s="780"/>
      <c r="QW155" s="780"/>
      <c r="QX155" s="780"/>
      <c r="QY155" s="780"/>
      <c r="QZ155" s="780"/>
      <c r="RA155" s="780"/>
      <c r="RB155" s="780"/>
      <c r="RC155" s="780"/>
      <c r="RD155" s="780"/>
      <c r="RE155" s="780"/>
      <c r="RF155" s="780"/>
      <c r="RG155" s="780"/>
      <c r="RH155" s="780"/>
      <c r="RI155" s="780"/>
      <c r="RJ155" s="780"/>
      <c r="RK155" s="780"/>
      <c r="RL155" s="780"/>
      <c r="RM155" s="780"/>
      <c r="RN155" s="780"/>
      <c r="RO155" s="780"/>
      <c r="RP155" s="780"/>
      <c r="RQ155" s="780"/>
      <c r="RR155" s="780"/>
      <c r="RS155" s="780"/>
      <c r="RT155" s="780"/>
      <c r="RU155" s="780"/>
      <c r="RV155" s="780"/>
      <c r="RW155" s="780"/>
      <c r="RX155" s="780"/>
      <c r="RY155" s="780"/>
      <c r="RZ155" s="780"/>
      <c r="SA155" s="780"/>
      <c r="SB155" s="780"/>
      <c r="SC155" s="780"/>
      <c r="SD155" s="780"/>
      <c r="SE155" s="780"/>
      <c r="SF155" s="780"/>
      <c r="SG155" s="780"/>
      <c r="SH155" s="780"/>
      <c r="SI155" s="780"/>
    </row>
    <row r="156" spans="1:503" ht="14.25" customHeight="1" x14ac:dyDescent="0.25">
      <c r="C156" s="778"/>
      <c r="D156" s="778"/>
      <c r="E156" s="912"/>
      <c r="F156" s="860"/>
      <c r="G156" s="780"/>
      <c r="H156" s="904" t="s">
        <v>167</v>
      </c>
      <c r="I156" s="905"/>
      <c r="J156" s="780"/>
      <c r="K156" s="222">
        <f t="shared" si="384"/>
        <v>0</v>
      </c>
      <c r="L156" s="223">
        <f t="shared" si="384"/>
        <v>0</v>
      </c>
      <c r="M156" s="223">
        <f t="shared" si="384"/>
        <v>0</v>
      </c>
      <c r="N156" s="223">
        <f t="shared" si="384"/>
        <v>0</v>
      </c>
      <c r="O156" s="224">
        <f t="shared" si="384"/>
        <v>0</v>
      </c>
      <c r="P156" s="228">
        <f t="shared" si="381"/>
        <v>0</v>
      </c>
      <c r="Q156" s="1337" t="s">
        <v>635</v>
      </c>
      <c r="S156" s="1306"/>
      <c r="T156" s="1307"/>
      <c r="U156" s="1307"/>
      <c r="V156" s="1307"/>
      <c r="W156" s="1308"/>
      <c r="X156" s="775"/>
      <c r="AA156" s="775"/>
      <c r="AB156" s="852"/>
      <c r="AC156" s="775"/>
      <c r="AF156" s="775"/>
      <c r="AG156" s="852"/>
      <c r="AH156" s="775"/>
      <c r="AK156" s="775"/>
      <c r="AL156" s="852"/>
      <c r="AM156" s="775"/>
      <c r="AP156" s="775"/>
      <c r="AQ156" s="852"/>
      <c r="AR156" s="344"/>
      <c r="AS156" s="344"/>
      <c r="AT156" s="344"/>
      <c r="AU156" s="344"/>
      <c r="AV156" s="344"/>
      <c r="AW156" s="344"/>
      <c r="BB156" s="344"/>
      <c r="JW156" s="783"/>
      <c r="KB156" s="783"/>
      <c r="KC156" s="783"/>
      <c r="KD156" s="783"/>
      <c r="KE156" s="783"/>
      <c r="KF156" s="783"/>
      <c r="KG156" s="783"/>
      <c r="KH156" s="783"/>
      <c r="KI156" s="783"/>
      <c r="KJ156" s="783"/>
      <c r="KK156" s="783"/>
      <c r="KL156" s="783"/>
      <c r="KM156" s="783"/>
      <c r="KN156" s="783"/>
      <c r="KO156" s="783"/>
      <c r="KP156" s="783"/>
      <c r="KQ156" s="783"/>
      <c r="KR156" s="783"/>
      <c r="KS156" s="783"/>
      <c r="KT156" s="783"/>
      <c r="KU156" s="783"/>
      <c r="KV156" s="783"/>
      <c r="KW156" s="783"/>
      <c r="KX156" s="783"/>
      <c r="KY156" s="783"/>
      <c r="KZ156" s="783"/>
      <c r="LA156" s="783"/>
      <c r="LB156" s="783"/>
      <c r="LC156" s="783"/>
      <c r="LD156" s="783"/>
      <c r="LE156" s="783"/>
      <c r="LF156" s="783"/>
      <c r="LG156" s="783"/>
      <c r="LH156" s="783"/>
      <c r="LI156" s="783"/>
      <c r="LJ156" s="783"/>
      <c r="LK156" s="783"/>
      <c r="LL156" s="783"/>
      <c r="LM156" s="783"/>
      <c r="LN156" s="783"/>
      <c r="LO156" s="783"/>
      <c r="LP156" s="783"/>
      <c r="LQ156" s="783"/>
      <c r="LY156" s="844"/>
      <c r="MN156" s="783"/>
      <c r="MO156" s="783"/>
      <c r="NE156" s="780"/>
      <c r="NF156" s="780"/>
      <c r="NG156" s="780"/>
      <c r="NH156" s="780"/>
      <c r="NI156" s="780"/>
      <c r="NJ156" s="780"/>
      <c r="NK156" s="780"/>
      <c r="NL156" s="780"/>
      <c r="NM156" s="780"/>
      <c r="NN156" s="780"/>
      <c r="NO156" s="780"/>
      <c r="NP156" s="780"/>
      <c r="NQ156" s="780"/>
      <c r="NR156" s="780"/>
      <c r="NS156" s="780"/>
      <c r="NT156" s="780"/>
      <c r="NU156" s="780"/>
      <c r="NV156" s="780"/>
      <c r="NW156" s="780"/>
      <c r="NX156" s="780"/>
      <c r="NY156" s="780"/>
      <c r="NZ156" s="780"/>
      <c r="OA156" s="780"/>
      <c r="OB156" s="780"/>
      <c r="OC156" s="780"/>
      <c r="OD156" s="780"/>
      <c r="OE156" s="780"/>
      <c r="OF156" s="780"/>
      <c r="OG156" s="780"/>
      <c r="OH156" s="780"/>
      <c r="OI156" s="780"/>
      <c r="OJ156" s="780"/>
      <c r="OK156" s="780"/>
      <c r="OL156" s="780"/>
      <c r="OM156" s="780"/>
      <c r="ON156" s="780"/>
      <c r="OO156" s="780"/>
      <c r="OP156" s="780"/>
      <c r="OQ156" s="780"/>
      <c r="OR156" s="780"/>
      <c r="OS156" s="780"/>
      <c r="OT156" s="780"/>
      <c r="OU156" s="780"/>
      <c r="OV156" s="780"/>
      <c r="OW156" s="780"/>
      <c r="OX156" s="780"/>
      <c r="OY156" s="780"/>
      <c r="OZ156" s="780"/>
      <c r="PA156" s="780"/>
      <c r="PB156" s="780"/>
      <c r="PC156" s="780"/>
      <c r="PD156" s="780"/>
      <c r="PE156" s="780"/>
      <c r="PF156" s="780"/>
      <c r="PG156" s="780"/>
      <c r="PH156" s="780"/>
      <c r="PI156" s="780"/>
      <c r="PJ156" s="780"/>
      <c r="PK156" s="780"/>
      <c r="PL156" s="780"/>
      <c r="PM156" s="780"/>
      <c r="PN156" s="780"/>
      <c r="PO156" s="780"/>
      <c r="PP156" s="780"/>
      <c r="PQ156" s="780"/>
      <c r="PR156" s="780"/>
      <c r="PS156" s="780"/>
      <c r="PT156" s="780"/>
      <c r="PU156" s="780"/>
      <c r="PV156" s="780"/>
      <c r="PW156" s="780"/>
      <c r="PX156" s="780"/>
      <c r="PY156" s="780"/>
      <c r="PZ156" s="780"/>
      <c r="QA156" s="780"/>
      <c r="QB156" s="780"/>
      <c r="QC156" s="780"/>
      <c r="QD156" s="780"/>
      <c r="QE156" s="780"/>
      <c r="QF156" s="780"/>
      <c r="QG156" s="780"/>
      <c r="QH156" s="780"/>
      <c r="QI156" s="780"/>
      <c r="QJ156" s="780"/>
      <c r="QK156" s="780"/>
      <c r="QL156" s="780"/>
      <c r="QM156" s="780"/>
      <c r="QN156" s="780"/>
      <c r="QO156" s="780"/>
      <c r="QP156" s="780"/>
      <c r="QQ156" s="780"/>
      <c r="QR156" s="780"/>
      <c r="QS156" s="780"/>
      <c r="QT156" s="780"/>
      <c r="QU156" s="780"/>
      <c r="QV156" s="780"/>
      <c r="QW156" s="780"/>
      <c r="QX156" s="780"/>
      <c r="QY156" s="780"/>
      <c r="QZ156" s="780"/>
      <c r="RA156" s="780"/>
      <c r="RB156" s="780"/>
      <c r="RC156" s="780"/>
      <c r="RD156" s="780"/>
      <c r="RE156" s="780"/>
      <c r="RF156" s="780"/>
      <c r="RG156" s="780"/>
      <c r="RH156" s="780"/>
      <c r="RI156" s="780"/>
      <c r="RJ156" s="780"/>
      <c r="RK156" s="780"/>
      <c r="RL156" s="780"/>
      <c r="RM156" s="780"/>
      <c r="RN156" s="780"/>
      <c r="RO156" s="780"/>
      <c r="RP156" s="780"/>
      <c r="RQ156" s="780"/>
      <c r="RR156" s="780"/>
      <c r="RS156" s="780"/>
      <c r="RT156" s="780"/>
      <c r="RU156" s="780"/>
      <c r="RV156" s="780"/>
      <c r="RW156" s="780"/>
      <c r="RX156" s="780"/>
      <c r="RY156" s="780"/>
      <c r="RZ156" s="780"/>
      <c r="SA156" s="780"/>
      <c r="SB156" s="780"/>
      <c r="SC156" s="780"/>
      <c r="SD156" s="780"/>
      <c r="SE156" s="780"/>
      <c r="SF156" s="780"/>
      <c r="SG156" s="780"/>
      <c r="SH156" s="780"/>
      <c r="SI156" s="780"/>
    </row>
    <row r="157" spans="1:503" ht="9" customHeight="1" x14ac:dyDescent="0.2">
      <c r="A157" s="888"/>
      <c r="B157" s="888"/>
      <c r="D157" s="802"/>
      <c r="E157" s="849"/>
      <c r="F157" s="778"/>
      <c r="G157" s="780"/>
      <c r="H157" s="850"/>
      <c r="I157" s="850"/>
      <c r="J157" s="780"/>
      <c r="K157" s="884"/>
      <c r="L157" s="884"/>
      <c r="M157" s="884"/>
      <c r="N157" s="884"/>
      <c r="O157" s="884"/>
      <c r="P157" s="884"/>
      <c r="Q157" s="1337"/>
      <c r="S157" s="913"/>
      <c r="U157" s="865"/>
      <c r="X157" s="775"/>
      <c r="AA157" s="775"/>
      <c r="AB157" s="852"/>
      <c r="AC157" s="775"/>
      <c r="AF157" s="775"/>
      <c r="AG157" s="852"/>
      <c r="AH157" s="775"/>
      <c r="AK157" s="775"/>
      <c r="AL157" s="852"/>
      <c r="AM157" s="775"/>
      <c r="AP157" s="775"/>
      <c r="AQ157" s="852"/>
      <c r="AR157" s="775"/>
      <c r="AS157" s="775"/>
      <c r="AT157" s="775"/>
      <c r="AU157" s="775"/>
      <c r="AV157" s="775"/>
      <c r="AW157" s="775"/>
      <c r="AY157" s="775"/>
      <c r="BB157" s="775"/>
      <c r="BD157" s="775"/>
      <c r="LY157" s="844"/>
      <c r="MN157" s="783"/>
      <c r="MO157" s="783"/>
      <c r="NE157" s="780"/>
      <c r="NF157" s="780"/>
      <c r="NG157" s="780"/>
      <c r="NH157" s="780"/>
      <c r="NI157" s="780"/>
      <c r="NJ157" s="780"/>
      <c r="NK157" s="780"/>
      <c r="NL157" s="780"/>
      <c r="NM157" s="780"/>
      <c r="NN157" s="780"/>
      <c r="NO157" s="780"/>
      <c r="NP157" s="780"/>
      <c r="NQ157" s="780"/>
      <c r="NR157" s="780"/>
      <c r="NS157" s="780"/>
      <c r="NT157" s="780"/>
      <c r="NU157" s="780"/>
      <c r="NV157" s="780"/>
      <c r="NW157" s="780"/>
      <c r="NX157" s="780"/>
      <c r="NY157" s="780"/>
      <c r="NZ157" s="780"/>
      <c r="OA157" s="780"/>
      <c r="OB157" s="780"/>
      <c r="OC157" s="780"/>
      <c r="OD157" s="780"/>
      <c r="OE157" s="780"/>
      <c r="OF157" s="780"/>
      <c r="OG157" s="780"/>
      <c r="OH157" s="780"/>
      <c r="OI157" s="780"/>
      <c r="OJ157" s="780"/>
      <c r="OK157" s="780"/>
      <c r="OL157" s="780"/>
      <c r="OM157" s="780"/>
      <c r="ON157" s="780"/>
      <c r="OO157" s="780"/>
      <c r="OP157" s="780"/>
      <c r="OQ157" s="780"/>
      <c r="OR157" s="780"/>
      <c r="OS157" s="780"/>
      <c r="OT157" s="780"/>
      <c r="OU157" s="780"/>
      <c r="OV157" s="780"/>
      <c r="OW157" s="780"/>
      <c r="OX157" s="780"/>
      <c r="OY157" s="780"/>
      <c r="OZ157" s="780"/>
      <c r="PA157" s="780"/>
      <c r="PB157" s="780"/>
      <c r="PC157" s="780"/>
      <c r="PD157" s="780"/>
      <c r="PE157" s="780"/>
      <c r="PF157" s="780"/>
      <c r="PG157" s="780"/>
      <c r="PH157" s="780"/>
      <c r="PI157" s="780"/>
      <c r="PJ157" s="780"/>
      <c r="PK157" s="780"/>
      <c r="PL157" s="780"/>
      <c r="PM157" s="780"/>
      <c r="PN157" s="780"/>
      <c r="PO157" s="780"/>
      <c r="PP157" s="780"/>
      <c r="PQ157" s="780"/>
      <c r="PR157" s="780"/>
      <c r="PS157" s="780"/>
      <c r="PT157" s="780"/>
      <c r="PU157" s="780"/>
      <c r="PV157" s="780"/>
      <c r="PW157" s="780"/>
      <c r="PX157" s="780"/>
      <c r="PY157" s="780"/>
      <c r="PZ157" s="780"/>
      <c r="QA157" s="780"/>
      <c r="QB157" s="780"/>
      <c r="QC157" s="780"/>
      <c r="QD157" s="780"/>
      <c r="QE157" s="780"/>
      <c r="QF157" s="780"/>
      <c r="QG157" s="780"/>
      <c r="QH157" s="780"/>
      <c r="QI157" s="780"/>
      <c r="QJ157" s="780"/>
      <c r="QK157" s="780"/>
      <c r="QL157" s="780"/>
      <c r="QM157" s="780"/>
      <c r="QN157" s="780"/>
      <c r="QO157" s="780"/>
      <c r="QP157" s="780"/>
      <c r="QQ157" s="780"/>
      <c r="QR157" s="780"/>
      <c r="QS157" s="780"/>
      <c r="QT157" s="780"/>
      <c r="QU157" s="780"/>
      <c r="QV157" s="780"/>
      <c r="QW157" s="780"/>
      <c r="QX157" s="780"/>
      <c r="QY157" s="780"/>
      <c r="QZ157" s="780"/>
      <c r="RA157" s="780"/>
      <c r="RB157" s="780"/>
      <c r="RC157" s="780"/>
      <c r="RD157" s="780"/>
      <c r="RE157" s="780"/>
      <c r="RF157" s="780"/>
      <c r="RG157" s="780"/>
      <c r="RH157" s="780"/>
      <c r="RI157" s="780"/>
      <c r="RJ157" s="780"/>
      <c r="RK157" s="780"/>
      <c r="RL157" s="780"/>
      <c r="RM157" s="780"/>
      <c r="RN157" s="780"/>
      <c r="RO157" s="780"/>
      <c r="RP157" s="780"/>
      <c r="RQ157" s="780"/>
      <c r="RR157" s="780"/>
      <c r="RS157" s="780"/>
      <c r="RT157" s="780"/>
      <c r="RU157" s="780"/>
      <c r="RV157" s="780"/>
      <c r="RW157" s="780"/>
      <c r="RX157" s="780"/>
      <c r="RY157" s="780"/>
      <c r="RZ157" s="780"/>
      <c r="SA157" s="780"/>
      <c r="SB157" s="780"/>
      <c r="SC157" s="780"/>
      <c r="SD157" s="780"/>
      <c r="SE157" s="780"/>
      <c r="SF157" s="780"/>
      <c r="SG157" s="780"/>
      <c r="SH157" s="780"/>
      <c r="SI157" s="780"/>
    </row>
    <row r="158" spans="1:503" ht="12" customHeight="1" x14ac:dyDescent="0.2">
      <c r="A158" s="813"/>
      <c r="B158" s="813" t="s">
        <v>636</v>
      </c>
      <c r="C158" s="778"/>
      <c r="D158" s="778"/>
      <c r="E158" s="778"/>
      <c r="F158" s="778"/>
      <c r="G158" s="780"/>
      <c r="H158" s="870"/>
      <c r="I158" s="870"/>
      <c r="J158" s="780"/>
      <c r="K158" s="914"/>
      <c r="L158" s="914"/>
      <c r="M158" s="914"/>
      <c r="N158" s="914"/>
      <c r="O158" s="914"/>
      <c r="P158" s="914"/>
      <c r="Q158" s="1337"/>
      <c r="S158" s="1338" t="str">
        <f>B158</f>
        <v>Unit Square Footage:</v>
      </c>
      <c r="T158" s="1338"/>
      <c r="U158" s="1338"/>
      <c r="X158" s="775"/>
      <c r="AA158" s="775"/>
      <c r="AB158" s="852"/>
      <c r="AC158" s="775"/>
      <c r="AF158" s="775"/>
      <c r="AG158" s="852"/>
      <c r="AH158" s="775"/>
      <c r="AK158" s="775"/>
      <c r="AL158" s="852"/>
      <c r="AM158" s="775"/>
      <c r="AP158" s="775"/>
      <c r="AQ158" s="852"/>
      <c r="AR158" s="775"/>
      <c r="AS158" s="775"/>
      <c r="AT158" s="775"/>
      <c r="AU158" s="775"/>
      <c r="AV158" s="775"/>
      <c r="AW158" s="775"/>
      <c r="AY158" s="775"/>
      <c r="BB158" s="775"/>
      <c r="BD158" s="775"/>
      <c r="LY158" s="844"/>
      <c r="MN158" s="783"/>
      <c r="MO158" s="783"/>
      <c r="NE158" s="780"/>
      <c r="NF158" s="780"/>
      <c r="NG158" s="780"/>
      <c r="NH158" s="780"/>
      <c r="NI158" s="780"/>
      <c r="NJ158" s="780"/>
      <c r="NK158" s="780"/>
      <c r="NL158" s="780"/>
      <c r="NM158" s="780"/>
      <c r="NN158" s="780"/>
      <c r="NO158" s="780"/>
      <c r="NP158" s="780"/>
      <c r="NQ158" s="780"/>
      <c r="NR158" s="780"/>
      <c r="NS158" s="780"/>
      <c r="NT158" s="780"/>
      <c r="NU158" s="780"/>
      <c r="NV158" s="780"/>
      <c r="NW158" s="780"/>
      <c r="NX158" s="780"/>
      <c r="NY158" s="780"/>
      <c r="NZ158" s="780"/>
      <c r="OA158" s="780"/>
      <c r="OB158" s="780"/>
      <c r="OC158" s="780"/>
      <c r="OD158" s="780"/>
      <c r="OE158" s="780"/>
      <c r="OF158" s="780"/>
      <c r="OG158" s="780"/>
      <c r="OH158" s="780"/>
      <c r="OI158" s="780"/>
      <c r="OJ158" s="780"/>
      <c r="OK158" s="780"/>
      <c r="OL158" s="780"/>
      <c r="OM158" s="780"/>
      <c r="ON158" s="780"/>
      <c r="OO158" s="780"/>
      <c r="OP158" s="780"/>
      <c r="OQ158" s="780"/>
      <c r="OR158" s="780"/>
      <c r="OS158" s="780"/>
      <c r="OT158" s="780"/>
      <c r="OU158" s="780"/>
      <c r="OV158" s="780"/>
      <c r="OW158" s="780"/>
      <c r="OX158" s="780"/>
      <c r="OY158" s="780"/>
      <c r="OZ158" s="780"/>
      <c r="PA158" s="780"/>
      <c r="PB158" s="780"/>
      <c r="PC158" s="780"/>
      <c r="PD158" s="780"/>
      <c r="PE158" s="780"/>
      <c r="PF158" s="780"/>
      <c r="PG158" s="780"/>
      <c r="PH158" s="780"/>
      <c r="PI158" s="780"/>
      <c r="PJ158" s="780"/>
      <c r="PK158" s="780"/>
      <c r="PL158" s="780"/>
      <c r="PM158" s="780"/>
      <c r="PN158" s="780"/>
      <c r="PO158" s="780"/>
      <c r="PP158" s="780"/>
      <c r="PQ158" s="780"/>
      <c r="PR158" s="780"/>
      <c r="PS158" s="780"/>
      <c r="PT158" s="780"/>
      <c r="PU158" s="780"/>
      <c r="PV158" s="780"/>
      <c r="PW158" s="780"/>
      <c r="PX158" s="780"/>
      <c r="PY158" s="780"/>
      <c r="PZ158" s="780"/>
      <c r="QA158" s="780"/>
      <c r="QB158" s="780"/>
      <c r="QC158" s="780"/>
      <c r="QD158" s="780"/>
      <c r="QE158" s="780"/>
      <c r="QF158" s="780"/>
      <c r="QG158" s="780"/>
      <c r="QH158" s="780"/>
      <c r="QI158" s="780"/>
      <c r="QJ158" s="780"/>
      <c r="QK158" s="780"/>
      <c r="QL158" s="780"/>
      <c r="QM158" s="780"/>
      <c r="QN158" s="780"/>
      <c r="QO158" s="780"/>
      <c r="QP158" s="780"/>
      <c r="QQ158" s="780"/>
      <c r="QR158" s="780"/>
      <c r="QS158" s="780"/>
      <c r="QT158" s="780"/>
      <c r="QU158" s="780"/>
      <c r="QV158" s="780"/>
      <c r="QW158" s="780"/>
      <c r="QX158" s="780"/>
      <c r="QY158" s="780"/>
      <c r="QZ158" s="780"/>
      <c r="RA158" s="780"/>
      <c r="RB158" s="780"/>
      <c r="RC158" s="780"/>
      <c r="RD158" s="780"/>
      <c r="RE158" s="780"/>
      <c r="RF158" s="780"/>
      <c r="RG158" s="780"/>
      <c r="RH158" s="780"/>
      <c r="RI158" s="780"/>
      <c r="RJ158" s="780"/>
      <c r="RK158" s="780"/>
      <c r="RL158" s="780"/>
      <c r="RM158" s="780"/>
      <c r="RN158" s="780"/>
      <c r="RO158" s="780"/>
      <c r="RP158" s="780"/>
      <c r="RQ158" s="780"/>
      <c r="RR158" s="780"/>
      <c r="RS158" s="780"/>
      <c r="RT158" s="780"/>
      <c r="RU158" s="780"/>
      <c r="RV158" s="780"/>
      <c r="RW158" s="780"/>
      <c r="RX158" s="780"/>
      <c r="RY158" s="780"/>
      <c r="RZ158" s="780"/>
      <c r="SA158" s="780"/>
      <c r="SB158" s="780"/>
      <c r="SC158" s="780"/>
      <c r="SD158" s="780"/>
      <c r="SE158" s="780"/>
      <c r="SF158" s="780"/>
      <c r="SG158" s="780"/>
      <c r="SH158" s="780"/>
      <c r="SI158" s="780"/>
    </row>
    <row r="159" spans="1:503" ht="14.25" customHeight="1" x14ac:dyDescent="0.2">
      <c r="C159" s="778" t="s">
        <v>171</v>
      </c>
      <c r="D159" s="778"/>
      <c r="E159" s="778"/>
      <c r="F159" s="778"/>
      <c r="G159" s="780"/>
      <c r="H159" s="810" t="s">
        <v>594</v>
      </c>
      <c r="I159" s="854"/>
      <c r="J159" s="780"/>
      <c r="K159" s="885">
        <f>EI48</f>
        <v>0</v>
      </c>
      <c r="L159" s="886">
        <f>EJ48</f>
        <v>0</v>
      </c>
      <c r="M159" s="886">
        <f>EK48</f>
        <v>0</v>
      </c>
      <c r="N159" s="886">
        <f>EL48</f>
        <v>0</v>
      </c>
      <c r="O159" s="887">
        <f>EM48</f>
        <v>0</v>
      </c>
      <c r="P159" s="311">
        <f t="shared" ref="P159:P165" si="385">SUM(K159:O159)</f>
        <v>0</v>
      </c>
      <c r="Q159" s="915" t="str">
        <f t="shared" ref="Q159:Q165" si="386">IF(OR(P56=0,P56=""),"",P159/P56)</f>
        <v/>
      </c>
      <c r="S159" s="1300"/>
      <c r="T159" s="1301"/>
      <c r="U159" s="1301"/>
      <c r="V159" s="1301"/>
      <c r="W159" s="1302"/>
      <c r="X159" s="775"/>
      <c r="AA159" s="775"/>
      <c r="AB159" s="852"/>
      <c r="AC159" s="775"/>
      <c r="AF159" s="775"/>
      <c r="AG159" s="852"/>
      <c r="AH159" s="775"/>
      <c r="AK159" s="775"/>
      <c r="AL159" s="852"/>
      <c r="AM159" s="775"/>
      <c r="AP159" s="775"/>
      <c r="AQ159" s="852"/>
      <c r="AR159" s="344"/>
      <c r="AS159" s="344"/>
      <c r="AT159" s="344"/>
      <c r="AU159" s="344"/>
      <c r="AV159" s="344"/>
      <c r="AW159" s="344"/>
      <c r="AY159" s="775"/>
      <c r="BB159" s="344"/>
      <c r="BD159" s="775"/>
      <c r="LY159" s="844"/>
      <c r="MN159" s="783"/>
      <c r="MO159" s="783"/>
      <c r="NE159" s="780"/>
      <c r="NF159" s="780"/>
      <c r="NG159" s="780"/>
      <c r="NH159" s="780"/>
      <c r="NI159" s="780"/>
      <c r="NJ159" s="780"/>
      <c r="NK159" s="780"/>
      <c r="NL159" s="780"/>
      <c r="NM159" s="780"/>
      <c r="NN159" s="780"/>
      <c r="NO159" s="780"/>
      <c r="NP159" s="780"/>
      <c r="NQ159" s="780"/>
      <c r="NR159" s="780"/>
      <c r="NS159" s="780"/>
      <c r="NT159" s="780"/>
      <c r="NU159" s="780"/>
      <c r="NV159" s="780"/>
      <c r="NW159" s="780"/>
      <c r="NX159" s="780"/>
      <c r="NY159" s="780"/>
      <c r="NZ159" s="780"/>
      <c r="OA159" s="780"/>
      <c r="OB159" s="780"/>
      <c r="OC159" s="780"/>
      <c r="OD159" s="780"/>
      <c r="OE159" s="780"/>
      <c r="OF159" s="780"/>
      <c r="OG159" s="780"/>
      <c r="OH159" s="780"/>
      <c r="OI159" s="780"/>
      <c r="OJ159" s="780"/>
      <c r="OK159" s="780"/>
      <c r="OL159" s="780"/>
      <c r="OM159" s="780"/>
      <c r="ON159" s="780"/>
      <c r="OO159" s="780"/>
      <c r="OP159" s="780"/>
      <c r="OQ159" s="780"/>
      <c r="OR159" s="780"/>
      <c r="OS159" s="780"/>
      <c r="OT159" s="780"/>
      <c r="OU159" s="780"/>
      <c r="OV159" s="780"/>
      <c r="OW159" s="780"/>
      <c r="OX159" s="780"/>
      <c r="OY159" s="780"/>
      <c r="OZ159" s="780"/>
      <c r="PA159" s="780"/>
      <c r="PB159" s="780"/>
      <c r="PC159" s="780"/>
      <c r="PD159" s="780"/>
      <c r="PE159" s="780"/>
      <c r="PF159" s="780"/>
      <c r="PG159" s="780"/>
      <c r="PH159" s="780"/>
      <c r="PI159" s="780"/>
      <c r="PJ159" s="780"/>
      <c r="PK159" s="780"/>
      <c r="PL159" s="780"/>
      <c r="PM159" s="780"/>
      <c r="PN159" s="780"/>
      <c r="PO159" s="780"/>
      <c r="PP159" s="780"/>
      <c r="PQ159" s="780"/>
      <c r="PR159" s="780"/>
      <c r="PS159" s="780"/>
      <c r="PT159" s="780"/>
      <c r="PU159" s="780"/>
      <c r="PV159" s="780"/>
      <c r="PW159" s="780"/>
      <c r="PX159" s="780"/>
      <c r="PY159" s="780"/>
      <c r="PZ159" s="780"/>
      <c r="QA159" s="780"/>
      <c r="QB159" s="780"/>
      <c r="QC159" s="780"/>
      <c r="QD159" s="780"/>
      <c r="QE159" s="780"/>
      <c r="QF159" s="780"/>
      <c r="QG159" s="780"/>
      <c r="QH159" s="780"/>
      <c r="QI159" s="780"/>
      <c r="QJ159" s="780"/>
      <c r="QK159" s="780"/>
      <c r="QL159" s="780"/>
      <c r="QM159" s="780"/>
      <c r="QN159" s="780"/>
      <c r="QO159" s="780"/>
      <c r="QP159" s="780"/>
      <c r="QQ159" s="780"/>
      <c r="QR159" s="780"/>
      <c r="QS159" s="780"/>
      <c r="QT159" s="780"/>
      <c r="QU159" s="780"/>
      <c r="QV159" s="780"/>
      <c r="QW159" s="780"/>
      <c r="QX159" s="780"/>
      <c r="QY159" s="780"/>
      <c r="QZ159" s="780"/>
      <c r="RA159" s="780"/>
      <c r="RB159" s="780"/>
      <c r="RC159" s="780"/>
      <c r="RD159" s="780"/>
      <c r="RE159" s="780"/>
      <c r="RF159" s="780"/>
      <c r="RG159" s="780"/>
      <c r="RH159" s="780"/>
      <c r="RI159" s="780"/>
      <c r="RJ159" s="780"/>
      <c r="RK159" s="780"/>
      <c r="RL159" s="780"/>
      <c r="RM159" s="780"/>
      <c r="RN159" s="780"/>
      <c r="RO159" s="780"/>
      <c r="RP159" s="780"/>
      <c r="RQ159" s="780"/>
      <c r="RR159" s="780"/>
      <c r="RS159" s="780"/>
      <c r="RT159" s="780"/>
      <c r="RU159" s="780"/>
      <c r="RV159" s="780"/>
      <c r="RW159" s="780"/>
      <c r="RX159" s="780"/>
      <c r="RY159" s="780"/>
      <c r="RZ159" s="780"/>
      <c r="SA159" s="780"/>
      <c r="SB159" s="780"/>
      <c r="SC159" s="780"/>
      <c r="SD159" s="780"/>
      <c r="SE159" s="780"/>
      <c r="SF159" s="780"/>
      <c r="SG159" s="780"/>
      <c r="SH159" s="780"/>
      <c r="SI159" s="780"/>
    </row>
    <row r="160" spans="1:503" ht="14.25" customHeight="1" x14ac:dyDescent="0.2">
      <c r="C160" s="778"/>
      <c r="D160" s="778"/>
      <c r="E160" s="778"/>
      <c r="F160" s="778"/>
      <c r="G160" s="780"/>
      <c r="H160" s="903" t="s">
        <v>596</v>
      </c>
      <c r="I160" s="870"/>
      <c r="J160" s="780"/>
      <c r="K160" s="313">
        <f>EN48</f>
        <v>0</v>
      </c>
      <c r="L160" s="314">
        <f>EO48</f>
        <v>0</v>
      </c>
      <c r="M160" s="314">
        <f>EP48</f>
        <v>0</v>
      </c>
      <c r="N160" s="314">
        <f>EQ48</f>
        <v>0</v>
      </c>
      <c r="O160" s="315">
        <f>ER48</f>
        <v>0</v>
      </c>
      <c r="P160" s="316">
        <f t="shared" si="385"/>
        <v>0</v>
      </c>
      <c r="Q160" s="915" t="str">
        <f t="shared" si="386"/>
        <v/>
      </c>
      <c r="S160" s="1303"/>
      <c r="T160" s="1304"/>
      <c r="U160" s="1304"/>
      <c r="V160" s="1304"/>
      <c r="W160" s="1305"/>
      <c r="X160" s="775"/>
      <c r="AA160" s="775"/>
      <c r="AB160" s="852"/>
      <c r="AC160" s="775"/>
      <c r="AF160" s="775"/>
      <c r="AG160" s="852"/>
      <c r="AH160" s="775"/>
      <c r="AK160" s="775"/>
      <c r="AL160" s="852"/>
      <c r="AM160" s="775"/>
      <c r="AP160" s="775"/>
      <c r="AQ160" s="852"/>
      <c r="AR160" s="344"/>
      <c r="AS160" s="344"/>
      <c r="AT160" s="344"/>
      <c r="AU160" s="344"/>
      <c r="AV160" s="344"/>
      <c r="AW160" s="344"/>
      <c r="AY160" s="775"/>
      <c r="BB160" s="344"/>
      <c r="BD160" s="775"/>
      <c r="LY160" s="844"/>
      <c r="MN160" s="783"/>
      <c r="MO160" s="783"/>
      <c r="NE160" s="780"/>
      <c r="NF160" s="780"/>
      <c r="NG160" s="780"/>
      <c r="NH160" s="780"/>
      <c r="NI160" s="780"/>
      <c r="NJ160" s="780"/>
      <c r="NK160" s="780"/>
      <c r="NL160" s="780"/>
      <c r="NM160" s="780"/>
      <c r="NN160" s="780"/>
      <c r="NO160" s="780"/>
      <c r="NP160" s="780"/>
      <c r="NQ160" s="780"/>
      <c r="NR160" s="780"/>
      <c r="NS160" s="780"/>
      <c r="NT160" s="780"/>
      <c r="NU160" s="780"/>
      <c r="NV160" s="780"/>
      <c r="NW160" s="780"/>
      <c r="NX160" s="780"/>
      <c r="NY160" s="780"/>
      <c r="NZ160" s="780"/>
      <c r="OA160" s="780"/>
      <c r="OB160" s="780"/>
      <c r="OC160" s="780"/>
      <c r="OD160" s="780"/>
      <c r="OE160" s="780"/>
      <c r="OF160" s="780"/>
      <c r="OG160" s="780"/>
      <c r="OH160" s="780"/>
      <c r="OI160" s="780"/>
      <c r="OJ160" s="780"/>
      <c r="OK160" s="780"/>
      <c r="OL160" s="780"/>
      <c r="OM160" s="780"/>
      <c r="ON160" s="780"/>
      <c r="OO160" s="780"/>
      <c r="OP160" s="780"/>
      <c r="OQ160" s="780"/>
      <c r="OR160" s="780"/>
      <c r="OS160" s="780"/>
      <c r="OT160" s="780"/>
      <c r="OU160" s="780"/>
      <c r="OV160" s="780"/>
      <c r="OW160" s="780"/>
      <c r="OX160" s="780"/>
      <c r="OY160" s="780"/>
      <c r="OZ160" s="780"/>
      <c r="PA160" s="780"/>
      <c r="PB160" s="780"/>
      <c r="PC160" s="780"/>
      <c r="PD160" s="780"/>
      <c r="PE160" s="780"/>
      <c r="PF160" s="780"/>
      <c r="PG160" s="780"/>
      <c r="PH160" s="780"/>
      <c r="PI160" s="780"/>
      <c r="PJ160" s="780"/>
      <c r="PK160" s="780"/>
      <c r="PL160" s="780"/>
      <c r="PM160" s="780"/>
      <c r="PN160" s="780"/>
      <c r="PO160" s="780"/>
      <c r="PP160" s="780"/>
      <c r="PQ160" s="780"/>
      <c r="PR160" s="780"/>
      <c r="PS160" s="780"/>
      <c r="PT160" s="780"/>
      <c r="PU160" s="780"/>
      <c r="PV160" s="780"/>
      <c r="PW160" s="780"/>
      <c r="PX160" s="780"/>
      <c r="PY160" s="780"/>
      <c r="PZ160" s="780"/>
      <c r="QA160" s="780"/>
      <c r="QB160" s="780"/>
      <c r="QC160" s="780"/>
      <c r="QD160" s="780"/>
      <c r="QE160" s="780"/>
      <c r="QF160" s="780"/>
      <c r="QG160" s="780"/>
      <c r="QH160" s="780"/>
      <c r="QI160" s="780"/>
      <c r="QJ160" s="780"/>
      <c r="QK160" s="780"/>
      <c r="QL160" s="780"/>
      <c r="QM160" s="780"/>
      <c r="QN160" s="780"/>
      <c r="QO160" s="780"/>
      <c r="QP160" s="780"/>
      <c r="QQ160" s="780"/>
      <c r="QR160" s="780"/>
      <c r="QS160" s="780"/>
      <c r="QT160" s="780"/>
      <c r="QU160" s="780"/>
      <c r="QV160" s="780"/>
      <c r="QW160" s="780"/>
      <c r="QX160" s="780"/>
      <c r="QY160" s="780"/>
      <c r="QZ160" s="780"/>
      <c r="RA160" s="780"/>
      <c r="RB160" s="780"/>
      <c r="RC160" s="780"/>
      <c r="RD160" s="780"/>
      <c r="RE160" s="780"/>
      <c r="RF160" s="780"/>
      <c r="RG160" s="780"/>
      <c r="RH160" s="780"/>
      <c r="RI160" s="780"/>
      <c r="RJ160" s="780"/>
      <c r="RK160" s="780"/>
      <c r="RL160" s="780"/>
      <c r="RM160" s="780"/>
      <c r="RN160" s="780"/>
      <c r="RO160" s="780"/>
      <c r="RP160" s="780"/>
      <c r="RQ160" s="780"/>
      <c r="RR160" s="780"/>
      <c r="RS160" s="780"/>
      <c r="RT160" s="780"/>
      <c r="RU160" s="780"/>
      <c r="RV160" s="780"/>
      <c r="RW160" s="780"/>
      <c r="RX160" s="780"/>
      <c r="RY160" s="780"/>
      <c r="RZ160" s="780"/>
      <c r="SA160" s="780"/>
      <c r="SB160" s="780"/>
      <c r="SC160" s="780"/>
      <c r="SD160" s="780"/>
      <c r="SE160" s="780"/>
      <c r="SF160" s="780"/>
      <c r="SG160" s="780"/>
      <c r="SH160" s="780"/>
      <c r="SI160" s="780"/>
    </row>
    <row r="161" spans="1:503" ht="14.25" customHeight="1" x14ac:dyDescent="0.2">
      <c r="C161" s="778"/>
      <c r="D161" s="778"/>
      <c r="E161" s="778"/>
      <c r="F161" s="778"/>
      <c r="G161" s="780"/>
      <c r="H161" s="903" t="s">
        <v>597</v>
      </c>
      <c r="I161" s="870"/>
      <c r="J161" s="780"/>
      <c r="K161" s="313">
        <f>ES48</f>
        <v>0</v>
      </c>
      <c r="L161" s="314">
        <f>ET48</f>
        <v>0</v>
      </c>
      <c r="M161" s="314">
        <f>EU48</f>
        <v>0</v>
      </c>
      <c r="N161" s="314">
        <f>EV48</f>
        <v>0</v>
      </c>
      <c r="O161" s="315">
        <f>EW48</f>
        <v>0</v>
      </c>
      <c r="P161" s="316">
        <f t="shared" si="385"/>
        <v>0</v>
      </c>
      <c r="Q161" s="915" t="str">
        <f t="shared" si="386"/>
        <v/>
      </c>
      <c r="S161" s="1303"/>
      <c r="T161" s="1304"/>
      <c r="U161" s="1304"/>
      <c r="V161" s="1304"/>
      <c r="W161" s="1305"/>
      <c r="X161" s="775"/>
      <c r="AA161" s="775"/>
      <c r="AB161" s="852"/>
      <c r="AC161" s="775"/>
      <c r="AF161" s="775"/>
      <c r="AG161" s="852"/>
      <c r="AH161" s="775"/>
      <c r="AK161" s="775"/>
      <c r="AL161" s="852"/>
      <c r="AM161" s="775"/>
      <c r="AP161" s="775"/>
      <c r="AQ161" s="852"/>
      <c r="AR161" s="344"/>
      <c r="AS161" s="344"/>
      <c r="AT161" s="344"/>
      <c r="AU161" s="344"/>
      <c r="AV161" s="344"/>
      <c r="AW161" s="344"/>
      <c r="AY161" s="775"/>
      <c r="BB161" s="344"/>
      <c r="BD161" s="775"/>
      <c r="LY161" s="844"/>
      <c r="MN161" s="783"/>
      <c r="MO161" s="783"/>
      <c r="NE161" s="780"/>
      <c r="NF161" s="780"/>
      <c r="NG161" s="780"/>
      <c r="NH161" s="780"/>
      <c r="NI161" s="780"/>
      <c r="NJ161" s="780"/>
      <c r="NK161" s="780"/>
      <c r="NL161" s="780"/>
      <c r="NM161" s="780"/>
      <c r="NN161" s="780"/>
      <c r="NO161" s="780"/>
      <c r="NP161" s="780"/>
      <c r="NQ161" s="780"/>
      <c r="NR161" s="780"/>
      <c r="NS161" s="780"/>
      <c r="NT161" s="780"/>
      <c r="NU161" s="780"/>
      <c r="NV161" s="780"/>
      <c r="NW161" s="780"/>
      <c r="NX161" s="780"/>
      <c r="NY161" s="780"/>
      <c r="NZ161" s="780"/>
      <c r="OA161" s="780"/>
      <c r="OB161" s="780"/>
      <c r="OC161" s="780"/>
      <c r="OD161" s="780"/>
      <c r="OE161" s="780"/>
      <c r="OF161" s="780"/>
      <c r="OG161" s="780"/>
      <c r="OH161" s="780"/>
      <c r="OI161" s="780"/>
      <c r="OJ161" s="780"/>
      <c r="OK161" s="780"/>
      <c r="OL161" s="780"/>
      <c r="OM161" s="780"/>
      <c r="ON161" s="780"/>
      <c r="OO161" s="780"/>
      <c r="OP161" s="780"/>
      <c r="OQ161" s="780"/>
      <c r="OR161" s="780"/>
      <c r="OS161" s="780"/>
      <c r="OT161" s="780"/>
      <c r="OU161" s="780"/>
      <c r="OV161" s="780"/>
      <c r="OW161" s="780"/>
      <c r="OX161" s="780"/>
      <c r="OY161" s="780"/>
      <c r="OZ161" s="780"/>
      <c r="PA161" s="780"/>
      <c r="PB161" s="780"/>
      <c r="PC161" s="780"/>
      <c r="PD161" s="780"/>
      <c r="PE161" s="780"/>
      <c r="PF161" s="780"/>
      <c r="PG161" s="780"/>
      <c r="PH161" s="780"/>
      <c r="PI161" s="780"/>
      <c r="PJ161" s="780"/>
      <c r="PK161" s="780"/>
      <c r="PL161" s="780"/>
      <c r="PM161" s="780"/>
      <c r="PN161" s="780"/>
      <c r="PO161" s="780"/>
      <c r="PP161" s="780"/>
      <c r="PQ161" s="780"/>
      <c r="PR161" s="780"/>
      <c r="PS161" s="780"/>
      <c r="PT161" s="780"/>
      <c r="PU161" s="780"/>
      <c r="PV161" s="780"/>
      <c r="PW161" s="780"/>
      <c r="PX161" s="780"/>
      <c r="PY161" s="780"/>
      <c r="PZ161" s="780"/>
      <c r="QA161" s="780"/>
      <c r="QB161" s="780"/>
      <c r="QC161" s="780"/>
      <c r="QD161" s="780"/>
      <c r="QE161" s="780"/>
      <c r="QF161" s="780"/>
      <c r="QG161" s="780"/>
      <c r="QH161" s="780"/>
      <c r="QI161" s="780"/>
      <c r="QJ161" s="780"/>
      <c r="QK161" s="780"/>
      <c r="QL161" s="780"/>
      <c r="QM161" s="780"/>
      <c r="QN161" s="780"/>
      <c r="QO161" s="780"/>
      <c r="QP161" s="780"/>
      <c r="QQ161" s="780"/>
      <c r="QR161" s="780"/>
      <c r="QS161" s="780"/>
      <c r="QT161" s="780"/>
      <c r="QU161" s="780"/>
      <c r="QV161" s="780"/>
      <c r="QW161" s="780"/>
      <c r="QX161" s="780"/>
      <c r="QY161" s="780"/>
      <c r="QZ161" s="780"/>
      <c r="RA161" s="780"/>
      <c r="RB161" s="780"/>
      <c r="RC161" s="780"/>
      <c r="RD161" s="780"/>
      <c r="RE161" s="780"/>
      <c r="RF161" s="780"/>
      <c r="RG161" s="780"/>
      <c r="RH161" s="780"/>
      <c r="RI161" s="780"/>
      <c r="RJ161" s="780"/>
      <c r="RK161" s="780"/>
      <c r="RL161" s="780"/>
      <c r="RM161" s="780"/>
      <c r="RN161" s="780"/>
      <c r="RO161" s="780"/>
      <c r="RP161" s="780"/>
      <c r="RQ161" s="780"/>
      <c r="RR161" s="780"/>
      <c r="RS161" s="780"/>
      <c r="RT161" s="780"/>
      <c r="RU161" s="780"/>
      <c r="RV161" s="780"/>
      <c r="RW161" s="780"/>
      <c r="RX161" s="780"/>
      <c r="RY161" s="780"/>
      <c r="RZ161" s="780"/>
      <c r="SA161" s="780"/>
      <c r="SB161" s="780"/>
      <c r="SC161" s="780"/>
      <c r="SD161" s="780"/>
      <c r="SE161" s="780"/>
      <c r="SF161" s="780"/>
      <c r="SG161" s="780"/>
      <c r="SH161" s="780"/>
      <c r="SI161" s="780"/>
    </row>
    <row r="162" spans="1:503" ht="14.25" customHeight="1" x14ac:dyDescent="0.2">
      <c r="C162" s="778"/>
      <c r="D162" s="778"/>
      <c r="E162" s="778"/>
      <c r="F162" s="778"/>
      <c r="G162" s="780"/>
      <c r="H162" s="903" t="s">
        <v>598</v>
      </c>
      <c r="I162" s="870"/>
      <c r="J162" s="853"/>
      <c r="K162" s="317">
        <f>EX48</f>
        <v>0</v>
      </c>
      <c r="L162" s="318">
        <f>EY48</f>
        <v>0</v>
      </c>
      <c r="M162" s="318">
        <f>EZ48</f>
        <v>0</v>
      </c>
      <c r="N162" s="318">
        <f>FA48</f>
        <v>0</v>
      </c>
      <c r="O162" s="319">
        <f>FB48</f>
        <v>0</v>
      </c>
      <c r="P162" s="320">
        <f t="shared" si="385"/>
        <v>0</v>
      </c>
      <c r="Q162" s="915" t="str">
        <f t="shared" si="386"/>
        <v/>
      </c>
      <c r="S162" s="1303"/>
      <c r="T162" s="1304"/>
      <c r="U162" s="1304"/>
      <c r="V162" s="1304"/>
      <c r="W162" s="1305"/>
      <c r="X162" s="775"/>
      <c r="AA162" s="775"/>
      <c r="AB162" s="852"/>
      <c r="AC162" s="775"/>
      <c r="AF162" s="775"/>
      <c r="AG162" s="852"/>
      <c r="AH162" s="775"/>
      <c r="AK162" s="775"/>
      <c r="AL162" s="852"/>
      <c r="AM162" s="775"/>
      <c r="AP162" s="775"/>
      <c r="AQ162" s="852"/>
      <c r="AR162" s="344"/>
      <c r="AS162" s="344"/>
      <c r="AT162" s="344"/>
      <c r="AU162" s="344"/>
      <c r="AV162" s="344"/>
      <c r="AW162" s="344"/>
      <c r="AY162" s="775"/>
      <c r="BB162" s="344"/>
      <c r="BD162" s="775"/>
      <c r="LY162" s="844"/>
      <c r="MN162" s="783"/>
      <c r="MO162" s="783"/>
      <c r="NE162" s="780"/>
      <c r="NF162" s="780"/>
      <c r="NG162" s="780"/>
      <c r="NH162" s="780"/>
      <c r="NI162" s="780"/>
      <c r="NJ162" s="780"/>
      <c r="NK162" s="780"/>
      <c r="NL162" s="780"/>
      <c r="NM162" s="780"/>
      <c r="NN162" s="780"/>
      <c r="NO162" s="780"/>
      <c r="NP162" s="780"/>
      <c r="NQ162" s="780"/>
      <c r="NR162" s="780"/>
      <c r="NS162" s="780"/>
      <c r="NT162" s="780"/>
      <c r="NU162" s="780"/>
      <c r="NV162" s="780"/>
      <c r="NW162" s="780"/>
      <c r="NX162" s="780"/>
      <c r="NY162" s="780"/>
      <c r="NZ162" s="780"/>
      <c r="OA162" s="780"/>
      <c r="OB162" s="780"/>
      <c r="OC162" s="780"/>
      <c r="OD162" s="780"/>
      <c r="OE162" s="780"/>
      <c r="OF162" s="780"/>
      <c r="OG162" s="780"/>
      <c r="OH162" s="780"/>
      <c r="OI162" s="780"/>
      <c r="OJ162" s="780"/>
      <c r="OK162" s="780"/>
      <c r="OL162" s="780"/>
      <c r="OM162" s="780"/>
      <c r="ON162" s="780"/>
      <c r="OO162" s="780"/>
      <c r="OP162" s="780"/>
      <c r="OQ162" s="780"/>
      <c r="OR162" s="780"/>
      <c r="OS162" s="780"/>
      <c r="OT162" s="780"/>
      <c r="OU162" s="780"/>
      <c r="OV162" s="780"/>
      <c r="OW162" s="780"/>
      <c r="OX162" s="780"/>
      <c r="OY162" s="780"/>
      <c r="OZ162" s="780"/>
      <c r="PA162" s="780"/>
      <c r="PB162" s="780"/>
      <c r="PC162" s="780"/>
      <c r="PD162" s="780"/>
      <c r="PE162" s="780"/>
      <c r="PF162" s="780"/>
      <c r="PG162" s="780"/>
      <c r="PH162" s="780"/>
      <c r="PI162" s="780"/>
      <c r="PJ162" s="780"/>
      <c r="PK162" s="780"/>
      <c r="PL162" s="780"/>
      <c r="PM162" s="780"/>
      <c r="PN162" s="780"/>
      <c r="PO162" s="780"/>
      <c r="PP162" s="780"/>
      <c r="PQ162" s="780"/>
      <c r="PR162" s="780"/>
      <c r="PS162" s="780"/>
      <c r="PT162" s="780"/>
      <c r="PU162" s="780"/>
      <c r="PV162" s="780"/>
      <c r="PW162" s="780"/>
      <c r="PX162" s="780"/>
      <c r="PY162" s="780"/>
      <c r="PZ162" s="780"/>
      <c r="QA162" s="780"/>
      <c r="QB162" s="780"/>
      <c r="QC162" s="780"/>
      <c r="QD162" s="780"/>
      <c r="QE162" s="780"/>
      <c r="QF162" s="780"/>
      <c r="QG162" s="780"/>
      <c r="QH162" s="780"/>
      <c r="QI162" s="780"/>
      <c r="QJ162" s="780"/>
      <c r="QK162" s="780"/>
      <c r="QL162" s="780"/>
      <c r="QM162" s="780"/>
      <c r="QN162" s="780"/>
      <c r="QO162" s="780"/>
      <c r="QP162" s="780"/>
      <c r="QQ162" s="780"/>
      <c r="QR162" s="780"/>
      <c r="QS162" s="780"/>
      <c r="QT162" s="780"/>
      <c r="QU162" s="780"/>
      <c r="QV162" s="780"/>
      <c r="QW162" s="780"/>
      <c r="QX162" s="780"/>
      <c r="QY162" s="780"/>
      <c r="QZ162" s="780"/>
      <c r="RA162" s="780"/>
      <c r="RB162" s="780"/>
      <c r="RC162" s="780"/>
      <c r="RD162" s="780"/>
      <c r="RE162" s="780"/>
      <c r="RF162" s="780"/>
      <c r="RG162" s="780"/>
      <c r="RH162" s="780"/>
      <c r="RI162" s="780"/>
      <c r="RJ162" s="780"/>
      <c r="RK162" s="780"/>
      <c r="RL162" s="780"/>
      <c r="RM162" s="780"/>
      <c r="RN162" s="780"/>
      <c r="RO162" s="780"/>
      <c r="RP162" s="780"/>
      <c r="RQ162" s="780"/>
      <c r="RR162" s="780"/>
      <c r="RS162" s="780"/>
      <c r="RT162" s="780"/>
      <c r="RU162" s="780"/>
      <c r="RV162" s="780"/>
      <c r="RW162" s="780"/>
      <c r="RX162" s="780"/>
      <c r="RY162" s="780"/>
      <c r="RZ162" s="780"/>
      <c r="SA162" s="780"/>
      <c r="SB162" s="780"/>
      <c r="SC162" s="780"/>
      <c r="SD162" s="780"/>
      <c r="SE162" s="780"/>
      <c r="SF162" s="780"/>
      <c r="SG162" s="780"/>
      <c r="SH162" s="780"/>
      <c r="SI162" s="780"/>
    </row>
    <row r="163" spans="1:503" ht="14.25" customHeight="1" x14ac:dyDescent="0.2">
      <c r="C163" s="778"/>
      <c r="D163" s="778"/>
      <c r="E163" s="778"/>
      <c r="F163" s="778"/>
      <c r="G163" s="780"/>
      <c r="H163" s="903" t="s">
        <v>599</v>
      </c>
      <c r="I163" s="870"/>
      <c r="J163" s="853"/>
      <c r="K163" s="313">
        <f>FC48</f>
        <v>0</v>
      </c>
      <c r="L163" s="314">
        <f>FD48</f>
        <v>0</v>
      </c>
      <c r="M163" s="314">
        <f>FE48</f>
        <v>0</v>
      </c>
      <c r="N163" s="314">
        <f>FF48</f>
        <v>0</v>
      </c>
      <c r="O163" s="315">
        <f>FG48</f>
        <v>0</v>
      </c>
      <c r="P163" s="316">
        <f t="shared" si="385"/>
        <v>0</v>
      </c>
      <c r="Q163" s="915" t="str">
        <f t="shared" si="386"/>
        <v/>
      </c>
      <c r="S163" s="1303"/>
      <c r="T163" s="1304"/>
      <c r="U163" s="1304"/>
      <c r="V163" s="1304"/>
      <c r="W163" s="1305"/>
      <c r="X163" s="775"/>
      <c r="AA163" s="775"/>
      <c r="AB163" s="852"/>
      <c r="AC163" s="775"/>
      <c r="AF163" s="775"/>
      <c r="AG163" s="852"/>
      <c r="AH163" s="775"/>
      <c r="AK163" s="775"/>
      <c r="AL163" s="852"/>
      <c r="AM163" s="775"/>
      <c r="AP163" s="775"/>
      <c r="AQ163" s="852"/>
      <c r="AR163" s="344"/>
      <c r="AS163" s="344"/>
      <c r="AT163" s="344"/>
      <c r="AU163" s="344"/>
      <c r="AV163" s="344"/>
      <c r="AW163" s="344"/>
      <c r="AY163" s="775"/>
      <c r="BB163" s="344"/>
      <c r="BD163" s="775"/>
      <c r="LY163" s="844"/>
      <c r="MN163" s="783"/>
      <c r="MO163" s="783"/>
      <c r="NE163" s="780"/>
      <c r="NF163" s="780"/>
      <c r="NG163" s="780"/>
      <c r="NH163" s="780"/>
      <c r="NI163" s="780"/>
      <c r="NJ163" s="780"/>
      <c r="NK163" s="780"/>
      <c r="NL163" s="780"/>
      <c r="NM163" s="780"/>
      <c r="NN163" s="780"/>
      <c r="NO163" s="780"/>
      <c r="NP163" s="780"/>
      <c r="NQ163" s="780"/>
      <c r="NR163" s="780"/>
      <c r="NS163" s="780"/>
      <c r="NT163" s="780"/>
      <c r="NU163" s="780"/>
      <c r="NV163" s="780"/>
      <c r="NW163" s="780"/>
      <c r="NX163" s="780"/>
      <c r="NY163" s="780"/>
      <c r="NZ163" s="780"/>
      <c r="OA163" s="780"/>
      <c r="OB163" s="780"/>
      <c r="OC163" s="780"/>
      <c r="OD163" s="780"/>
      <c r="OE163" s="780"/>
      <c r="OF163" s="780"/>
      <c r="OG163" s="780"/>
      <c r="OH163" s="780"/>
      <c r="OI163" s="780"/>
      <c r="OJ163" s="780"/>
      <c r="OK163" s="780"/>
      <c r="OL163" s="780"/>
      <c r="OM163" s="780"/>
      <c r="ON163" s="780"/>
      <c r="OO163" s="780"/>
      <c r="OP163" s="780"/>
      <c r="OQ163" s="780"/>
      <c r="OR163" s="780"/>
      <c r="OS163" s="780"/>
      <c r="OT163" s="780"/>
      <c r="OU163" s="780"/>
      <c r="OV163" s="780"/>
      <c r="OW163" s="780"/>
      <c r="OX163" s="780"/>
      <c r="OY163" s="780"/>
      <c r="OZ163" s="780"/>
      <c r="PA163" s="780"/>
      <c r="PB163" s="780"/>
      <c r="PC163" s="780"/>
      <c r="PD163" s="780"/>
      <c r="PE163" s="780"/>
      <c r="PF163" s="780"/>
      <c r="PG163" s="780"/>
      <c r="PH163" s="780"/>
      <c r="PI163" s="780"/>
      <c r="PJ163" s="780"/>
      <c r="PK163" s="780"/>
      <c r="PL163" s="780"/>
      <c r="PM163" s="780"/>
      <c r="PN163" s="780"/>
      <c r="PO163" s="780"/>
      <c r="PP163" s="780"/>
      <c r="PQ163" s="780"/>
      <c r="PR163" s="780"/>
      <c r="PS163" s="780"/>
      <c r="PT163" s="780"/>
      <c r="PU163" s="780"/>
      <c r="PV163" s="780"/>
      <c r="PW163" s="780"/>
      <c r="PX163" s="780"/>
      <c r="PY163" s="780"/>
      <c r="PZ163" s="780"/>
      <c r="QA163" s="780"/>
      <c r="QB163" s="780"/>
      <c r="QC163" s="780"/>
      <c r="QD163" s="780"/>
      <c r="QE163" s="780"/>
      <c r="QF163" s="780"/>
      <c r="QG163" s="780"/>
      <c r="QH163" s="780"/>
      <c r="QI163" s="780"/>
      <c r="QJ163" s="780"/>
      <c r="QK163" s="780"/>
      <c r="QL163" s="780"/>
      <c r="QM163" s="780"/>
      <c r="QN163" s="780"/>
      <c r="QO163" s="780"/>
      <c r="QP163" s="780"/>
      <c r="QQ163" s="780"/>
      <c r="QR163" s="780"/>
      <c r="QS163" s="780"/>
      <c r="QT163" s="780"/>
      <c r="QU163" s="780"/>
      <c r="QV163" s="780"/>
      <c r="QW163" s="780"/>
      <c r="QX163" s="780"/>
      <c r="QY163" s="780"/>
      <c r="QZ163" s="780"/>
      <c r="RA163" s="780"/>
      <c r="RB163" s="780"/>
      <c r="RC163" s="780"/>
      <c r="RD163" s="780"/>
      <c r="RE163" s="780"/>
      <c r="RF163" s="780"/>
      <c r="RG163" s="780"/>
      <c r="RH163" s="780"/>
      <c r="RI163" s="780"/>
      <c r="RJ163" s="780"/>
      <c r="RK163" s="780"/>
      <c r="RL163" s="780"/>
      <c r="RM163" s="780"/>
      <c r="RN163" s="780"/>
      <c r="RO163" s="780"/>
      <c r="RP163" s="780"/>
      <c r="RQ163" s="780"/>
      <c r="RR163" s="780"/>
      <c r="RS163" s="780"/>
      <c r="RT163" s="780"/>
      <c r="RU163" s="780"/>
      <c r="RV163" s="780"/>
      <c r="RW163" s="780"/>
      <c r="RX163" s="780"/>
      <c r="RY163" s="780"/>
      <c r="RZ163" s="780"/>
      <c r="SA163" s="780"/>
      <c r="SB163" s="780"/>
      <c r="SC163" s="780"/>
      <c r="SD163" s="780"/>
      <c r="SE163" s="780"/>
      <c r="SF163" s="780"/>
      <c r="SG163" s="780"/>
      <c r="SH163" s="780"/>
      <c r="SI163" s="780"/>
    </row>
    <row r="164" spans="1:503" ht="14.25" customHeight="1" x14ac:dyDescent="0.2">
      <c r="C164" s="778"/>
      <c r="D164" s="778"/>
      <c r="E164" s="778"/>
      <c r="F164" s="778"/>
      <c r="G164" s="780"/>
      <c r="H164" s="903" t="s">
        <v>600</v>
      </c>
      <c r="I164" s="870"/>
      <c r="J164" s="780"/>
      <c r="K164" s="313">
        <f>FH48</f>
        <v>0</v>
      </c>
      <c r="L164" s="314">
        <f>FI48</f>
        <v>0</v>
      </c>
      <c r="M164" s="314">
        <f>FJ48</f>
        <v>0</v>
      </c>
      <c r="N164" s="314">
        <f>FK48</f>
        <v>0</v>
      </c>
      <c r="O164" s="315">
        <f>FL48</f>
        <v>0</v>
      </c>
      <c r="P164" s="316">
        <f t="shared" si="385"/>
        <v>0</v>
      </c>
      <c r="Q164" s="915" t="str">
        <f t="shared" si="386"/>
        <v/>
      </c>
      <c r="S164" s="1303"/>
      <c r="T164" s="1304"/>
      <c r="U164" s="1304"/>
      <c r="V164" s="1304"/>
      <c r="W164" s="1305"/>
      <c r="X164" s="775"/>
      <c r="AA164" s="775"/>
      <c r="AB164" s="852"/>
      <c r="AC164" s="775"/>
      <c r="AF164" s="775"/>
      <c r="AG164" s="852"/>
      <c r="AH164" s="775"/>
      <c r="AK164" s="775"/>
      <c r="AL164" s="852"/>
      <c r="AM164" s="775"/>
      <c r="AP164" s="775"/>
      <c r="AQ164" s="852"/>
      <c r="AR164" s="344"/>
      <c r="AS164" s="344"/>
      <c r="AT164" s="344"/>
      <c r="AU164" s="344"/>
      <c r="AV164" s="344"/>
      <c r="AW164" s="344"/>
      <c r="AY164" s="775"/>
      <c r="BB164" s="344"/>
      <c r="BD164" s="775"/>
      <c r="LY164" s="844"/>
      <c r="MN164" s="783"/>
      <c r="MO164" s="783"/>
      <c r="NE164" s="780"/>
      <c r="NF164" s="780"/>
      <c r="NG164" s="780"/>
      <c r="NH164" s="780"/>
      <c r="NI164" s="780"/>
      <c r="NJ164" s="780"/>
      <c r="NK164" s="780"/>
      <c r="NL164" s="780"/>
      <c r="NM164" s="780"/>
      <c r="NN164" s="780"/>
      <c r="NO164" s="780"/>
      <c r="NP164" s="780"/>
      <c r="NQ164" s="780"/>
      <c r="NR164" s="780"/>
      <c r="NS164" s="780"/>
      <c r="NT164" s="780"/>
      <c r="NU164" s="780"/>
      <c r="NV164" s="780"/>
      <c r="NW164" s="780"/>
      <c r="NX164" s="780"/>
      <c r="NY164" s="780"/>
      <c r="NZ164" s="780"/>
      <c r="OA164" s="780"/>
      <c r="OB164" s="780"/>
      <c r="OC164" s="780"/>
      <c r="OD164" s="780"/>
      <c r="OE164" s="780"/>
      <c r="OF164" s="780"/>
      <c r="OG164" s="780"/>
      <c r="OH164" s="780"/>
      <c r="OI164" s="780"/>
      <c r="OJ164" s="780"/>
      <c r="OK164" s="780"/>
      <c r="OL164" s="780"/>
      <c r="OM164" s="780"/>
      <c r="ON164" s="780"/>
      <c r="OO164" s="780"/>
      <c r="OP164" s="780"/>
      <c r="OQ164" s="780"/>
      <c r="OR164" s="780"/>
      <c r="OS164" s="780"/>
      <c r="OT164" s="780"/>
      <c r="OU164" s="780"/>
      <c r="OV164" s="780"/>
      <c r="OW164" s="780"/>
      <c r="OX164" s="780"/>
      <c r="OY164" s="780"/>
      <c r="OZ164" s="780"/>
      <c r="PA164" s="780"/>
      <c r="PB164" s="780"/>
      <c r="PC164" s="780"/>
      <c r="PD164" s="780"/>
      <c r="PE164" s="780"/>
      <c r="PF164" s="780"/>
      <c r="PG164" s="780"/>
      <c r="PH164" s="780"/>
      <c r="PI164" s="780"/>
      <c r="PJ164" s="780"/>
      <c r="PK164" s="780"/>
      <c r="PL164" s="780"/>
      <c r="PM164" s="780"/>
      <c r="PN164" s="780"/>
      <c r="PO164" s="780"/>
      <c r="PP164" s="780"/>
      <c r="PQ164" s="780"/>
      <c r="PR164" s="780"/>
      <c r="PS164" s="780"/>
      <c r="PT164" s="780"/>
      <c r="PU164" s="780"/>
      <c r="PV164" s="780"/>
      <c r="PW164" s="780"/>
      <c r="PX164" s="780"/>
      <c r="PY164" s="780"/>
      <c r="PZ164" s="780"/>
      <c r="QA164" s="780"/>
      <c r="QB164" s="780"/>
      <c r="QC164" s="780"/>
      <c r="QD164" s="780"/>
      <c r="QE164" s="780"/>
      <c r="QF164" s="780"/>
      <c r="QG164" s="780"/>
      <c r="QH164" s="780"/>
      <c r="QI164" s="780"/>
      <c r="QJ164" s="780"/>
      <c r="QK164" s="780"/>
      <c r="QL164" s="780"/>
      <c r="QM164" s="780"/>
      <c r="QN164" s="780"/>
      <c r="QO164" s="780"/>
      <c r="QP164" s="780"/>
      <c r="QQ164" s="780"/>
      <c r="QR164" s="780"/>
      <c r="QS164" s="780"/>
      <c r="QT164" s="780"/>
      <c r="QU164" s="780"/>
      <c r="QV164" s="780"/>
      <c r="QW164" s="780"/>
      <c r="QX164" s="780"/>
      <c r="QY164" s="780"/>
      <c r="QZ164" s="780"/>
      <c r="RA164" s="780"/>
      <c r="RB164" s="780"/>
      <c r="RC164" s="780"/>
      <c r="RD164" s="780"/>
      <c r="RE164" s="780"/>
      <c r="RF164" s="780"/>
      <c r="RG164" s="780"/>
      <c r="RH164" s="780"/>
      <c r="RI164" s="780"/>
      <c r="RJ164" s="780"/>
      <c r="RK164" s="780"/>
      <c r="RL164" s="780"/>
      <c r="RM164" s="780"/>
      <c r="RN164" s="780"/>
      <c r="RO164" s="780"/>
      <c r="RP164" s="780"/>
      <c r="RQ164" s="780"/>
      <c r="RR164" s="780"/>
      <c r="RS164" s="780"/>
      <c r="RT164" s="780"/>
      <c r="RU164" s="780"/>
      <c r="RV164" s="780"/>
      <c r="RW164" s="780"/>
      <c r="RX164" s="780"/>
      <c r="RY164" s="780"/>
      <c r="RZ164" s="780"/>
      <c r="SA164" s="780"/>
      <c r="SB164" s="780"/>
      <c r="SC164" s="780"/>
      <c r="SD164" s="780"/>
      <c r="SE164" s="780"/>
      <c r="SF164" s="780"/>
      <c r="SG164" s="780"/>
      <c r="SH164" s="780"/>
      <c r="SI164" s="780"/>
    </row>
    <row r="165" spans="1:503" ht="14.25" customHeight="1" x14ac:dyDescent="0.2">
      <c r="C165" s="784"/>
      <c r="D165" s="778"/>
      <c r="E165" s="778"/>
      <c r="F165" s="778"/>
      <c r="G165" s="780"/>
      <c r="H165" s="810" t="s">
        <v>601</v>
      </c>
      <c r="I165" s="854"/>
      <c r="J165" s="780"/>
      <c r="K165" s="889">
        <f>FM48</f>
        <v>0</v>
      </c>
      <c r="L165" s="890">
        <f>FN48</f>
        <v>0</v>
      </c>
      <c r="M165" s="890">
        <f>FO48</f>
        <v>0</v>
      </c>
      <c r="N165" s="890">
        <f>FP48</f>
        <v>0</v>
      </c>
      <c r="O165" s="891">
        <f>FQ48</f>
        <v>0</v>
      </c>
      <c r="P165" s="321">
        <f t="shared" si="385"/>
        <v>0</v>
      </c>
      <c r="Q165" s="915" t="str">
        <f t="shared" si="386"/>
        <v/>
      </c>
      <c r="S165" s="1303"/>
      <c r="T165" s="1304"/>
      <c r="U165" s="1304"/>
      <c r="V165" s="1304"/>
      <c r="W165" s="1305"/>
      <c r="X165" s="777"/>
      <c r="AA165" s="775"/>
      <c r="AB165" s="852"/>
      <c r="AC165" s="777"/>
      <c r="AF165" s="775"/>
      <c r="AG165" s="852"/>
      <c r="AH165" s="777"/>
      <c r="AK165" s="775"/>
      <c r="AL165" s="852"/>
      <c r="AM165" s="777"/>
      <c r="AP165" s="775"/>
      <c r="AQ165" s="852"/>
      <c r="AR165" s="344"/>
      <c r="AS165" s="344"/>
      <c r="AT165" s="344"/>
      <c r="AU165" s="344"/>
      <c r="AV165" s="344"/>
      <c r="AW165" s="344"/>
      <c r="AX165" s="775"/>
      <c r="AY165" s="775"/>
      <c r="BB165" s="344"/>
      <c r="BC165" s="775"/>
      <c r="BD165" s="775"/>
      <c r="LY165" s="844"/>
      <c r="MN165" s="783"/>
      <c r="MO165" s="783"/>
      <c r="NE165" s="780"/>
      <c r="NF165" s="780"/>
      <c r="NG165" s="780"/>
      <c r="NH165" s="780"/>
      <c r="NI165" s="780"/>
      <c r="NJ165" s="780"/>
      <c r="NK165" s="780"/>
      <c r="NL165" s="780"/>
      <c r="NM165" s="780"/>
      <c r="NN165" s="780"/>
      <c r="NO165" s="780"/>
      <c r="NP165" s="780"/>
      <c r="NQ165" s="780"/>
      <c r="NR165" s="780"/>
      <c r="NS165" s="780"/>
      <c r="NT165" s="780"/>
      <c r="NU165" s="780"/>
      <c r="NV165" s="780"/>
      <c r="NW165" s="780"/>
      <c r="NX165" s="780"/>
      <c r="NY165" s="780"/>
      <c r="NZ165" s="780"/>
      <c r="OA165" s="780"/>
      <c r="OB165" s="780"/>
      <c r="OC165" s="780"/>
      <c r="OD165" s="780"/>
      <c r="OE165" s="780"/>
      <c r="OF165" s="780"/>
      <c r="OG165" s="780"/>
      <c r="OH165" s="780"/>
      <c r="OI165" s="780"/>
      <c r="OJ165" s="780"/>
      <c r="OK165" s="780"/>
      <c r="OL165" s="780"/>
      <c r="OM165" s="780"/>
      <c r="ON165" s="780"/>
      <c r="OO165" s="780"/>
      <c r="OP165" s="780"/>
      <c r="OQ165" s="780"/>
      <c r="OR165" s="780"/>
      <c r="OS165" s="780"/>
      <c r="OT165" s="780"/>
      <c r="OU165" s="780"/>
      <c r="OV165" s="780"/>
      <c r="OW165" s="780"/>
      <c r="OX165" s="780"/>
      <c r="OY165" s="780"/>
      <c r="OZ165" s="780"/>
      <c r="PA165" s="780"/>
      <c r="PB165" s="780"/>
      <c r="PC165" s="780"/>
      <c r="PD165" s="780"/>
      <c r="PE165" s="780"/>
      <c r="PF165" s="780"/>
      <c r="PG165" s="780"/>
      <c r="PH165" s="780"/>
      <c r="PI165" s="780"/>
      <c r="PJ165" s="780"/>
      <c r="PK165" s="780"/>
      <c r="PL165" s="780"/>
      <c r="PM165" s="780"/>
      <c r="PN165" s="780"/>
      <c r="PO165" s="780"/>
      <c r="PP165" s="780"/>
      <c r="PQ165" s="780"/>
      <c r="PR165" s="780"/>
      <c r="PS165" s="780"/>
      <c r="PT165" s="780"/>
      <c r="PU165" s="780"/>
      <c r="PV165" s="780"/>
      <c r="PW165" s="780"/>
      <c r="PX165" s="780"/>
      <c r="PY165" s="780"/>
      <c r="PZ165" s="780"/>
      <c r="QA165" s="780"/>
      <c r="QB165" s="780"/>
      <c r="QC165" s="780"/>
      <c r="QD165" s="780"/>
      <c r="QE165" s="780"/>
      <c r="QF165" s="780"/>
      <c r="QG165" s="780"/>
      <c r="QH165" s="780"/>
      <c r="QI165" s="780"/>
      <c r="QJ165" s="780"/>
      <c r="QK165" s="780"/>
      <c r="QL165" s="780"/>
      <c r="QM165" s="780"/>
      <c r="QN165" s="780"/>
      <c r="QO165" s="780"/>
      <c r="QP165" s="780"/>
      <c r="QQ165" s="780"/>
      <c r="QR165" s="780"/>
      <c r="QS165" s="780"/>
      <c r="QT165" s="780"/>
      <c r="QU165" s="780"/>
      <c r="QV165" s="780"/>
      <c r="QW165" s="780"/>
      <c r="QX165" s="780"/>
      <c r="QY165" s="780"/>
      <c r="QZ165" s="780"/>
      <c r="RA165" s="780"/>
      <c r="RB165" s="780"/>
      <c r="RC165" s="780"/>
      <c r="RD165" s="780"/>
      <c r="RE165" s="780"/>
      <c r="RF165" s="780"/>
      <c r="RG165" s="780"/>
      <c r="RH165" s="780"/>
      <c r="RI165" s="780"/>
      <c r="RJ165" s="780"/>
      <c r="RK165" s="780"/>
      <c r="RL165" s="780"/>
      <c r="RM165" s="780"/>
      <c r="RN165" s="780"/>
      <c r="RO165" s="780"/>
      <c r="RP165" s="780"/>
      <c r="RQ165" s="780"/>
      <c r="RR165" s="780"/>
      <c r="RS165" s="780"/>
      <c r="RT165" s="780"/>
      <c r="RU165" s="780"/>
      <c r="RV165" s="780"/>
      <c r="RW165" s="780"/>
      <c r="RX165" s="780"/>
      <c r="RY165" s="780"/>
      <c r="RZ165" s="780"/>
      <c r="SA165" s="780"/>
      <c r="SB165" s="780"/>
      <c r="SC165" s="780"/>
      <c r="SD165" s="780"/>
      <c r="SE165" s="780"/>
      <c r="SF165" s="780"/>
      <c r="SG165" s="780"/>
      <c r="SH165" s="780"/>
      <c r="SI165" s="780"/>
    </row>
    <row r="166" spans="1:503" ht="14.25" customHeight="1" x14ac:dyDescent="0.2">
      <c r="C166" s="784"/>
      <c r="D166" s="778"/>
      <c r="E166" s="778"/>
      <c r="F166" s="778"/>
      <c r="G166" s="780"/>
      <c r="H166" s="903" t="s">
        <v>637</v>
      </c>
      <c r="I166" s="870"/>
      <c r="J166" s="780"/>
      <c r="K166" s="322">
        <f>SUM(K159:K165)</f>
        <v>0</v>
      </c>
      <c r="L166" s="322">
        <f>SUM(L159:L165)</f>
        <v>0</v>
      </c>
      <c r="M166" s="322">
        <f>SUM(M159:M165)</f>
        <v>0</v>
      </c>
      <c r="N166" s="322">
        <f>SUM(N159:N165)</f>
        <v>0</v>
      </c>
      <c r="O166" s="322">
        <f>SUM(O159:O165)</f>
        <v>0</v>
      </c>
      <c r="P166" s="322">
        <f>SUM(K166:O166)</f>
        <v>0</v>
      </c>
      <c r="S166" s="1303"/>
      <c r="T166" s="1304"/>
      <c r="U166" s="1304"/>
      <c r="V166" s="1304"/>
      <c r="W166" s="1305"/>
      <c r="X166" s="777"/>
      <c r="AA166" s="775"/>
      <c r="AB166" s="852"/>
      <c r="AC166" s="777"/>
      <c r="AF166" s="775"/>
      <c r="AG166" s="852"/>
      <c r="AH166" s="777"/>
      <c r="AK166" s="775"/>
      <c r="AL166" s="852"/>
      <c r="AM166" s="777"/>
      <c r="AP166" s="775"/>
      <c r="AQ166" s="852"/>
      <c r="AR166" s="344"/>
      <c r="AS166" s="344"/>
      <c r="AT166" s="344"/>
      <c r="AU166" s="344"/>
      <c r="AV166" s="344"/>
      <c r="AW166" s="344"/>
      <c r="AX166" s="775"/>
      <c r="AY166" s="775"/>
      <c r="BB166" s="344"/>
      <c r="BC166" s="775"/>
      <c r="BD166" s="775"/>
      <c r="LY166" s="844"/>
      <c r="MN166" s="783"/>
      <c r="MO166" s="783"/>
      <c r="NE166" s="780"/>
      <c r="NF166" s="780"/>
      <c r="NG166" s="780"/>
      <c r="NH166" s="780"/>
      <c r="NI166" s="780"/>
      <c r="NJ166" s="780"/>
      <c r="NK166" s="780"/>
      <c r="NL166" s="780"/>
      <c r="NM166" s="780"/>
      <c r="NN166" s="780"/>
      <c r="NO166" s="780"/>
      <c r="NP166" s="780"/>
      <c r="NQ166" s="780"/>
      <c r="NR166" s="780"/>
      <c r="NS166" s="780"/>
      <c r="NT166" s="780"/>
      <c r="NU166" s="780"/>
      <c r="NV166" s="780"/>
      <c r="NW166" s="780"/>
      <c r="NX166" s="780"/>
      <c r="NY166" s="780"/>
      <c r="NZ166" s="780"/>
      <c r="OA166" s="780"/>
      <c r="OB166" s="780"/>
      <c r="OC166" s="780"/>
      <c r="OD166" s="780"/>
      <c r="OE166" s="780"/>
      <c r="OF166" s="780"/>
      <c r="OG166" s="780"/>
      <c r="OH166" s="780"/>
      <c r="OI166" s="780"/>
      <c r="OJ166" s="780"/>
      <c r="OK166" s="780"/>
      <c r="OL166" s="780"/>
      <c r="OM166" s="780"/>
      <c r="ON166" s="780"/>
      <c r="OO166" s="780"/>
      <c r="OP166" s="780"/>
      <c r="OQ166" s="780"/>
      <c r="OR166" s="780"/>
      <c r="OS166" s="780"/>
      <c r="OT166" s="780"/>
      <c r="OU166" s="780"/>
      <c r="OV166" s="780"/>
      <c r="OW166" s="780"/>
      <c r="OX166" s="780"/>
      <c r="OY166" s="780"/>
      <c r="OZ166" s="780"/>
      <c r="PA166" s="780"/>
      <c r="PB166" s="780"/>
      <c r="PC166" s="780"/>
      <c r="PD166" s="780"/>
      <c r="PE166" s="780"/>
      <c r="PF166" s="780"/>
      <c r="PG166" s="780"/>
      <c r="PH166" s="780"/>
      <c r="PI166" s="780"/>
      <c r="PJ166" s="780"/>
      <c r="PK166" s="780"/>
      <c r="PL166" s="780"/>
      <c r="PM166" s="780"/>
      <c r="PN166" s="780"/>
      <c r="PO166" s="780"/>
      <c r="PP166" s="780"/>
      <c r="PQ166" s="780"/>
      <c r="PR166" s="780"/>
      <c r="PS166" s="780"/>
      <c r="PT166" s="780"/>
      <c r="PU166" s="780"/>
      <c r="PV166" s="780"/>
      <c r="PW166" s="780"/>
      <c r="PX166" s="780"/>
      <c r="PY166" s="780"/>
      <c r="PZ166" s="780"/>
      <c r="QA166" s="780"/>
      <c r="QB166" s="780"/>
      <c r="QC166" s="780"/>
      <c r="QD166" s="780"/>
      <c r="QE166" s="780"/>
      <c r="QF166" s="780"/>
      <c r="QG166" s="780"/>
      <c r="QH166" s="780"/>
      <c r="QI166" s="780"/>
      <c r="QJ166" s="780"/>
      <c r="QK166" s="780"/>
      <c r="QL166" s="780"/>
      <c r="QM166" s="780"/>
      <c r="QN166" s="780"/>
      <c r="QO166" s="780"/>
      <c r="QP166" s="780"/>
      <c r="QQ166" s="780"/>
      <c r="QR166" s="780"/>
      <c r="QS166" s="780"/>
      <c r="QT166" s="780"/>
      <c r="QU166" s="780"/>
      <c r="QV166" s="780"/>
      <c r="QW166" s="780"/>
      <c r="QX166" s="780"/>
      <c r="QY166" s="780"/>
      <c r="QZ166" s="780"/>
      <c r="RA166" s="780"/>
      <c r="RB166" s="780"/>
      <c r="RC166" s="780"/>
      <c r="RD166" s="780"/>
      <c r="RE166" s="780"/>
      <c r="RF166" s="780"/>
      <c r="RG166" s="780"/>
      <c r="RH166" s="780"/>
      <c r="RI166" s="780"/>
      <c r="RJ166" s="780"/>
      <c r="RK166" s="780"/>
      <c r="RL166" s="780"/>
      <c r="RM166" s="780"/>
      <c r="RN166" s="780"/>
      <c r="RO166" s="780"/>
      <c r="RP166" s="780"/>
      <c r="RQ166" s="780"/>
      <c r="RR166" s="780"/>
      <c r="RS166" s="780"/>
      <c r="RT166" s="780"/>
      <c r="RU166" s="780"/>
      <c r="RV166" s="780"/>
      <c r="RW166" s="780"/>
      <c r="RX166" s="780"/>
      <c r="RY166" s="780"/>
      <c r="RZ166" s="780"/>
      <c r="SA166" s="780"/>
      <c r="SB166" s="780"/>
      <c r="SC166" s="780"/>
      <c r="SD166" s="780"/>
      <c r="SE166" s="780"/>
      <c r="SF166" s="780"/>
      <c r="SG166" s="780"/>
      <c r="SH166" s="780"/>
      <c r="SI166" s="780"/>
    </row>
    <row r="167" spans="1:503" ht="14.25" customHeight="1" x14ac:dyDescent="0.2">
      <c r="C167" s="778" t="s">
        <v>575</v>
      </c>
      <c r="D167" s="778"/>
      <c r="E167" s="778"/>
      <c r="F167" s="778"/>
      <c r="G167" s="778"/>
      <c r="H167" s="780"/>
      <c r="I167" s="780"/>
      <c r="J167" s="780"/>
      <c r="K167" s="323">
        <f>FR48</f>
        <v>0</v>
      </c>
      <c r="L167" s="324">
        <f>FS48</f>
        <v>0</v>
      </c>
      <c r="M167" s="324">
        <f>FT48</f>
        <v>0</v>
      </c>
      <c r="N167" s="324">
        <f>FU48</f>
        <v>0</v>
      </c>
      <c r="O167" s="325">
        <f>FV48</f>
        <v>0</v>
      </c>
      <c r="P167" s="321">
        <f>SUM(K167:O167)</f>
        <v>0</v>
      </c>
      <c r="Q167" s="916" t="str">
        <f>IF(OR(P64=0,P64=""),"",P167/P64)</f>
        <v/>
      </c>
      <c r="S167" s="1303"/>
      <c r="T167" s="1304"/>
      <c r="U167" s="1304"/>
      <c r="V167" s="1304"/>
      <c r="W167" s="1305"/>
      <c r="X167" s="775"/>
      <c r="AA167" s="775"/>
      <c r="AB167" s="775"/>
      <c r="AC167" s="775"/>
      <c r="AF167" s="775"/>
      <c r="AG167" s="775"/>
      <c r="AH167" s="775"/>
      <c r="AK167" s="775"/>
      <c r="AL167" s="775"/>
      <c r="AM167" s="775"/>
      <c r="AP167" s="775"/>
      <c r="AQ167" s="775"/>
      <c r="AR167" s="344"/>
      <c r="AS167" s="344"/>
      <c r="AT167" s="344"/>
      <c r="AU167" s="344"/>
      <c r="AV167" s="344"/>
      <c r="AW167" s="344"/>
      <c r="AY167" s="775"/>
      <c r="BB167" s="344"/>
      <c r="BD167" s="775"/>
      <c r="LY167" s="844"/>
      <c r="MN167" s="783"/>
      <c r="MO167" s="783"/>
      <c r="NE167" s="780"/>
      <c r="NF167" s="780"/>
      <c r="NG167" s="780"/>
      <c r="NH167" s="780"/>
      <c r="NI167" s="780"/>
      <c r="NJ167" s="780"/>
      <c r="NK167" s="780"/>
      <c r="NL167" s="780"/>
      <c r="NM167" s="780"/>
      <c r="NN167" s="780"/>
      <c r="NO167" s="780"/>
      <c r="NP167" s="780"/>
      <c r="NQ167" s="780"/>
      <c r="NR167" s="780"/>
      <c r="NS167" s="780"/>
      <c r="NT167" s="780"/>
      <c r="NU167" s="780"/>
      <c r="NV167" s="780"/>
      <c r="NW167" s="780"/>
      <c r="NX167" s="780"/>
      <c r="NY167" s="780"/>
      <c r="NZ167" s="780"/>
      <c r="OA167" s="780"/>
      <c r="OB167" s="780"/>
      <c r="OC167" s="780"/>
      <c r="OD167" s="780"/>
      <c r="OE167" s="780"/>
      <c r="OF167" s="780"/>
      <c r="OG167" s="780"/>
      <c r="OH167" s="780"/>
      <c r="OI167" s="780"/>
      <c r="OJ167" s="780"/>
      <c r="OK167" s="780"/>
      <c r="OL167" s="780"/>
      <c r="OM167" s="780"/>
      <c r="ON167" s="780"/>
      <c r="OO167" s="780"/>
      <c r="OP167" s="780"/>
      <c r="OQ167" s="780"/>
      <c r="OR167" s="780"/>
      <c r="OS167" s="780"/>
      <c r="OT167" s="780"/>
      <c r="OU167" s="780"/>
      <c r="OV167" s="780"/>
      <c r="OW167" s="780"/>
      <c r="OX167" s="780"/>
      <c r="OY167" s="780"/>
      <c r="OZ167" s="780"/>
      <c r="PA167" s="780"/>
      <c r="PB167" s="780"/>
      <c r="PC167" s="780"/>
      <c r="PD167" s="780"/>
      <c r="PE167" s="780"/>
      <c r="PF167" s="780"/>
      <c r="PG167" s="780"/>
      <c r="PH167" s="780"/>
      <c r="PI167" s="780"/>
      <c r="PJ167" s="780"/>
      <c r="PK167" s="780"/>
      <c r="PL167" s="780"/>
      <c r="PM167" s="780"/>
      <c r="PN167" s="780"/>
      <c r="PO167" s="780"/>
      <c r="PP167" s="780"/>
      <c r="PQ167" s="780"/>
      <c r="PR167" s="780"/>
      <c r="PS167" s="780"/>
      <c r="PT167" s="780"/>
      <c r="PU167" s="780"/>
      <c r="PV167" s="780"/>
      <c r="PW167" s="780"/>
      <c r="PX167" s="780"/>
      <c r="PY167" s="780"/>
      <c r="PZ167" s="780"/>
      <c r="QA167" s="780"/>
      <c r="QB167" s="780"/>
      <c r="QC167" s="780"/>
      <c r="QD167" s="780"/>
      <c r="QE167" s="780"/>
      <c r="QF167" s="780"/>
      <c r="QG167" s="780"/>
      <c r="QH167" s="780"/>
      <c r="QI167" s="780"/>
      <c r="QJ167" s="780"/>
      <c r="QK167" s="780"/>
      <c r="QL167" s="780"/>
      <c r="QM167" s="780"/>
      <c r="QN167" s="780"/>
      <c r="QO167" s="780"/>
      <c r="QP167" s="780"/>
      <c r="QQ167" s="780"/>
      <c r="QR167" s="780"/>
      <c r="QS167" s="780"/>
      <c r="QT167" s="780"/>
      <c r="QU167" s="780"/>
      <c r="QV167" s="780"/>
      <c r="QW167" s="780"/>
      <c r="QX167" s="780"/>
      <c r="QY167" s="780"/>
      <c r="QZ167" s="780"/>
      <c r="RA167" s="780"/>
      <c r="RB167" s="780"/>
      <c r="RC167" s="780"/>
      <c r="RD167" s="780"/>
      <c r="RE167" s="780"/>
      <c r="RF167" s="780"/>
      <c r="RG167" s="780"/>
      <c r="RH167" s="780"/>
      <c r="RI167" s="780"/>
      <c r="RJ167" s="780"/>
      <c r="RK167" s="780"/>
      <c r="RL167" s="780"/>
      <c r="RM167" s="780"/>
      <c r="RN167" s="780"/>
      <c r="RO167" s="780"/>
      <c r="RP167" s="780"/>
      <c r="RQ167" s="780"/>
      <c r="RR167" s="780"/>
      <c r="RS167" s="780"/>
      <c r="RT167" s="780"/>
      <c r="RU167" s="780"/>
      <c r="RV167" s="780"/>
      <c r="RW167" s="780"/>
      <c r="RX167" s="780"/>
      <c r="RY167" s="780"/>
      <c r="RZ167" s="780"/>
      <c r="SA167" s="780"/>
      <c r="SB167" s="780"/>
      <c r="SC167" s="780"/>
      <c r="SD167" s="780"/>
      <c r="SE167" s="780"/>
      <c r="SF167" s="780"/>
      <c r="SG167" s="780"/>
      <c r="SH167" s="780"/>
      <c r="SI167" s="780"/>
    </row>
    <row r="168" spans="1:503" ht="14.25" customHeight="1" x14ac:dyDescent="0.2">
      <c r="C168" s="778" t="s">
        <v>603</v>
      </c>
      <c r="D168" s="778"/>
      <c r="E168" s="778"/>
      <c r="F168" s="778"/>
      <c r="G168" s="778"/>
      <c r="H168" s="780"/>
      <c r="I168" s="780"/>
      <c r="J168" s="780"/>
      <c r="K168" s="322">
        <f>SUM(K166:K167)</f>
        <v>0</v>
      </c>
      <c r="L168" s="322">
        <f>SUM(L166:L167)</f>
        <v>0</v>
      </c>
      <c r="M168" s="322">
        <f>SUM(M166:M167)</f>
        <v>0</v>
      </c>
      <c r="N168" s="322">
        <f>SUM(N166:N167)</f>
        <v>0</v>
      </c>
      <c r="O168" s="322">
        <f>SUM(O166:O167)</f>
        <v>0</v>
      </c>
      <c r="P168" s="322">
        <f>SUM(K168:O168)</f>
        <v>0</v>
      </c>
      <c r="S168" s="1303"/>
      <c r="T168" s="1304"/>
      <c r="U168" s="1304"/>
      <c r="V168" s="1304"/>
      <c r="W168" s="1305"/>
      <c r="X168" s="775"/>
      <c r="AA168" s="775"/>
      <c r="AB168" s="775"/>
      <c r="AC168" s="775"/>
      <c r="AF168" s="775"/>
      <c r="AG168" s="775"/>
      <c r="AH168" s="775"/>
      <c r="AK168" s="775"/>
      <c r="AL168" s="775"/>
      <c r="AM168" s="775"/>
      <c r="AP168" s="775"/>
      <c r="AQ168" s="775"/>
      <c r="AR168" s="344"/>
      <c r="AS168" s="344"/>
      <c r="AT168" s="344"/>
      <c r="AU168" s="344"/>
      <c r="AV168" s="344"/>
      <c r="AW168" s="344"/>
      <c r="AY168" s="775"/>
      <c r="BB168" s="344"/>
      <c r="BD168" s="775"/>
      <c r="LY168" s="844"/>
      <c r="MN168" s="783"/>
    </row>
    <row r="169" spans="1:503" ht="14.25" customHeight="1" x14ac:dyDescent="0.2">
      <c r="C169" s="778" t="s">
        <v>175</v>
      </c>
      <c r="D169" s="778"/>
      <c r="E169" s="778"/>
      <c r="F169" s="778"/>
      <c r="G169" s="778"/>
      <c r="H169" s="780"/>
      <c r="I169" s="780"/>
      <c r="J169" s="780"/>
      <c r="K169" s="323">
        <f>GB48</f>
        <v>0</v>
      </c>
      <c r="L169" s="324">
        <f>GC48</f>
        <v>0</v>
      </c>
      <c r="M169" s="324">
        <f>GD48</f>
        <v>0</v>
      </c>
      <c r="N169" s="324">
        <f>GE48</f>
        <v>0</v>
      </c>
      <c r="O169" s="325">
        <f>GF48</f>
        <v>0</v>
      </c>
      <c r="P169" s="321">
        <f>SUM(K169:O169)</f>
        <v>0</v>
      </c>
      <c r="Q169" s="916" t="str">
        <f>IF(OR(P66=0,P66=""),"",P169/P66)</f>
        <v/>
      </c>
      <c r="S169" s="1303"/>
      <c r="T169" s="1304"/>
      <c r="U169" s="1304"/>
      <c r="V169" s="1304"/>
      <c r="W169" s="1305"/>
      <c r="X169" s="775"/>
      <c r="AA169" s="775"/>
      <c r="AB169" s="775"/>
      <c r="AC169" s="775"/>
      <c r="AF169" s="775"/>
      <c r="AG169" s="775"/>
      <c r="AH169" s="775"/>
      <c r="AK169" s="775"/>
      <c r="AL169" s="775"/>
      <c r="AM169" s="775"/>
      <c r="AP169" s="775"/>
      <c r="AQ169" s="775"/>
      <c r="AR169" s="344"/>
      <c r="AS169" s="344"/>
      <c r="AT169" s="344"/>
      <c r="AU169" s="344"/>
      <c r="AV169" s="344"/>
      <c r="AW169" s="344"/>
      <c r="AY169" s="775"/>
      <c r="BB169" s="344"/>
      <c r="BD169" s="775"/>
      <c r="LY169" s="844"/>
      <c r="MN169" s="783"/>
    </row>
    <row r="170" spans="1:503" ht="14.25" customHeight="1" x14ac:dyDescent="0.2">
      <c r="C170" s="778" t="s">
        <v>166</v>
      </c>
      <c r="D170" s="778"/>
      <c r="E170" s="778"/>
      <c r="F170" s="778"/>
      <c r="G170" s="778"/>
      <c r="H170" s="780"/>
      <c r="I170" s="780"/>
      <c r="J170" s="780"/>
      <c r="K170" s="326">
        <f>SUM(K168:K169)</f>
        <v>0</v>
      </c>
      <c r="L170" s="326">
        <f>SUM(L168:L169)</f>
        <v>0</v>
      </c>
      <c r="M170" s="326">
        <f>SUM(M168:M169)</f>
        <v>0</v>
      </c>
      <c r="N170" s="326">
        <f>SUM(N168:N169)</f>
        <v>0</v>
      </c>
      <c r="O170" s="326">
        <f>SUM(O168:O169)</f>
        <v>0</v>
      </c>
      <c r="P170" s="326">
        <f>SUM(K170:O170)</f>
        <v>0</v>
      </c>
      <c r="S170" s="1306"/>
      <c r="T170" s="1307"/>
      <c r="U170" s="1307"/>
      <c r="V170" s="1307"/>
      <c r="W170" s="1308"/>
      <c r="X170" s="775"/>
      <c r="AA170" s="775"/>
      <c r="AB170" s="775"/>
      <c r="AC170" s="775"/>
      <c r="AF170" s="775"/>
      <c r="AG170" s="775"/>
      <c r="AH170" s="775"/>
      <c r="AK170" s="775"/>
      <c r="AL170" s="775"/>
      <c r="AM170" s="775"/>
      <c r="AP170" s="775"/>
      <c r="AQ170" s="775"/>
      <c r="AR170" s="344"/>
      <c r="AS170" s="344"/>
      <c r="AT170" s="344"/>
      <c r="AU170" s="344"/>
      <c r="AV170" s="344"/>
      <c r="AW170" s="344"/>
      <c r="AY170" s="775"/>
      <c r="BB170" s="344"/>
      <c r="BD170" s="775"/>
      <c r="LY170" s="844"/>
      <c r="MN170" s="783"/>
    </row>
    <row r="171" spans="1:503" ht="14.1" customHeight="1" x14ac:dyDescent="0.2"/>
    <row r="172" spans="1:503" s="773" customFormat="1" ht="14.1" customHeight="1" x14ac:dyDescent="0.2">
      <c r="A172" s="778"/>
      <c r="B172" s="778"/>
      <c r="C172" s="778"/>
      <c r="D172" s="778"/>
      <c r="E172" s="778"/>
      <c r="F172" s="778"/>
      <c r="G172" s="778"/>
      <c r="J172" s="778"/>
      <c r="K172" s="778"/>
      <c r="L172" s="778"/>
      <c r="M172" s="778"/>
      <c r="N172" s="778"/>
      <c r="O172" s="778"/>
      <c r="P172" s="778"/>
      <c r="X172" s="775"/>
      <c r="Y172" s="775"/>
      <c r="Z172" s="775"/>
      <c r="AA172" s="775"/>
      <c r="AB172" s="775"/>
      <c r="AC172" s="775"/>
      <c r="AD172" s="775"/>
      <c r="AE172" s="775"/>
      <c r="AF172" s="775"/>
      <c r="AG172" s="775"/>
      <c r="AH172" s="775"/>
      <c r="AI172" s="775"/>
      <c r="AJ172" s="775"/>
      <c r="AK172" s="775"/>
      <c r="AL172" s="775"/>
      <c r="AM172" s="775"/>
      <c r="AN172" s="775"/>
      <c r="AO172" s="775"/>
      <c r="AP172" s="775"/>
      <c r="AQ172" s="775"/>
      <c r="AR172" s="775"/>
      <c r="AS172" s="775"/>
      <c r="AT172" s="775"/>
      <c r="AU172" s="775"/>
      <c r="AV172" s="775"/>
      <c r="AW172" s="775"/>
      <c r="AX172" s="775"/>
      <c r="AY172" s="775"/>
      <c r="AZ172" s="775"/>
      <c r="BA172" s="775"/>
      <c r="BB172" s="775"/>
      <c r="BC172" s="775"/>
      <c r="BD172" s="775"/>
      <c r="BE172" s="775"/>
      <c r="BF172" s="775"/>
      <c r="BG172" s="775"/>
      <c r="BH172" s="775"/>
      <c r="BI172" s="775"/>
      <c r="BJ172" s="775"/>
      <c r="BK172" s="775"/>
      <c r="BL172" s="775"/>
      <c r="BM172" s="775"/>
      <c r="BN172" s="775"/>
      <c r="BO172" s="775"/>
      <c r="BP172" s="775"/>
      <c r="BQ172" s="775"/>
      <c r="BR172" s="775"/>
      <c r="BS172" s="775"/>
      <c r="BT172" s="775"/>
      <c r="BU172" s="775"/>
      <c r="BV172" s="775"/>
      <c r="BW172" s="775"/>
      <c r="BX172" s="775"/>
      <c r="BY172" s="775"/>
      <c r="BZ172" s="775"/>
      <c r="CA172" s="775"/>
      <c r="CB172" s="775"/>
      <c r="CC172" s="775"/>
      <c r="CD172" s="775"/>
      <c r="CE172" s="775"/>
      <c r="CF172" s="775"/>
      <c r="CG172" s="775"/>
      <c r="CH172" s="775"/>
      <c r="CI172" s="775"/>
      <c r="CJ172" s="775"/>
      <c r="CK172" s="775"/>
      <c r="CL172" s="775"/>
      <c r="CM172" s="775"/>
      <c r="CN172" s="775"/>
      <c r="CO172" s="775"/>
      <c r="CP172" s="775"/>
      <c r="CQ172" s="775"/>
      <c r="CR172" s="775"/>
      <c r="CS172" s="775"/>
      <c r="CT172" s="775"/>
      <c r="CU172" s="775"/>
      <c r="CV172" s="775"/>
      <c r="CW172" s="775"/>
      <c r="CX172" s="775"/>
      <c r="CY172" s="775"/>
      <c r="CZ172" s="775"/>
      <c r="DA172" s="775"/>
      <c r="DB172" s="775"/>
      <c r="DC172" s="775"/>
      <c r="DD172" s="775"/>
      <c r="DE172" s="775"/>
      <c r="DF172" s="775"/>
      <c r="DG172" s="775"/>
      <c r="DH172" s="775"/>
      <c r="DI172" s="775"/>
      <c r="DJ172" s="775"/>
      <c r="DK172" s="775"/>
      <c r="DL172" s="775"/>
      <c r="DM172" s="775"/>
      <c r="DN172" s="775"/>
      <c r="DO172" s="775"/>
      <c r="DP172" s="775"/>
      <c r="DQ172" s="775"/>
      <c r="DR172" s="775"/>
      <c r="DS172" s="775"/>
      <c r="DT172" s="775"/>
      <c r="DU172" s="775"/>
      <c r="DV172" s="775"/>
      <c r="DW172" s="775"/>
      <c r="DX172" s="775"/>
      <c r="DY172" s="775"/>
      <c r="DZ172" s="775"/>
      <c r="EA172" s="775"/>
      <c r="EB172" s="775"/>
      <c r="EC172" s="775"/>
      <c r="ED172" s="775"/>
      <c r="EE172" s="775"/>
      <c r="EF172" s="775"/>
      <c r="EG172" s="775"/>
      <c r="EH172" s="775"/>
      <c r="EI172" s="775"/>
      <c r="EJ172" s="775"/>
      <c r="EK172" s="775"/>
      <c r="EL172" s="775"/>
      <c r="EM172" s="775"/>
      <c r="EN172" s="775"/>
      <c r="EO172" s="775"/>
      <c r="EP172" s="775"/>
      <c r="EQ172" s="775"/>
      <c r="ER172" s="775"/>
      <c r="ES172" s="775"/>
      <c r="ET172" s="775"/>
      <c r="EU172" s="775"/>
      <c r="EV172" s="775"/>
      <c r="EW172" s="775"/>
      <c r="EX172" s="775"/>
      <c r="EY172" s="775"/>
      <c r="EZ172" s="775"/>
      <c r="FA172" s="775"/>
      <c r="FB172" s="775"/>
      <c r="FC172" s="775"/>
      <c r="FD172" s="775"/>
      <c r="FE172" s="775"/>
      <c r="FF172" s="775"/>
      <c r="FG172" s="775"/>
      <c r="FH172" s="775"/>
      <c r="FI172" s="775"/>
      <c r="FJ172" s="775"/>
      <c r="FK172" s="775"/>
      <c r="FL172" s="775"/>
      <c r="FM172" s="775"/>
      <c r="FN172" s="775"/>
      <c r="FO172" s="775"/>
      <c r="FP172" s="775"/>
      <c r="FQ172" s="775"/>
      <c r="FR172" s="775"/>
      <c r="FS172" s="775"/>
      <c r="FT172" s="775"/>
      <c r="FU172" s="775"/>
      <c r="FV172" s="775"/>
      <c r="FW172" s="775"/>
      <c r="FX172" s="775"/>
      <c r="FY172" s="775"/>
      <c r="FZ172" s="775"/>
      <c r="GA172" s="775"/>
      <c r="GB172" s="775"/>
      <c r="GC172" s="775"/>
      <c r="GD172" s="775"/>
      <c r="GE172" s="775"/>
      <c r="GF172" s="775"/>
      <c r="GG172" s="775"/>
      <c r="GH172" s="775"/>
      <c r="GI172" s="775"/>
      <c r="GJ172" s="775"/>
      <c r="GK172" s="775"/>
      <c r="GL172" s="775"/>
      <c r="GM172" s="775"/>
      <c r="GN172" s="775"/>
      <c r="GO172" s="775"/>
      <c r="GP172" s="775"/>
      <c r="GQ172" s="775"/>
      <c r="GR172" s="775"/>
      <c r="GS172" s="775"/>
      <c r="GT172" s="775"/>
      <c r="GU172" s="775"/>
      <c r="GV172" s="775"/>
      <c r="GW172" s="775"/>
      <c r="GX172" s="775"/>
      <c r="GY172" s="775"/>
      <c r="GZ172" s="775"/>
      <c r="HA172" s="775"/>
      <c r="HB172" s="775"/>
      <c r="HC172" s="775"/>
      <c r="HD172" s="775"/>
      <c r="HE172" s="775"/>
      <c r="HF172" s="775"/>
      <c r="HG172" s="775"/>
      <c r="HH172" s="775"/>
      <c r="HI172" s="775"/>
      <c r="HJ172" s="775"/>
      <c r="HK172" s="775"/>
      <c r="HL172" s="775"/>
      <c r="HM172" s="775"/>
      <c r="HN172" s="775"/>
      <c r="HO172" s="775"/>
      <c r="HP172" s="775"/>
      <c r="HQ172" s="775"/>
      <c r="HR172" s="775"/>
      <c r="HS172" s="775"/>
      <c r="HT172" s="775"/>
      <c r="HU172" s="775"/>
      <c r="HV172" s="775"/>
      <c r="HW172" s="775"/>
      <c r="HX172" s="775"/>
      <c r="HY172" s="775"/>
      <c r="HZ172" s="775"/>
      <c r="IA172" s="775"/>
      <c r="IB172" s="775"/>
      <c r="IC172" s="775"/>
      <c r="ID172" s="775"/>
      <c r="IE172" s="775"/>
      <c r="IF172" s="775"/>
      <c r="IG172" s="775"/>
      <c r="IH172" s="775"/>
      <c r="II172" s="775"/>
      <c r="IJ172" s="775"/>
      <c r="IK172" s="775"/>
      <c r="IL172" s="775"/>
      <c r="IM172" s="775"/>
      <c r="IN172" s="775"/>
      <c r="IO172" s="775"/>
      <c r="IP172" s="775"/>
      <c r="IQ172" s="775"/>
      <c r="IR172" s="775"/>
      <c r="IS172" s="775"/>
      <c r="IT172" s="775"/>
      <c r="IU172" s="775"/>
      <c r="IV172" s="775"/>
      <c r="IW172" s="775"/>
      <c r="IX172" s="775"/>
      <c r="IY172" s="775"/>
      <c r="IZ172" s="775"/>
      <c r="JA172" s="775"/>
      <c r="JB172" s="775"/>
      <c r="JC172" s="775"/>
      <c r="JD172" s="775"/>
      <c r="JE172" s="775"/>
      <c r="JF172" s="775"/>
      <c r="JG172" s="775"/>
      <c r="JH172" s="775"/>
      <c r="JI172" s="775"/>
      <c r="JJ172" s="775"/>
      <c r="JK172" s="775"/>
      <c r="JL172" s="775"/>
      <c r="JM172" s="775"/>
      <c r="JN172" s="775"/>
      <c r="JO172" s="775"/>
      <c r="JP172" s="775"/>
      <c r="JQ172" s="775"/>
      <c r="JR172" s="775"/>
      <c r="JS172" s="775"/>
      <c r="JT172" s="775"/>
      <c r="JU172" s="775"/>
      <c r="JV172" s="775"/>
      <c r="JW172" s="776"/>
      <c r="JX172" s="775"/>
      <c r="JY172" s="775"/>
      <c r="JZ172" s="775"/>
      <c r="KA172" s="775"/>
      <c r="KB172" s="776"/>
      <c r="KC172" s="776"/>
      <c r="KD172" s="776"/>
      <c r="KE172" s="776"/>
      <c r="KF172" s="776"/>
      <c r="KG172" s="776"/>
      <c r="KH172" s="776"/>
      <c r="KI172" s="776"/>
      <c r="KJ172" s="776"/>
      <c r="KK172" s="776"/>
      <c r="KL172" s="776"/>
      <c r="KM172" s="776"/>
      <c r="KN172" s="776"/>
      <c r="KO172" s="776"/>
      <c r="KP172" s="776"/>
      <c r="KQ172" s="776"/>
      <c r="KR172" s="776"/>
      <c r="KS172" s="776"/>
      <c r="KT172" s="776"/>
      <c r="KU172" s="776"/>
      <c r="KV172" s="776"/>
      <c r="KW172" s="776"/>
      <c r="KX172" s="776"/>
      <c r="KY172" s="776"/>
      <c r="KZ172" s="776"/>
      <c r="LA172" s="776"/>
      <c r="LB172" s="776"/>
      <c r="LC172" s="776"/>
      <c r="LD172" s="776"/>
      <c r="LE172" s="776"/>
      <c r="LF172" s="776"/>
      <c r="LG172" s="776"/>
      <c r="LH172" s="776"/>
      <c r="LI172" s="776"/>
      <c r="LJ172" s="776"/>
      <c r="LK172" s="776"/>
      <c r="LL172" s="776"/>
      <c r="LM172" s="776"/>
      <c r="LN172" s="776"/>
      <c r="LO172" s="776"/>
      <c r="LP172" s="776"/>
      <c r="LQ172" s="776"/>
      <c r="LR172" s="775"/>
      <c r="LS172" s="775"/>
      <c r="LT172" s="775"/>
      <c r="LU172" s="775"/>
      <c r="LV172" s="775"/>
      <c r="LW172" s="775"/>
      <c r="LX172" s="777"/>
      <c r="LY172" s="775"/>
      <c r="LZ172" s="775"/>
      <c r="MA172" s="775"/>
      <c r="MB172" s="775"/>
      <c r="MC172" s="775"/>
      <c r="MD172" s="775"/>
      <c r="ME172" s="775"/>
      <c r="MF172" s="775"/>
      <c r="MG172" s="775"/>
      <c r="MH172" s="775"/>
      <c r="MI172" s="775"/>
      <c r="MJ172" s="775"/>
      <c r="MK172" s="775"/>
      <c r="ML172" s="775"/>
      <c r="MM172" s="775"/>
      <c r="MN172" s="777"/>
      <c r="MO172" s="777"/>
      <c r="MP172" s="775"/>
      <c r="MQ172" s="775"/>
      <c r="MR172" s="775"/>
      <c r="MS172" s="775"/>
      <c r="MT172" s="775"/>
      <c r="MU172" s="775"/>
      <c r="MV172" s="775"/>
      <c r="MW172" s="775"/>
      <c r="MX172" s="775"/>
      <c r="MY172" s="775"/>
      <c r="MZ172" s="775"/>
      <c r="NA172" s="775"/>
      <c r="NB172" s="775"/>
      <c r="NC172" s="775"/>
      <c r="ND172" s="775"/>
      <c r="NE172" s="778"/>
      <c r="NF172" s="778"/>
      <c r="NG172" s="778"/>
      <c r="NH172" s="778"/>
      <c r="NI172" s="778"/>
      <c r="NJ172" s="778"/>
      <c r="NK172" s="778"/>
      <c r="NL172" s="778"/>
      <c r="NM172" s="778"/>
      <c r="NN172" s="778"/>
      <c r="NO172" s="778"/>
      <c r="NP172" s="778"/>
      <c r="NQ172" s="778"/>
      <c r="NR172" s="778"/>
      <c r="NS172" s="778"/>
      <c r="NT172" s="778"/>
      <c r="NU172" s="778"/>
      <c r="NV172" s="778"/>
      <c r="NW172" s="778"/>
      <c r="NX172" s="778"/>
      <c r="NY172" s="778"/>
      <c r="NZ172" s="778"/>
      <c r="OA172" s="778"/>
      <c r="OB172" s="778"/>
      <c r="OC172" s="778"/>
      <c r="OD172" s="778"/>
      <c r="OE172" s="778"/>
      <c r="OF172" s="778"/>
      <c r="OG172" s="778"/>
      <c r="OH172" s="778"/>
      <c r="OI172" s="778"/>
      <c r="OJ172" s="778"/>
      <c r="OK172" s="778"/>
      <c r="OL172" s="778"/>
      <c r="OM172" s="778"/>
      <c r="ON172" s="778"/>
      <c r="OO172" s="778"/>
      <c r="OP172" s="778"/>
      <c r="OQ172" s="778"/>
      <c r="OR172" s="778"/>
      <c r="OS172" s="778"/>
      <c r="OT172" s="778"/>
      <c r="OU172" s="778"/>
      <c r="OV172" s="778"/>
      <c r="OW172" s="778"/>
      <c r="OX172" s="778"/>
      <c r="OY172" s="778"/>
      <c r="OZ172" s="778"/>
      <c r="PA172" s="778"/>
      <c r="PB172" s="778"/>
      <c r="PC172" s="778"/>
      <c r="PD172" s="778"/>
      <c r="PE172" s="778"/>
      <c r="PF172" s="778"/>
      <c r="PG172" s="778"/>
      <c r="PH172" s="778"/>
      <c r="PI172" s="778"/>
      <c r="PJ172" s="778"/>
      <c r="PK172" s="778"/>
      <c r="PL172" s="778"/>
      <c r="PM172" s="778"/>
      <c r="PN172" s="778"/>
      <c r="PO172" s="778"/>
      <c r="PP172" s="778"/>
      <c r="PQ172" s="778"/>
      <c r="PR172" s="778"/>
      <c r="PS172" s="778"/>
      <c r="PT172" s="778"/>
      <c r="PU172" s="778"/>
      <c r="PV172" s="778"/>
      <c r="PW172" s="778"/>
      <c r="PX172" s="778"/>
      <c r="PY172" s="778"/>
      <c r="PZ172" s="778"/>
      <c r="QA172" s="778"/>
      <c r="QB172" s="778"/>
      <c r="QC172" s="778"/>
      <c r="QD172" s="778"/>
      <c r="QE172" s="778"/>
      <c r="QF172" s="778"/>
      <c r="QG172" s="778"/>
      <c r="QH172" s="778"/>
      <c r="QI172" s="778"/>
      <c r="QJ172" s="778"/>
      <c r="QK172" s="778"/>
      <c r="QL172" s="778"/>
      <c r="QM172" s="778"/>
      <c r="QN172" s="778"/>
      <c r="QO172" s="778"/>
      <c r="QP172" s="778"/>
      <c r="QQ172" s="778"/>
      <c r="QR172" s="778"/>
      <c r="QS172" s="778"/>
      <c r="QT172" s="778"/>
      <c r="QU172" s="778"/>
      <c r="QV172" s="778"/>
      <c r="QW172" s="778"/>
      <c r="QX172" s="778"/>
      <c r="QY172" s="778"/>
      <c r="QZ172" s="778"/>
      <c r="RA172" s="778"/>
      <c r="RB172" s="778"/>
      <c r="RC172" s="778"/>
      <c r="RD172" s="778"/>
      <c r="RE172" s="778"/>
      <c r="RF172" s="778"/>
      <c r="RG172" s="778"/>
      <c r="RH172" s="778"/>
      <c r="RI172" s="778"/>
      <c r="RJ172" s="778"/>
      <c r="RK172" s="778"/>
      <c r="RL172" s="778"/>
      <c r="RM172" s="778"/>
      <c r="RN172" s="778"/>
      <c r="RO172" s="778"/>
      <c r="RP172" s="778"/>
      <c r="RQ172" s="778"/>
      <c r="RR172" s="778"/>
      <c r="RS172" s="778"/>
      <c r="RT172" s="778"/>
      <c r="RU172" s="778"/>
      <c r="RV172" s="778"/>
      <c r="RW172" s="778"/>
      <c r="RX172" s="778"/>
      <c r="RY172" s="778"/>
      <c r="RZ172" s="778"/>
      <c r="SA172" s="778"/>
      <c r="SB172" s="778"/>
      <c r="SC172" s="778"/>
      <c r="SD172" s="778"/>
      <c r="SE172" s="778"/>
      <c r="SF172" s="778"/>
      <c r="SG172" s="778"/>
      <c r="SH172" s="778"/>
      <c r="SI172" s="778"/>
    </row>
    <row r="173" spans="1:503" s="773" customFormat="1" ht="14.25" customHeight="1" x14ac:dyDescent="0.2">
      <c r="A173" s="778"/>
      <c r="B173" s="778"/>
      <c r="C173" s="778" t="s">
        <v>638</v>
      </c>
      <c r="D173" s="778"/>
      <c r="E173" s="778"/>
      <c r="F173" s="778"/>
      <c r="G173" s="778"/>
      <c r="H173" s="778"/>
      <c r="I173" s="778"/>
      <c r="J173" s="778"/>
      <c r="K173" s="917" t="str">
        <f>IF(OR(K67="",K67=0),"",K170/K67)</f>
        <v/>
      </c>
      <c r="L173" s="917" t="str">
        <f>IF(OR(L67="",L67=0),"",L170/L67)</f>
        <v/>
      </c>
      <c r="M173" s="917" t="str">
        <f>IF(OR(M67="",M67=0),"",M170/M67)</f>
        <v/>
      </c>
      <c r="N173" s="917" t="str">
        <f>IF(OR(N67="",N67=0),"",N170/N67)</f>
        <v/>
      </c>
      <c r="O173" s="917" t="str">
        <f>IF(OR(O67="",O67=0),"",O170/O67)</f>
        <v/>
      </c>
      <c r="P173" s="918"/>
      <c r="X173" s="775"/>
      <c r="Y173" s="775"/>
      <c r="Z173" s="775"/>
      <c r="AA173" s="775"/>
      <c r="AB173" s="775"/>
      <c r="AC173" s="775"/>
      <c r="AD173" s="775"/>
      <c r="AE173" s="775"/>
      <c r="AF173" s="775"/>
      <c r="AG173" s="775"/>
      <c r="AH173" s="775"/>
      <c r="AI173" s="775"/>
      <c r="AJ173" s="775"/>
      <c r="AK173" s="775"/>
      <c r="AL173" s="775"/>
      <c r="AM173" s="775"/>
      <c r="AN173" s="775"/>
      <c r="AO173" s="775"/>
      <c r="AP173" s="775"/>
      <c r="AQ173" s="775"/>
      <c r="AR173" s="775"/>
      <c r="AS173" s="775"/>
      <c r="AT173" s="775"/>
      <c r="AU173" s="775"/>
      <c r="AV173" s="775"/>
      <c r="AW173" s="775"/>
      <c r="AX173" s="775"/>
      <c r="AY173" s="775"/>
      <c r="AZ173" s="775"/>
      <c r="BA173" s="775"/>
      <c r="BB173" s="775"/>
      <c r="BC173" s="775"/>
      <c r="BD173" s="775"/>
      <c r="BE173" s="775"/>
      <c r="BF173" s="775"/>
      <c r="BG173" s="775"/>
      <c r="BH173" s="775"/>
      <c r="BI173" s="775"/>
      <c r="BJ173" s="775"/>
      <c r="BK173" s="775"/>
      <c r="BL173" s="775"/>
      <c r="BM173" s="775"/>
      <c r="BN173" s="775"/>
      <c r="BO173" s="775"/>
      <c r="BP173" s="775"/>
      <c r="BQ173" s="775"/>
      <c r="BR173" s="775"/>
      <c r="BS173" s="775"/>
      <c r="BT173" s="775"/>
      <c r="BU173" s="775"/>
      <c r="BV173" s="775"/>
      <c r="BW173" s="775"/>
      <c r="BX173" s="775"/>
      <c r="BY173" s="775"/>
      <c r="BZ173" s="775"/>
      <c r="CA173" s="775"/>
      <c r="CB173" s="775"/>
      <c r="CC173" s="775"/>
      <c r="CD173" s="775"/>
      <c r="CE173" s="775"/>
      <c r="CF173" s="775"/>
      <c r="CG173" s="775"/>
      <c r="CH173" s="775"/>
      <c r="CI173" s="775"/>
      <c r="CJ173" s="775"/>
      <c r="CK173" s="775"/>
      <c r="CL173" s="775"/>
      <c r="CM173" s="775"/>
      <c r="CN173" s="775"/>
      <c r="CO173" s="775"/>
      <c r="CP173" s="775"/>
      <c r="CQ173" s="775"/>
      <c r="CR173" s="775"/>
      <c r="CS173" s="775"/>
      <c r="CT173" s="775"/>
      <c r="CU173" s="775"/>
      <c r="CV173" s="775"/>
      <c r="CW173" s="775"/>
      <c r="CX173" s="775"/>
      <c r="CY173" s="775"/>
      <c r="CZ173" s="775"/>
      <c r="DA173" s="775"/>
      <c r="DB173" s="775"/>
      <c r="DC173" s="775"/>
      <c r="DD173" s="775"/>
      <c r="DE173" s="775"/>
      <c r="DF173" s="775"/>
      <c r="DG173" s="775"/>
      <c r="DH173" s="775"/>
      <c r="DI173" s="775"/>
      <c r="DJ173" s="775"/>
      <c r="DK173" s="775"/>
      <c r="DL173" s="775"/>
      <c r="DM173" s="775"/>
      <c r="DN173" s="775"/>
      <c r="DO173" s="775"/>
      <c r="DP173" s="775"/>
      <c r="DQ173" s="775"/>
      <c r="DR173" s="775"/>
      <c r="DS173" s="775"/>
      <c r="DT173" s="775"/>
      <c r="DU173" s="775"/>
      <c r="DV173" s="775"/>
      <c r="DW173" s="775"/>
      <c r="DX173" s="775"/>
      <c r="DY173" s="775"/>
      <c r="DZ173" s="775"/>
      <c r="EA173" s="775"/>
      <c r="EB173" s="775"/>
      <c r="EC173" s="775"/>
      <c r="ED173" s="775"/>
      <c r="EE173" s="775"/>
      <c r="EF173" s="775"/>
      <c r="EG173" s="775"/>
      <c r="EH173" s="775"/>
      <c r="EI173" s="775"/>
      <c r="EJ173" s="775"/>
      <c r="EK173" s="775"/>
      <c r="EL173" s="775"/>
      <c r="EM173" s="775"/>
      <c r="EN173" s="775"/>
      <c r="EO173" s="775"/>
      <c r="EP173" s="775"/>
      <c r="EQ173" s="775"/>
      <c r="ER173" s="775"/>
      <c r="ES173" s="775"/>
      <c r="ET173" s="775"/>
      <c r="EU173" s="775"/>
      <c r="EV173" s="775"/>
      <c r="EW173" s="775"/>
      <c r="EX173" s="775"/>
      <c r="EY173" s="775"/>
      <c r="EZ173" s="775"/>
      <c r="FA173" s="775"/>
      <c r="FB173" s="775"/>
      <c r="FC173" s="775"/>
      <c r="FD173" s="775"/>
      <c r="FE173" s="775"/>
      <c r="FF173" s="775"/>
      <c r="FG173" s="775"/>
      <c r="FH173" s="775"/>
      <c r="FI173" s="775"/>
      <c r="FJ173" s="775"/>
      <c r="FK173" s="775"/>
      <c r="FL173" s="775"/>
      <c r="FM173" s="775"/>
      <c r="FN173" s="775"/>
      <c r="FO173" s="775"/>
      <c r="FP173" s="775"/>
      <c r="FQ173" s="775"/>
      <c r="FR173" s="775"/>
      <c r="FS173" s="775"/>
      <c r="FT173" s="775"/>
      <c r="FU173" s="775"/>
      <c r="FV173" s="775"/>
      <c r="FW173" s="775"/>
      <c r="FX173" s="775"/>
      <c r="FY173" s="775"/>
      <c r="FZ173" s="775"/>
      <c r="GA173" s="775"/>
      <c r="GB173" s="775"/>
      <c r="GC173" s="775"/>
      <c r="GD173" s="775"/>
      <c r="GE173" s="775"/>
      <c r="GF173" s="775"/>
      <c r="GG173" s="775"/>
      <c r="GH173" s="775"/>
      <c r="GI173" s="775"/>
      <c r="GJ173" s="775"/>
      <c r="GK173" s="775"/>
      <c r="GL173" s="775"/>
      <c r="GM173" s="775"/>
      <c r="GN173" s="775"/>
      <c r="GO173" s="775"/>
      <c r="GP173" s="775"/>
      <c r="GQ173" s="775"/>
      <c r="GR173" s="775"/>
      <c r="GS173" s="775"/>
      <c r="GT173" s="775"/>
      <c r="GU173" s="775"/>
      <c r="GV173" s="775"/>
      <c r="GW173" s="775"/>
      <c r="GX173" s="775"/>
      <c r="GY173" s="775"/>
      <c r="GZ173" s="775"/>
      <c r="HA173" s="775"/>
      <c r="HB173" s="775"/>
      <c r="HC173" s="775"/>
      <c r="HD173" s="775"/>
      <c r="HE173" s="775"/>
      <c r="HF173" s="775"/>
      <c r="HG173" s="775"/>
      <c r="HH173" s="775"/>
      <c r="HI173" s="775"/>
      <c r="HJ173" s="775"/>
      <c r="HK173" s="775"/>
      <c r="HL173" s="775"/>
      <c r="HM173" s="775"/>
      <c r="HN173" s="775"/>
      <c r="HO173" s="775"/>
      <c r="HP173" s="775"/>
      <c r="HQ173" s="775"/>
      <c r="HR173" s="775"/>
      <c r="HS173" s="775"/>
      <c r="HT173" s="775"/>
      <c r="HU173" s="775"/>
      <c r="HV173" s="775"/>
      <c r="HW173" s="775"/>
      <c r="HX173" s="775"/>
      <c r="HY173" s="775"/>
      <c r="HZ173" s="775"/>
      <c r="IA173" s="775"/>
      <c r="IB173" s="775"/>
      <c r="IC173" s="775"/>
      <c r="ID173" s="775"/>
      <c r="IE173" s="775"/>
      <c r="IF173" s="775"/>
      <c r="IG173" s="775"/>
      <c r="IH173" s="775"/>
      <c r="II173" s="775"/>
      <c r="IJ173" s="775"/>
      <c r="IK173" s="775"/>
      <c r="IL173" s="775"/>
      <c r="IM173" s="775"/>
      <c r="IN173" s="775"/>
      <c r="IO173" s="775"/>
      <c r="IP173" s="775"/>
      <c r="IQ173" s="775"/>
      <c r="IR173" s="775"/>
      <c r="IS173" s="775"/>
      <c r="IT173" s="775"/>
      <c r="IU173" s="775"/>
      <c r="IV173" s="775"/>
      <c r="IW173" s="775"/>
      <c r="IX173" s="775"/>
      <c r="IY173" s="775"/>
      <c r="IZ173" s="775"/>
      <c r="JA173" s="775"/>
      <c r="JB173" s="775"/>
      <c r="JC173" s="775"/>
      <c r="JD173" s="775"/>
      <c r="JE173" s="775"/>
      <c r="JF173" s="775"/>
      <c r="JG173" s="775"/>
      <c r="JH173" s="775"/>
      <c r="JI173" s="775"/>
      <c r="JJ173" s="775"/>
      <c r="JK173" s="775"/>
      <c r="JL173" s="775"/>
      <c r="JM173" s="775"/>
      <c r="JN173" s="775"/>
      <c r="JO173" s="775"/>
      <c r="JP173" s="775"/>
      <c r="JQ173" s="775"/>
      <c r="JR173" s="775"/>
      <c r="JS173" s="775"/>
      <c r="JT173" s="775"/>
      <c r="JU173" s="775"/>
      <c r="JV173" s="775"/>
      <c r="JW173" s="776"/>
      <c r="JX173" s="775"/>
      <c r="JY173" s="775"/>
      <c r="JZ173" s="775"/>
      <c r="KA173" s="775"/>
      <c r="KB173" s="776"/>
      <c r="KC173" s="776"/>
      <c r="KD173" s="776"/>
      <c r="KE173" s="776"/>
      <c r="KF173" s="776"/>
      <c r="KG173" s="776"/>
      <c r="KH173" s="776"/>
      <c r="KI173" s="776"/>
      <c r="KJ173" s="776"/>
      <c r="KK173" s="776"/>
      <c r="KL173" s="776"/>
      <c r="KM173" s="776"/>
      <c r="KN173" s="776"/>
      <c r="KO173" s="776"/>
      <c r="KP173" s="776"/>
      <c r="KQ173" s="776"/>
      <c r="KR173" s="776"/>
      <c r="KS173" s="776"/>
      <c r="KT173" s="776"/>
      <c r="KU173" s="776"/>
      <c r="KV173" s="776"/>
      <c r="KW173" s="776"/>
      <c r="KX173" s="776"/>
      <c r="KY173" s="776"/>
      <c r="KZ173" s="776"/>
      <c r="LA173" s="776"/>
      <c r="LB173" s="776"/>
      <c r="LC173" s="776"/>
      <c r="LD173" s="776"/>
      <c r="LE173" s="776"/>
      <c r="LF173" s="776"/>
      <c r="LG173" s="776"/>
      <c r="LH173" s="776"/>
      <c r="LI173" s="776"/>
      <c r="LJ173" s="776"/>
      <c r="LK173" s="776"/>
      <c r="LL173" s="776"/>
      <c r="LM173" s="776"/>
      <c r="LN173" s="776"/>
      <c r="LO173" s="776"/>
      <c r="LP173" s="776"/>
      <c r="LQ173" s="776"/>
      <c r="LR173" s="775"/>
      <c r="LS173" s="775"/>
      <c r="LT173" s="775"/>
      <c r="LU173" s="775"/>
      <c r="LV173" s="775"/>
      <c r="LW173" s="775"/>
      <c r="LX173" s="777"/>
      <c r="LY173" s="775"/>
      <c r="LZ173" s="775"/>
      <c r="MA173" s="775"/>
      <c r="MB173" s="775"/>
      <c r="MC173" s="775"/>
      <c r="MD173" s="775"/>
      <c r="ME173" s="775"/>
      <c r="MF173" s="775"/>
      <c r="MG173" s="775"/>
      <c r="MH173" s="775"/>
      <c r="MI173" s="775"/>
      <c r="MJ173" s="775"/>
      <c r="MK173" s="775"/>
      <c r="ML173" s="775"/>
      <c r="MM173" s="775"/>
      <c r="MN173" s="777"/>
      <c r="MO173" s="777"/>
      <c r="MP173" s="775"/>
      <c r="MQ173" s="775"/>
      <c r="MR173" s="775"/>
      <c r="MS173" s="775"/>
      <c r="MT173" s="775"/>
      <c r="MU173" s="775"/>
      <c r="MV173" s="775"/>
      <c r="MW173" s="775"/>
      <c r="MX173" s="775"/>
      <c r="MY173" s="775"/>
      <c r="MZ173" s="775"/>
      <c r="NA173" s="775"/>
      <c r="NB173" s="775"/>
      <c r="NC173" s="775"/>
      <c r="ND173" s="775"/>
      <c r="NE173" s="778"/>
      <c r="NF173" s="778"/>
      <c r="NG173" s="778"/>
      <c r="NH173" s="778"/>
      <c r="NI173" s="778"/>
      <c r="NJ173" s="778"/>
      <c r="NK173" s="778"/>
      <c r="NL173" s="778"/>
      <c r="NM173" s="778"/>
      <c r="NN173" s="778"/>
      <c r="NO173" s="778"/>
      <c r="NP173" s="778"/>
      <c r="NQ173" s="778"/>
      <c r="NR173" s="778"/>
      <c r="NS173" s="778"/>
      <c r="NT173" s="778"/>
      <c r="NU173" s="778"/>
      <c r="NV173" s="778"/>
      <c r="NW173" s="778"/>
      <c r="NX173" s="778"/>
      <c r="NY173" s="778"/>
      <c r="NZ173" s="778"/>
      <c r="OA173" s="778"/>
      <c r="OB173" s="778"/>
      <c r="OC173" s="778"/>
      <c r="OD173" s="778"/>
      <c r="OE173" s="778"/>
      <c r="OF173" s="778"/>
      <c r="OG173" s="778"/>
      <c r="OH173" s="778"/>
      <c r="OI173" s="778"/>
      <c r="OJ173" s="778"/>
      <c r="OK173" s="778"/>
      <c r="OL173" s="778"/>
      <c r="OM173" s="778"/>
      <c r="ON173" s="778"/>
      <c r="OO173" s="778"/>
      <c r="OP173" s="778"/>
      <c r="OQ173" s="778"/>
      <c r="OR173" s="778"/>
      <c r="OS173" s="778"/>
      <c r="OT173" s="778"/>
      <c r="OU173" s="778"/>
      <c r="OV173" s="778"/>
      <c r="OW173" s="778"/>
      <c r="OX173" s="778"/>
      <c r="OY173" s="778"/>
      <c r="OZ173" s="778"/>
      <c r="PA173" s="778"/>
      <c r="PB173" s="778"/>
      <c r="PC173" s="778"/>
      <c r="PD173" s="778"/>
      <c r="PE173" s="778"/>
      <c r="PF173" s="778"/>
      <c r="PG173" s="778"/>
      <c r="PH173" s="778"/>
      <c r="PI173" s="778"/>
      <c r="PJ173" s="778"/>
      <c r="PK173" s="778"/>
      <c r="PL173" s="778"/>
      <c r="PM173" s="778"/>
      <c r="PN173" s="778"/>
      <c r="PO173" s="778"/>
      <c r="PP173" s="778"/>
      <c r="PQ173" s="778"/>
      <c r="PR173" s="778"/>
      <c r="PS173" s="778"/>
      <c r="PT173" s="778"/>
      <c r="PU173" s="778"/>
      <c r="PV173" s="778"/>
      <c r="PW173" s="778"/>
      <c r="PX173" s="778"/>
      <c r="PY173" s="778"/>
      <c r="PZ173" s="778"/>
      <c r="QA173" s="778"/>
      <c r="QB173" s="778"/>
      <c r="QC173" s="778"/>
      <c r="QD173" s="778"/>
      <c r="QE173" s="778"/>
      <c r="QF173" s="778"/>
      <c r="QG173" s="778"/>
      <c r="QH173" s="778"/>
      <c r="QI173" s="778"/>
      <c r="QJ173" s="778"/>
      <c r="QK173" s="778"/>
      <c r="QL173" s="778"/>
      <c r="QM173" s="778"/>
      <c r="QN173" s="778"/>
      <c r="QO173" s="778"/>
      <c r="QP173" s="778"/>
      <c r="QQ173" s="778"/>
      <c r="QR173" s="778"/>
      <c r="QS173" s="778"/>
      <c r="QT173" s="778"/>
      <c r="QU173" s="778"/>
      <c r="QV173" s="778"/>
      <c r="QW173" s="778"/>
      <c r="QX173" s="778"/>
      <c r="QY173" s="778"/>
      <c r="QZ173" s="778"/>
      <c r="RA173" s="778"/>
      <c r="RB173" s="778"/>
      <c r="RC173" s="778"/>
      <c r="RD173" s="778"/>
      <c r="RE173" s="778"/>
      <c r="RF173" s="778"/>
      <c r="RG173" s="778"/>
      <c r="RH173" s="778"/>
      <c r="RI173" s="778"/>
      <c r="RJ173" s="778"/>
      <c r="RK173" s="778"/>
      <c r="RL173" s="778"/>
      <c r="RM173" s="778"/>
      <c r="RN173" s="778"/>
      <c r="RO173" s="778"/>
      <c r="RP173" s="778"/>
      <c r="RQ173" s="778"/>
      <c r="RR173" s="778"/>
      <c r="RS173" s="778"/>
      <c r="RT173" s="778"/>
      <c r="RU173" s="778"/>
      <c r="RV173" s="778"/>
      <c r="RW173" s="778"/>
      <c r="RX173" s="778"/>
      <c r="RY173" s="778"/>
      <c r="RZ173" s="778"/>
      <c r="SA173" s="778"/>
      <c r="SB173" s="778"/>
      <c r="SC173" s="778"/>
      <c r="SD173" s="778"/>
      <c r="SE173" s="778"/>
      <c r="SF173" s="778"/>
      <c r="SG173" s="778"/>
      <c r="SH173" s="778"/>
      <c r="SI173" s="778"/>
    </row>
    <row r="174" spans="1:503" s="773" customFormat="1" ht="14.1" customHeight="1" x14ac:dyDescent="0.2">
      <c r="A174" s="778"/>
      <c r="B174" s="778"/>
      <c r="C174" s="778"/>
      <c r="D174" s="778"/>
      <c r="E174" s="778"/>
      <c r="F174" s="778"/>
      <c r="G174" s="778"/>
      <c r="H174" s="778"/>
      <c r="I174" s="778"/>
      <c r="J174" s="778"/>
      <c r="K174" s="778"/>
      <c r="L174" s="778"/>
      <c r="M174" s="778"/>
      <c r="N174" s="778"/>
      <c r="O174" s="778"/>
      <c r="P174" s="778"/>
      <c r="X174" s="775"/>
      <c r="Y174" s="775"/>
      <c r="Z174" s="775"/>
      <c r="AA174" s="775"/>
      <c r="AB174" s="775"/>
      <c r="AC174" s="775"/>
      <c r="AD174" s="775"/>
      <c r="AE174" s="775"/>
      <c r="AF174" s="775"/>
      <c r="AG174" s="775"/>
      <c r="AH174" s="775"/>
      <c r="AI174" s="775"/>
      <c r="AJ174" s="775"/>
      <c r="AK174" s="775"/>
      <c r="AL174" s="775"/>
      <c r="AM174" s="775"/>
      <c r="AN174" s="775"/>
      <c r="AO174" s="775"/>
      <c r="AP174" s="775"/>
      <c r="AQ174" s="775"/>
      <c r="AR174" s="775"/>
      <c r="AS174" s="775"/>
      <c r="AT174" s="775"/>
      <c r="AU174" s="775"/>
      <c r="AV174" s="775"/>
      <c r="AW174" s="775"/>
      <c r="AX174" s="775"/>
      <c r="AY174" s="775"/>
      <c r="AZ174" s="775"/>
      <c r="BA174" s="775"/>
      <c r="BB174" s="775"/>
      <c r="BC174" s="775"/>
      <c r="BD174" s="775"/>
      <c r="BE174" s="775"/>
      <c r="BF174" s="775"/>
      <c r="BG174" s="775"/>
      <c r="BH174" s="775"/>
      <c r="BI174" s="775"/>
      <c r="BJ174" s="775"/>
      <c r="BK174" s="775"/>
      <c r="BL174" s="775"/>
      <c r="BM174" s="775"/>
      <c r="BN174" s="775"/>
      <c r="BO174" s="775"/>
      <c r="BP174" s="775"/>
      <c r="BQ174" s="775"/>
      <c r="BR174" s="775"/>
      <c r="BS174" s="775"/>
      <c r="BT174" s="775"/>
      <c r="BU174" s="775"/>
      <c r="BV174" s="775"/>
      <c r="BW174" s="775"/>
      <c r="BX174" s="775"/>
      <c r="BY174" s="775"/>
      <c r="BZ174" s="775"/>
      <c r="CA174" s="775"/>
      <c r="CB174" s="775"/>
      <c r="CC174" s="775"/>
      <c r="CD174" s="775"/>
      <c r="CE174" s="775"/>
      <c r="CF174" s="775"/>
      <c r="CG174" s="775"/>
      <c r="CH174" s="775"/>
      <c r="CI174" s="775"/>
      <c r="CJ174" s="775"/>
      <c r="CK174" s="775"/>
      <c r="CL174" s="775"/>
      <c r="CM174" s="775"/>
      <c r="CN174" s="775"/>
      <c r="CO174" s="775"/>
      <c r="CP174" s="775"/>
      <c r="CQ174" s="775"/>
      <c r="CR174" s="775"/>
      <c r="CS174" s="775"/>
      <c r="CT174" s="775"/>
      <c r="CU174" s="775"/>
      <c r="CV174" s="775"/>
      <c r="CW174" s="775"/>
      <c r="CX174" s="775"/>
      <c r="CY174" s="775"/>
      <c r="CZ174" s="775"/>
      <c r="DA174" s="775"/>
      <c r="DB174" s="775"/>
      <c r="DC174" s="775"/>
      <c r="DD174" s="775"/>
      <c r="DE174" s="775"/>
      <c r="DF174" s="775"/>
      <c r="DG174" s="775"/>
      <c r="DH174" s="775"/>
      <c r="DI174" s="775"/>
      <c r="DJ174" s="775"/>
      <c r="DK174" s="775"/>
      <c r="DL174" s="775"/>
      <c r="DM174" s="775"/>
      <c r="DN174" s="775"/>
      <c r="DO174" s="775"/>
      <c r="DP174" s="775"/>
      <c r="DQ174" s="775"/>
      <c r="DR174" s="775"/>
      <c r="DS174" s="775"/>
      <c r="DT174" s="775"/>
      <c r="DU174" s="775"/>
      <c r="DV174" s="775"/>
      <c r="DW174" s="775"/>
      <c r="DX174" s="775"/>
      <c r="DY174" s="775"/>
      <c r="DZ174" s="775"/>
      <c r="EA174" s="775"/>
      <c r="EB174" s="775"/>
      <c r="EC174" s="775"/>
      <c r="ED174" s="775"/>
      <c r="EE174" s="775"/>
      <c r="EF174" s="775"/>
      <c r="EG174" s="775"/>
      <c r="EH174" s="775"/>
      <c r="EI174" s="775"/>
      <c r="EJ174" s="775"/>
      <c r="EK174" s="775"/>
      <c r="EL174" s="775"/>
      <c r="EM174" s="775"/>
      <c r="EN174" s="775"/>
      <c r="EO174" s="775"/>
      <c r="EP174" s="775"/>
      <c r="EQ174" s="775"/>
      <c r="ER174" s="775"/>
      <c r="ES174" s="775"/>
      <c r="ET174" s="775"/>
      <c r="EU174" s="775"/>
      <c r="EV174" s="775"/>
      <c r="EW174" s="775"/>
      <c r="EX174" s="775"/>
      <c r="EY174" s="775"/>
      <c r="EZ174" s="775"/>
      <c r="FA174" s="775"/>
      <c r="FB174" s="775"/>
      <c r="FC174" s="775"/>
      <c r="FD174" s="775"/>
      <c r="FE174" s="775"/>
      <c r="FF174" s="775"/>
      <c r="FG174" s="775"/>
      <c r="FH174" s="775"/>
      <c r="FI174" s="775"/>
      <c r="FJ174" s="775"/>
      <c r="FK174" s="775"/>
      <c r="FL174" s="775"/>
      <c r="FM174" s="775"/>
      <c r="FN174" s="775"/>
      <c r="FO174" s="775"/>
      <c r="FP174" s="775"/>
      <c r="FQ174" s="775"/>
      <c r="FR174" s="775"/>
      <c r="FS174" s="775"/>
      <c r="FT174" s="775"/>
      <c r="FU174" s="775"/>
      <c r="FV174" s="775"/>
      <c r="FW174" s="775"/>
      <c r="FX174" s="775"/>
      <c r="FY174" s="775"/>
      <c r="FZ174" s="775"/>
      <c r="GA174" s="775"/>
      <c r="GB174" s="775"/>
      <c r="GC174" s="775"/>
      <c r="GD174" s="775"/>
      <c r="GE174" s="775"/>
      <c r="GF174" s="775"/>
      <c r="GG174" s="775"/>
      <c r="GH174" s="775"/>
      <c r="GI174" s="775"/>
      <c r="GJ174" s="775"/>
      <c r="GK174" s="775"/>
      <c r="GL174" s="775"/>
      <c r="GM174" s="775"/>
      <c r="GN174" s="775"/>
      <c r="GO174" s="775"/>
      <c r="GP174" s="775"/>
      <c r="GQ174" s="775"/>
      <c r="GR174" s="775"/>
      <c r="GS174" s="775"/>
      <c r="GT174" s="775"/>
      <c r="GU174" s="775"/>
      <c r="GV174" s="775"/>
      <c r="GW174" s="775"/>
      <c r="GX174" s="775"/>
      <c r="GY174" s="775"/>
      <c r="GZ174" s="775"/>
      <c r="HA174" s="775"/>
      <c r="HB174" s="775"/>
      <c r="HC174" s="775"/>
      <c r="HD174" s="775"/>
      <c r="HE174" s="775"/>
      <c r="HF174" s="775"/>
      <c r="HG174" s="775"/>
      <c r="HH174" s="775"/>
      <c r="HI174" s="775"/>
      <c r="HJ174" s="775"/>
      <c r="HK174" s="775"/>
      <c r="HL174" s="775"/>
      <c r="HM174" s="775"/>
      <c r="HN174" s="775"/>
      <c r="HO174" s="775"/>
      <c r="HP174" s="775"/>
      <c r="HQ174" s="775"/>
      <c r="HR174" s="775"/>
      <c r="HS174" s="775"/>
      <c r="HT174" s="775"/>
      <c r="HU174" s="775"/>
      <c r="HV174" s="775"/>
      <c r="HW174" s="775"/>
      <c r="HX174" s="775"/>
      <c r="HY174" s="775"/>
      <c r="HZ174" s="775"/>
      <c r="IA174" s="775"/>
      <c r="IB174" s="775"/>
      <c r="IC174" s="775"/>
      <c r="ID174" s="775"/>
      <c r="IE174" s="775"/>
      <c r="IF174" s="775"/>
      <c r="IG174" s="775"/>
      <c r="IH174" s="775"/>
      <c r="II174" s="775"/>
      <c r="IJ174" s="775"/>
      <c r="IK174" s="775"/>
      <c r="IL174" s="775"/>
      <c r="IM174" s="775"/>
      <c r="IN174" s="775"/>
      <c r="IO174" s="775"/>
      <c r="IP174" s="775"/>
      <c r="IQ174" s="775"/>
      <c r="IR174" s="775"/>
      <c r="IS174" s="775"/>
      <c r="IT174" s="775"/>
      <c r="IU174" s="775"/>
      <c r="IV174" s="775"/>
      <c r="IW174" s="775"/>
      <c r="IX174" s="775"/>
      <c r="IY174" s="775"/>
      <c r="IZ174" s="775"/>
      <c r="JA174" s="775"/>
      <c r="JB174" s="775"/>
      <c r="JC174" s="775"/>
      <c r="JD174" s="775"/>
      <c r="JE174" s="775"/>
      <c r="JF174" s="775"/>
      <c r="JG174" s="775"/>
      <c r="JH174" s="775"/>
      <c r="JI174" s="775"/>
      <c r="JJ174" s="775"/>
      <c r="JK174" s="775"/>
      <c r="JL174" s="775"/>
      <c r="JM174" s="775"/>
      <c r="JN174" s="775"/>
      <c r="JO174" s="775"/>
      <c r="JP174" s="775"/>
      <c r="JQ174" s="775"/>
      <c r="JR174" s="775"/>
      <c r="JS174" s="775"/>
      <c r="JT174" s="775"/>
      <c r="JU174" s="775"/>
      <c r="JV174" s="775"/>
      <c r="JW174" s="776"/>
      <c r="JX174" s="775"/>
      <c r="JY174" s="775"/>
      <c r="JZ174" s="775"/>
      <c r="KA174" s="775"/>
      <c r="KB174" s="776"/>
      <c r="KC174" s="776"/>
      <c r="KD174" s="776"/>
      <c r="KE174" s="776"/>
      <c r="KF174" s="776"/>
      <c r="KG174" s="776"/>
      <c r="KH174" s="776"/>
      <c r="KI174" s="776"/>
      <c r="KJ174" s="776"/>
      <c r="KK174" s="776"/>
      <c r="KL174" s="776"/>
      <c r="KM174" s="776"/>
      <c r="KN174" s="776"/>
      <c r="KO174" s="776"/>
      <c r="KP174" s="776"/>
      <c r="KQ174" s="776"/>
      <c r="KR174" s="776"/>
      <c r="KS174" s="776"/>
      <c r="KT174" s="776"/>
      <c r="KU174" s="776"/>
      <c r="KV174" s="776"/>
      <c r="KW174" s="776"/>
      <c r="KX174" s="776"/>
      <c r="KY174" s="776"/>
      <c r="KZ174" s="776"/>
      <c r="LA174" s="776"/>
      <c r="LB174" s="776"/>
      <c r="LC174" s="776"/>
      <c r="LD174" s="776"/>
      <c r="LE174" s="776"/>
      <c r="LF174" s="776"/>
      <c r="LG174" s="776"/>
      <c r="LH174" s="776"/>
      <c r="LI174" s="776"/>
      <c r="LJ174" s="776"/>
      <c r="LK174" s="776"/>
      <c r="LL174" s="776"/>
      <c r="LM174" s="776"/>
      <c r="LN174" s="776"/>
      <c r="LO174" s="776"/>
      <c r="LP174" s="776"/>
      <c r="LQ174" s="776"/>
      <c r="LR174" s="775"/>
      <c r="LS174" s="775"/>
      <c r="LT174" s="775"/>
      <c r="LU174" s="775"/>
      <c r="LV174" s="775"/>
      <c r="LW174" s="775"/>
      <c r="LX174" s="777"/>
      <c r="LY174" s="775"/>
      <c r="LZ174" s="775"/>
      <c r="MA174" s="775"/>
      <c r="MB174" s="775"/>
      <c r="MC174" s="775"/>
      <c r="MD174" s="775"/>
      <c r="ME174" s="775"/>
      <c r="MF174" s="775"/>
      <c r="MG174" s="775"/>
      <c r="MH174" s="775"/>
      <c r="MI174" s="775"/>
      <c r="MJ174" s="775"/>
      <c r="MK174" s="775"/>
      <c r="ML174" s="775"/>
      <c r="MM174" s="775"/>
      <c r="MN174" s="777"/>
      <c r="MO174" s="777"/>
      <c r="MP174" s="775"/>
      <c r="MQ174" s="775"/>
      <c r="MR174" s="775"/>
      <c r="MS174" s="775"/>
      <c r="MT174" s="775"/>
      <c r="MU174" s="775"/>
      <c r="MV174" s="775"/>
      <c r="MW174" s="775"/>
      <c r="MX174" s="775"/>
      <c r="MY174" s="775"/>
      <c r="MZ174" s="775"/>
      <c r="NA174" s="775"/>
      <c r="NB174" s="775"/>
      <c r="NC174" s="775"/>
      <c r="ND174" s="775"/>
      <c r="NE174" s="778"/>
      <c r="NF174" s="778"/>
      <c r="NG174" s="778"/>
      <c r="NH174" s="778"/>
      <c r="NI174" s="778"/>
      <c r="NJ174" s="778"/>
      <c r="NK174" s="778"/>
      <c r="NL174" s="778"/>
      <c r="NM174" s="778"/>
      <c r="NN174" s="778"/>
      <c r="NO174" s="778"/>
      <c r="NP174" s="778"/>
      <c r="NQ174" s="778"/>
      <c r="NR174" s="778"/>
      <c r="NS174" s="778"/>
      <c r="NT174" s="778"/>
      <c r="NU174" s="778"/>
      <c r="NV174" s="778"/>
      <c r="NW174" s="778"/>
      <c r="NX174" s="778"/>
      <c r="NY174" s="778"/>
      <c r="NZ174" s="778"/>
      <c r="OA174" s="778"/>
      <c r="OB174" s="778"/>
      <c r="OC174" s="778"/>
      <c r="OD174" s="778"/>
      <c r="OE174" s="778"/>
      <c r="OF174" s="778"/>
      <c r="OG174" s="778"/>
      <c r="OH174" s="778"/>
      <c r="OI174" s="778"/>
      <c r="OJ174" s="778"/>
      <c r="OK174" s="778"/>
      <c r="OL174" s="778"/>
      <c r="OM174" s="778"/>
      <c r="ON174" s="778"/>
      <c r="OO174" s="778"/>
      <c r="OP174" s="778"/>
      <c r="OQ174" s="778"/>
      <c r="OR174" s="778"/>
      <c r="OS174" s="778"/>
      <c r="OT174" s="778"/>
      <c r="OU174" s="778"/>
      <c r="OV174" s="778"/>
      <c r="OW174" s="778"/>
      <c r="OX174" s="778"/>
      <c r="OY174" s="778"/>
      <c r="OZ174" s="778"/>
      <c r="PA174" s="778"/>
      <c r="PB174" s="778"/>
      <c r="PC174" s="778"/>
      <c r="PD174" s="778"/>
      <c r="PE174" s="778"/>
      <c r="PF174" s="778"/>
      <c r="PG174" s="778"/>
      <c r="PH174" s="778"/>
      <c r="PI174" s="778"/>
      <c r="PJ174" s="778"/>
      <c r="PK174" s="778"/>
      <c r="PL174" s="778"/>
      <c r="PM174" s="778"/>
      <c r="PN174" s="778"/>
      <c r="PO174" s="778"/>
      <c r="PP174" s="778"/>
      <c r="PQ174" s="778"/>
      <c r="PR174" s="778"/>
      <c r="PS174" s="778"/>
      <c r="PT174" s="778"/>
      <c r="PU174" s="778"/>
      <c r="PV174" s="778"/>
      <c r="PW174" s="778"/>
      <c r="PX174" s="778"/>
      <c r="PY174" s="778"/>
      <c r="PZ174" s="778"/>
      <c r="QA174" s="778"/>
      <c r="QB174" s="778"/>
      <c r="QC174" s="778"/>
      <c r="QD174" s="778"/>
      <c r="QE174" s="778"/>
      <c r="QF174" s="778"/>
      <c r="QG174" s="778"/>
      <c r="QH174" s="778"/>
      <c r="QI174" s="778"/>
      <c r="QJ174" s="778"/>
      <c r="QK174" s="778"/>
      <c r="QL174" s="778"/>
      <c r="QM174" s="778"/>
      <c r="QN174" s="778"/>
      <c r="QO174" s="778"/>
      <c r="QP174" s="778"/>
      <c r="QQ174" s="778"/>
      <c r="QR174" s="778"/>
      <c r="QS174" s="778"/>
      <c r="QT174" s="778"/>
      <c r="QU174" s="778"/>
      <c r="QV174" s="778"/>
      <c r="QW174" s="778"/>
      <c r="QX174" s="778"/>
      <c r="QY174" s="778"/>
      <c r="QZ174" s="778"/>
      <c r="RA174" s="778"/>
      <c r="RB174" s="778"/>
      <c r="RC174" s="778"/>
      <c r="RD174" s="778"/>
      <c r="RE174" s="778"/>
      <c r="RF174" s="778"/>
      <c r="RG174" s="778"/>
      <c r="RH174" s="778"/>
      <c r="RI174" s="778"/>
      <c r="RJ174" s="778"/>
      <c r="RK174" s="778"/>
      <c r="RL174" s="778"/>
      <c r="RM174" s="778"/>
      <c r="RN174" s="778"/>
      <c r="RO174" s="778"/>
      <c r="RP174" s="778"/>
      <c r="RQ174" s="778"/>
      <c r="RR174" s="778"/>
      <c r="RS174" s="778"/>
      <c r="RT174" s="778"/>
      <c r="RU174" s="778"/>
      <c r="RV174" s="778"/>
      <c r="RW174" s="778"/>
      <c r="RX174" s="778"/>
      <c r="RY174" s="778"/>
      <c r="RZ174" s="778"/>
      <c r="SA174" s="778"/>
      <c r="SB174" s="778"/>
      <c r="SC174" s="778"/>
      <c r="SD174" s="778"/>
      <c r="SE174" s="778"/>
      <c r="SF174" s="778"/>
      <c r="SG174" s="778"/>
      <c r="SH174" s="778"/>
      <c r="SI174" s="778"/>
    </row>
    <row r="175" spans="1:503" s="773" customFormat="1" ht="39" customHeight="1" x14ac:dyDescent="0.2">
      <c r="A175" s="778"/>
      <c r="B175" s="784"/>
      <c r="C175" s="920"/>
      <c r="D175" s="778"/>
      <c r="E175" s="778"/>
      <c r="F175" s="331"/>
      <c r="G175" s="331"/>
      <c r="H175" s="778"/>
      <c r="I175" s="778"/>
      <c r="J175" s="778"/>
      <c r="K175" s="331"/>
      <c r="L175" s="778"/>
      <c r="M175" s="778"/>
      <c r="N175" s="778"/>
      <c r="O175" s="784"/>
      <c r="P175" s="778"/>
      <c r="Q175" s="918"/>
      <c r="R175" s="918"/>
      <c r="X175" s="783"/>
      <c r="Y175" s="775"/>
      <c r="Z175" s="775"/>
      <c r="AA175" s="775"/>
      <c r="AB175" s="775"/>
      <c r="AC175" s="783"/>
      <c r="AD175" s="775"/>
      <c r="AE175" s="775"/>
      <c r="AF175" s="775"/>
      <c r="AG175" s="775"/>
      <c r="AH175" s="783"/>
      <c r="AI175" s="775"/>
      <c r="AJ175" s="775"/>
      <c r="AK175" s="775"/>
      <c r="AL175" s="775"/>
      <c r="AM175" s="783"/>
      <c r="AN175" s="775"/>
      <c r="AO175" s="775"/>
      <c r="AP175" s="775"/>
      <c r="AQ175" s="775"/>
      <c r="AR175" s="775"/>
      <c r="AS175" s="775"/>
      <c r="AT175" s="775"/>
      <c r="AU175" s="775"/>
      <c r="AV175" s="775"/>
      <c r="AW175" s="775"/>
      <c r="AX175" s="775"/>
      <c r="AY175" s="775"/>
      <c r="AZ175" s="775"/>
      <c r="BA175" s="775"/>
      <c r="BB175" s="775"/>
      <c r="BC175" s="775"/>
      <c r="BD175" s="775"/>
      <c r="BE175" s="775"/>
      <c r="BF175" s="775"/>
      <c r="BG175" s="775"/>
      <c r="BH175" s="775"/>
      <c r="BI175" s="775"/>
      <c r="BJ175" s="775"/>
      <c r="BK175" s="775"/>
      <c r="BL175" s="775"/>
      <c r="BM175" s="775"/>
      <c r="BN175" s="775"/>
      <c r="BO175" s="775"/>
      <c r="BP175" s="775"/>
      <c r="BQ175" s="775"/>
      <c r="BR175" s="775"/>
      <c r="BS175" s="775"/>
      <c r="BT175" s="775"/>
      <c r="BU175" s="775"/>
      <c r="BV175" s="775"/>
      <c r="BW175" s="775"/>
      <c r="BX175" s="775"/>
      <c r="BY175" s="775"/>
      <c r="BZ175" s="775"/>
      <c r="CA175" s="775"/>
      <c r="CB175" s="775"/>
      <c r="CC175" s="775"/>
      <c r="CD175" s="775"/>
      <c r="CE175" s="775"/>
      <c r="CF175" s="775"/>
      <c r="CG175" s="775"/>
      <c r="CH175" s="775"/>
      <c r="CI175" s="775"/>
      <c r="CJ175" s="775"/>
      <c r="CK175" s="775"/>
      <c r="CL175" s="775"/>
      <c r="CM175" s="775"/>
      <c r="CN175" s="775"/>
      <c r="CO175" s="775"/>
      <c r="CP175" s="775"/>
      <c r="CQ175" s="775"/>
      <c r="CR175" s="775"/>
      <c r="CS175" s="775"/>
      <c r="CT175" s="775"/>
      <c r="CU175" s="775"/>
      <c r="CV175" s="775"/>
      <c r="CW175" s="775"/>
      <c r="CX175" s="775"/>
      <c r="CY175" s="775"/>
      <c r="CZ175" s="775"/>
      <c r="DA175" s="775"/>
      <c r="DB175" s="775"/>
      <c r="DC175" s="775"/>
      <c r="DD175" s="775"/>
      <c r="DE175" s="775"/>
      <c r="DF175" s="775"/>
      <c r="DG175" s="775"/>
      <c r="DH175" s="775"/>
      <c r="DI175" s="775"/>
      <c r="DJ175" s="775"/>
      <c r="DK175" s="775"/>
      <c r="DL175" s="775"/>
      <c r="DM175" s="775"/>
      <c r="DN175" s="775"/>
      <c r="DO175" s="775"/>
      <c r="DP175" s="775"/>
      <c r="DQ175" s="775"/>
      <c r="DR175" s="775"/>
      <c r="DS175" s="775"/>
      <c r="DT175" s="775"/>
      <c r="DU175" s="775"/>
      <c r="DV175" s="775"/>
      <c r="DW175" s="775"/>
      <c r="DX175" s="775"/>
      <c r="DY175" s="775"/>
      <c r="DZ175" s="775"/>
      <c r="EA175" s="775"/>
      <c r="EB175" s="775"/>
      <c r="EC175" s="775"/>
      <c r="ED175" s="775"/>
      <c r="EE175" s="775"/>
      <c r="EF175" s="775"/>
      <c r="EG175" s="775"/>
      <c r="EH175" s="775"/>
      <c r="EI175" s="775"/>
      <c r="EJ175" s="775"/>
      <c r="EK175" s="775"/>
      <c r="EL175" s="775"/>
      <c r="EM175" s="775"/>
      <c r="EN175" s="775"/>
      <c r="EO175" s="775"/>
      <c r="EP175" s="775"/>
      <c r="EQ175" s="775"/>
      <c r="ER175" s="775"/>
      <c r="ES175" s="775"/>
      <c r="ET175" s="775"/>
      <c r="EU175" s="775"/>
      <c r="EV175" s="775"/>
      <c r="EW175" s="775"/>
      <c r="EX175" s="775"/>
      <c r="EY175" s="775"/>
      <c r="EZ175" s="775"/>
      <c r="FA175" s="775"/>
      <c r="FB175" s="775"/>
      <c r="FC175" s="775"/>
      <c r="FD175" s="775"/>
      <c r="FE175" s="775"/>
      <c r="FF175" s="775"/>
      <c r="FG175" s="775"/>
      <c r="FH175" s="775"/>
      <c r="FI175" s="775"/>
      <c r="FJ175" s="775"/>
      <c r="FK175" s="775"/>
      <c r="FL175" s="775"/>
      <c r="FM175" s="775"/>
      <c r="FN175" s="775"/>
      <c r="FO175" s="775"/>
      <c r="FP175" s="775"/>
      <c r="FQ175" s="775"/>
      <c r="FR175" s="775"/>
      <c r="FS175" s="775"/>
      <c r="FT175" s="775"/>
      <c r="FU175" s="775"/>
      <c r="FV175" s="775"/>
      <c r="FW175" s="775"/>
      <c r="FX175" s="775"/>
      <c r="FY175" s="775"/>
      <c r="FZ175" s="775"/>
      <c r="GA175" s="775"/>
      <c r="GB175" s="775"/>
      <c r="GC175" s="775"/>
      <c r="GD175" s="775"/>
      <c r="GE175" s="775"/>
      <c r="GF175" s="775"/>
      <c r="GG175" s="775"/>
      <c r="GH175" s="775"/>
      <c r="GI175" s="775"/>
      <c r="GJ175" s="775"/>
      <c r="GK175" s="775"/>
      <c r="GL175" s="775"/>
      <c r="GM175" s="775"/>
      <c r="GN175" s="775"/>
      <c r="GO175" s="775"/>
      <c r="GP175" s="775"/>
      <c r="GQ175" s="775"/>
      <c r="GR175" s="775"/>
      <c r="GS175" s="775"/>
      <c r="GT175" s="775"/>
      <c r="GU175" s="775"/>
      <c r="GV175" s="775"/>
      <c r="GW175" s="775"/>
      <c r="GX175" s="775"/>
      <c r="GY175" s="775"/>
      <c r="GZ175" s="775"/>
      <c r="HA175" s="775"/>
      <c r="HB175" s="775"/>
      <c r="HC175" s="775"/>
      <c r="HD175" s="775"/>
      <c r="HE175" s="775"/>
      <c r="HF175" s="775"/>
      <c r="HG175" s="775"/>
      <c r="HH175" s="775"/>
      <c r="HI175" s="775"/>
      <c r="HJ175" s="775"/>
      <c r="HK175" s="775"/>
      <c r="HL175" s="775"/>
      <c r="HM175" s="775"/>
      <c r="HN175" s="775"/>
      <c r="HO175" s="775"/>
      <c r="HP175" s="775"/>
      <c r="HQ175" s="775"/>
      <c r="HR175" s="775"/>
      <c r="HS175" s="775"/>
      <c r="HT175" s="775"/>
      <c r="HU175" s="775"/>
      <c r="HV175" s="775"/>
      <c r="HW175" s="775"/>
      <c r="HX175" s="775"/>
      <c r="HY175" s="775"/>
      <c r="HZ175" s="775"/>
      <c r="IA175" s="775"/>
      <c r="IB175" s="775"/>
      <c r="IC175" s="775"/>
      <c r="ID175" s="775"/>
      <c r="IE175" s="775"/>
      <c r="IF175" s="775"/>
      <c r="IG175" s="775"/>
      <c r="IH175" s="775"/>
      <c r="II175" s="775"/>
      <c r="IJ175" s="775"/>
      <c r="IK175" s="775"/>
      <c r="IL175" s="775"/>
      <c r="IM175" s="775"/>
      <c r="IN175" s="775"/>
      <c r="IO175" s="775"/>
      <c r="IP175" s="775"/>
      <c r="IQ175" s="775"/>
      <c r="IR175" s="775"/>
      <c r="IS175" s="775"/>
      <c r="IT175" s="775"/>
      <c r="IU175" s="775"/>
      <c r="IV175" s="775"/>
      <c r="IW175" s="775"/>
      <c r="IX175" s="775"/>
      <c r="IY175" s="775"/>
      <c r="IZ175" s="775"/>
      <c r="JA175" s="775"/>
      <c r="JB175" s="775"/>
      <c r="JC175" s="775"/>
      <c r="JD175" s="775"/>
      <c r="JE175" s="775"/>
      <c r="JF175" s="775"/>
      <c r="JG175" s="775"/>
      <c r="JH175" s="775"/>
      <c r="JI175" s="775"/>
      <c r="JJ175" s="775"/>
      <c r="JK175" s="775"/>
      <c r="JL175" s="775"/>
      <c r="JM175" s="775"/>
      <c r="JN175" s="775"/>
      <c r="JO175" s="775"/>
      <c r="JP175" s="775"/>
      <c r="JQ175" s="775"/>
      <c r="JR175" s="775"/>
      <c r="JS175" s="775"/>
      <c r="JT175" s="775"/>
      <c r="JU175" s="775"/>
      <c r="JV175" s="775"/>
      <c r="JW175" s="776"/>
      <c r="JX175" s="775"/>
      <c r="JY175" s="775"/>
      <c r="JZ175" s="775"/>
      <c r="KA175" s="775"/>
      <c r="KB175" s="776"/>
      <c r="KC175" s="776"/>
      <c r="KD175" s="776"/>
      <c r="KE175" s="776"/>
      <c r="KF175" s="776"/>
      <c r="KG175" s="776"/>
      <c r="KH175" s="776"/>
      <c r="KI175" s="776"/>
      <c r="KJ175" s="776"/>
      <c r="KK175" s="776"/>
      <c r="KL175" s="776"/>
      <c r="KM175" s="776"/>
      <c r="KN175" s="776"/>
      <c r="KO175" s="776"/>
      <c r="KP175" s="776"/>
      <c r="KQ175" s="776"/>
      <c r="KR175" s="776"/>
      <c r="KS175" s="776"/>
      <c r="KT175" s="776"/>
      <c r="KU175" s="776"/>
      <c r="KV175" s="776"/>
      <c r="KW175" s="776"/>
      <c r="KX175" s="776"/>
      <c r="KY175" s="776"/>
      <c r="KZ175" s="776"/>
      <c r="LA175" s="776"/>
      <c r="LB175" s="776"/>
      <c r="LC175" s="776"/>
      <c r="LD175" s="776"/>
      <c r="LE175" s="776"/>
      <c r="LF175" s="776"/>
      <c r="LG175" s="776"/>
      <c r="LH175" s="776"/>
      <c r="LI175" s="776"/>
      <c r="LJ175" s="776"/>
      <c r="LK175" s="776"/>
      <c r="LL175" s="776"/>
      <c r="LM175" s="776"/>
      <c r="LN175" s="776"/>
      <c r="LO175" s="776"/>
      <c r="LP175" s="776"/>
      <c r="LQ175" s="776"/>
      <c r="LR175" s="775"/>
      <c r="LS175" s="775"/>
      <c r="LT175" s="775"/>
      <c r="LU175" s="775"/>
      <c r="LV175" s="775"/>
      <c r="LW175" s="775"/>
      <c r="LX175" s="777"/>
      <c r="LY175" s="775"/>
      <c r="LZ175" s="775"/>
      <c r="MA175" s="775"/>
      <c r="MB175" s="775"/>
      <c r="MC175" s="775"/>
      <c r="MD175" s="775"/>
      <c r="ME175" s="775"/>
      <c r="MF175" s="775"/>
      <c r="MG175" s="775"/>
      <c r="MH175" s="775"/>
      <c r="MI175" s="775"/>
      <c r="MJ175" s="775"/>
      <c r="MK175" s="775"/>
      <c r="ML175" s="775"/>
      <c r="MM175" s="775"/>
      <c r="MN175" s="777"/>
      <c r="MO175" s="777"/>
      <c r="MP175" s="775"/>
      <c r="MQ175" s="775"/>
      <c r="MR175" s="775"/>
      <c r="MS175" s="775"/>
      <c r="MT175" s="775"/>
      <c r="MU175" s="775"/>
      <c r="MV175" s="775"/>
      <c r="MW175" s="775"/>
      <c r="MX175" s="775"/>
      <c r="MY175" s="775"/>
      <c r="MZ175" s="775"/>
      <c r="NA175" s="775"/>
      <c r="NB175" s="775"/>
      <c r="NC175" s="775"/>
      <c r="ND175" s="775"/>
      <c r="NE175" s="778"/>
      <c r="NF175" s="778"/>
      <c r="NG175" s="778"/>
      <c r="NH175" s="778"/>
      <c r="NI175" s="778"/>
      <c r="NJ175" s="778"/>
      <c r="NK175" s="778"/>
      <c r="NL175" s="778"/>
      <c r="NM175" s="778"/>
      <c r="NN175" s="778"/>
      <c r="NO175" s="778"/>
      <c r="NP175" s="778"/>
      <c r="NQ175" s="778"/>
      <c r="NR175" s="778"/>
      <c r="NS175" s="778"/>
      <c r="NT175" s="778"/>
      <c r="NU175" s="778"/>
      <c r="NV175" s="778"/>
      <c r="NW175" s="778"/>
      <c r="NX175" s="778"/>
      <c r="NY175" s="778"/>
      <c r="NZ175" s="778"/>
      <c r="OA175" s="778"/>
      <c r="OB175" s="778"/>
      <c r="OC175" s="778"/>
      <c r="OD175" s="778"/>
      <c r="OE175" s="778"/>
      <c r="OF175" s="778"/>
      <c r="OG175" s="778"/>
      <c r="OH175" s="778"/>
      <c r="OI175" s="778"/>
      <c r="OJ175" s="778"/>
      <c r="OK175" s="778"/>
      <c r="OL175" s="778"/>
      <c r="OM175" s="778"/>
      <c r="ON175" s="778"/>
      <c r="OO175" s="778"/>
      <c r="OP175" s="778"/>
      <c r="OQ175" s="778"/>
      <c r="OR175" s="778"/>
      <c r="OS175" s="778"/>
      <c r="OT175" s="778"/>
      <c r="OU175" s="778"/>
      <c r="OV175" s="778"/>
      <c r="OW175" s="778"/>
      <c r="OX175" s="778"/>
      <c r="OY175" s="778"/>
      <c r="OZ175" s="778"/>
      <c r="PA175" s="778"/>
      <c r="PB175" s="778"/>
      <c r="PC175" s="778"/>
      <c r="PD175" s="778"/>
      <c r="PE175" s="778"/>
      <c r="PF175" s="778"/>
      <c r="PG175" s="778"/>
      <c r="PH175" s="778"/>
      <c r="PI175" s="778"/>
      <c r="PJ175" s="778"/>
      <c r="PK175" s="778"/>
      <c r="PL175" s="778"/>
      <c r="PM175" s="778"/>
      <c r="PN175" s="778"/>
      <c r="PO175" s="778"/>
      <c r="PP175" s="778"/>
      <c r="PQ175" s="778"/>
      <c r="PR175" s="778"/>
      <c r="PS175" s="778"/>
      <c r="PT175" s="778"/>
      <c r="PU175" s="778"/>
      <c r="PV175" s="778"/>
      <c r="PW175" s="778"/>
      <c r="PX175" s="778"/>
      <c r="PY175" s="778"/>
      <c r="PZ175" s="778"/>
      <c r="QA175" s="778"/>
      <c r="QB175" s="778"/>
      <c r="QC175" s="778"/>
      <c r="QD175" s="778"/>
      <c r="QE175" s="778"/>
      <c r="QF175" s="778"/>
      <c r="QG175" s="778"/>
      <c r="QH175" s="778"/>
      <c r="QI175" s="778"/>
      <c r="QJ175" s="778"/>
      <c r="QK175" s="778"/>
      <c r="QL175" s="778"/>
      <c r="QM175" s="778"/>
      <c r="QN175" s="778"/>
      <c r="QO175" s="778"/>
      <c r="QP175" s="778"/>
      <c r="QQ175" s="778"/>
      <c r="QR175" s="778"/>
      <c r="QS175" s="778"/>
      <c r="QT175" s="778"/>
      <c r="QU175" s="778"/>
      <c r="QV175" s="778"/>
      <c r="QW175" s="778"/>
      <c r="QX175" s="778"/>
      <c r="QY175" s="778"/>
      <c r="QZ175" s="778"/>
      <c r="RA175" s="778"/>
      <c r="RB175" s="778"/>
      <c r="RC175" s="778"/>
      <c r="RD175" s="778"/>
      <c r="RE175" s="778"/>
      <c r="RF175" s="778"/>
      <c r="RG175" s="778"/>
      <c r="RH175" s="778"/>
      <c r="RI175" s="778"/>
      <c r="RJ175" s="778"/>
      <c r="RK175" s="778"/>
      <c r="RL175" s="778"/>
      <c r="RM175" s="778"/>
      <c r="RN175" s="778"/>
      <c r="RO175" s="778"/>
      <c r="RP175" s="778"/>
      <c r="RQ175" s="778"/>
      <c r="RR175" s="778"/>
      <c r="RS175" s="778"/>
      <c r="RT175" s="778"/>
      <c r="RU175" s="778"/>
      <c r="RV175" s="778"/>
      <c r="RW175" s="778"/>
      <c r="RX175" s="778"/>
      <c r="RY175" s="778"/>
      <c r="RZ175" s="778"/>
      <c r="SA175" s="778"/>
      <c r="SB175" s="778"/>
      <c r="SC175" s="778"/>
      <c r="SD175" s="778"/>
      <c r="SE175" s="778"/>
      <c r="SF175" s="778"/>
      <c r="SG175" s="778"/>
      <c r="SH175" s="778"/>
      <c r="SI175" s="778"/>
    </row>
    <row r="176" spans="1:503" ht="12" customHeight="1" x14ac:dyDescent="0.2">
      <c r="A176" s="813" t="s">
        <v>639</v>
      </c>
      <c r="B176" s="813" t="s">
        <v>640</v>
      </c>
      <c r="N176" s="813" t="s">
        <v>641</v>
      </c>
      <c r="O176" s="813"/>
    </row>
    <row r="177" spans="1:503" ht="408.75" customHeight="1" x14ac:dyDescent="0.2">
      <c r="A177" s="1333" t="s">
        <v>668</v>
      </c>
      <c r="B177" s="1333"/>
      <c r="C177" s="1333"/>
      <c r="D177" s="1333"/>
      <c r="E177" s="1333"/>
      <c r="F177" s="1333"/>
      <c r="G177" s="1333"/>
      <c r="H177" s="1333"/>
      <c r="I177" s="1333"/>
      <c r="J177" s="1333"/>
      <c r="K177" s="1333"/>
      <c r="L177" s="1333"/>
      <c r="M177" s="1333"/>
      <c r="N177" s="1334"/>
      <c r="O177" s="1334"/>
      <c r="P177" s="1334"/>
      <c r="Q177" s="1334"/>
      <c r="R177" s="1335" t="s">
        <v>642</v>
      </c>
      <c r="S177" s="1336"/>
      <c r="T177" s="1336"/>
      <c r="U177" s="1336"/>
    </row>
    <row r="178" spans="1:503" ht="11.25" customHeight="1" x14ac:dyDescent="0.2"/>
    <row r="179" spans="1:503" ht="12" customHeight="1" x14ac:dyDescent="0.2"/>
    <row r="180" spans="1:503" ht="12" customHeight="1" x14ac:dyDescent="0.2"/>
    <row r="181" spans="1:503" ht="14.1" customHeight="1" x14ac:dyDescent="0.2"/>
    <row r="182" spans="1:503" s="773" customFormat="1" ht="14.1" customHeight="1" x14ac:dyDescent="0.2">
      <c r="A182" s="778"/>
      <c r="B182" s="778"/>
      <c r="C182" s="778"/>
      <c r="D182" s="778"/>
      <c r="E182" s="778"/>
      <c r="F182" s="778"/>
      <c r="G182" s="778"/>
      <c r="H182" s="778"/>
      <c r="I182" s="778"/>
      <c r="J182" s="778"/>
      <c r="K182" s="778"/>
      <c r="L182" s="778"/>
      <c r="M182" s="778"/>
      <c r="N182" s="778"/>
      <c r="O182" s="778"/>
      <c r="P182" s="778"/>
      <c r="X182" s="775"/>
      <c r="Y182" s="775"/>
      <c r="Z182" s="775"/>
      <c r="AA182" s="775"/>
      <c r="AB182" s="775"/>
      <c r="AC182" s="775"/>
      <c r="AD182" s="775"/>
      <c r="AE182" s="775"/>
      <c r="AF182" s="775"/>
      <c r="AG182" s="775"/>
      <c r="AH182" s="775"/>
      <c r="AI182" s="775"/>
      <c r="AJ182" s="775"/>
      <c r="AK182" s="775"/>
      <c r="AL182" s="775"/>
      <c r="AM182" s="775"/>
      <c r="AN182" s="775"/>
      <c r="AO182" s="775"/>
      <c r="AP182" s="775"/>
      <c r="AQ182" s="775"/>
      <c r="AR182" s="775"/>
      <c r="AS182" s="775"/>
      <c r="AT182" s="775"/>
      <c r="AU182" s="775"/>
      <c r="AV182" s="775"/>
      <c r="AW182" s="775"/>
      <c r="AX182" s="775"/>
      <c r="AY182" s="775"/>
      <c r="AZ182" s="775"/>
      <c r="BA182" s="775"/>
      <c r="BB182" s="775"/>
      <c r="BC182" s="775"/>
      <c r="BD182" s="775"/>
      <c r="BE182" s="775"/>
      <c r="BF182" s="775"/>
      <c r="BG182" s="775"/>
      <c r="BH182" s="775"/>
      <c r="BI182" s="775"/>
      <c r="BJ182" s="775"/>
      <c r="BK182" s="775"/>
      <c r="BL182" s="775"/>
      <c r="BM182" s="775"/>
      <c r="BN182" s="775"/>
      <c r="BO182" s="775"/>
      <c r="BP182" s="775"/>
      <c r="BQ182" s="775"/>
      <c r="BR182" s="775"/>
      <c r="BS182" s="775"/>
      <c r="BT182" s="775"/>
      <c r="BU182" s="775"/>
      <c r="BV182" s="775"/>
      <c r="BW182" s="775"/>
      <c r="BX182" s="775"/>
      <c r="BY182" s="775"/>
      <c r="BZ182" s="775"/>
      <c r="CA182" s="775"/>
      <c r="CB182" s="775"/>
      <c r="CC182" s="775"/>
      <c r="CD182" s="775"/>
      <c r="CE182" s="775"/>
      <c r="CF182" s="775"/>
      <c r="CG182" s="775"/>
      <c r="CH182" s="775"/>
      <c r="CI182" s="775"/>
      <c r="CJ182" s="775"/>
      <c r="CK182" s="775"/>
      <c r="CL182" s="775"/>
      <c r="CM182" s="775"/>
      <c r="CN182" s="775"/>
      <c r="CO182" s="775"/>
      <c r="CP182" s="775"/>
      <c r="CQ182" s="775"/>
      <c r="CR182" s="775"/>
      <c r="CS182" s="775"/>
      <c r="CT182" s="775"/>
      <c r="CU182" s="775"/>
      <c r="CV182" s="775"/>
      <c r="CW182" s="775"/>
      <c r="CX182" s="775"/>
      <c r="CY182" s="775"/>
      <c r="CZ182" s="775"/>
      <c r="DA182" s="775"/>
      <c r="DB182" s="775"/>
      <c r="DC182" s="775"/>
      <c r="DD182" s="775"/>
      <c r="DE182" s="775"/>
      <c r="DF182" s="775"/>
      <c r="DG182" s="775"/>
      <c r="DH182" s="775"/>
      <c r="DI182" s="775"/>
      <c r="DJ182" s="775"/>
      <c r="DK182" s="775"/>
      <c r="DL182" s="775"/>
      <c r="DM182" s="775"/>
      <c r="DN182" s="775"/>
      <c r="DO182" s="775"/>
      <c r="DP182" s="775"/>
      <c r="DQ182" s="775"/>
      <c r="DR182" s="775"/>
      <c r="DS182" s="775"/>
      <c r="DT182" s="775"/>
      <c r="DU182" s="775"/>
      <c r="DV182" s="775"/>
      <c r="DW182" s="775"/>
      <c r="DX182" s="775"/>
      <c r="DY182" s="775"/>
      <c r="DZ182" s="775"/>
      <c r="EA182" s="775"/>
      <c r="EB182" s="775"/>
      <c r="EC182" s="775"/>
      <c r="ED182" s="775"/>
      <c r="EE182" s="775"/>
      <c r="EF182" s="775"/>
      <c r="EG182" s="775"/>
      <c r="EH182" s="775"/>
      <c r="EI182" s="775"/>
      <c r="EJ182" s="775"/>
      <c r="EK182" s="775"/>
      <c r="EL182" s="775"/>
      <c r="EM182" s="775"/>
      <c r="EN182" s="775"/>
      <c r="EO182" s="775"/>
      <c r="EP182" s="775"/>
      <c r="EQ182" s="775"/>
      <c r="ER182" s="775"/>
      <c r="ES182" s="775"/>
      <c r="ET182" s="775"/>
      <c r="EU182" s="775"/>
      <c r="EV182" s="775"/>
      <c r="EW182" s="775"/>
      <c r="EX182" s="775"/>
      <c r="EY182" s="775"/>
      <c r="EZ182" s="775"/>
      <c r="FA182" s="775"/>
      <c r="FB182" s="775"/>
      <c r="FC182" s="775"/>
      <c r="FD182" s="775"/>
      <c r="FE182" s="775"/>
      <c r="FF182" s="775"/>
      <c r="FG182" s="775"/>
      <c r="FH182" s="775"/>
      <c r="FI182" s="775"/>
      <c r="FJ182" s="775"/>
      <c r="FK182" s="775"/>
      <c r="FL182" s="775"/>
      <c r="FM182" s="775"/>
      <c r="FN182" s="775"/>
      <c r="FO182" s="775"/>
      <c r="FP182" s="775"/>
      <c r="FQ182" s="775"/>
      <c r="FR182" s="775"/>
      <c r="FS182" s="775"/>
      <c r="FT182" s="775"/>
      <c r="FU182" s="775"/>
      <c r="FV182" s="775"/>
      <c r="FW182" s="775"/>
      <c r="FX182" s="775"/>
      <c r="FY182" s="775"/>
      <c r="FZ182" s="775"/>
      <c r="GA182" s="775"/>
      <c r="GB182" s="775"/>
      <c r="GC182" s="775"/>
      <c r="GD182" s="775"/>
      <c r="GE182" s="775"/>
      <c r="GF182" s="775"/>
      <c r="GG182" s="775"/>
      <c r="GH182" s="775"/>
      <c r="GI182" s="775"/>
      <c r="GJ182" s="775"/>
      <c r="GK182" s="775"/>
      <c r="GL182" s="775"/>
      <c r="GM182" s="775"/>
      <c r="GN182" s="775"/>
      <c r="GO182" s="775"/>
      <c r="GP182" s="775"/>
      <c r="GQ182" s="775"/>
      <c r="GR182" s="775"/>
      <c r="GS182" s="775"/>
      <c r="GT182" s="775"/>
      <c r="GU182" s="775"/>
      <c r="GV182" s="775"/>
      <c r="GW182" s="775"/>
      <c r="GX182" s="775"/>
      <c r="GY182" s="775"/>
      <c r="GZ182" s="775"/>
      <c r="HA182" s="775"/>
      <c r="HB182" s="775"/>
      <c r="HC182" s="775"/>
      <c r="HD182" s="775"/>
      <c r="HE182" s="775"/>
      <c r="HF182" s="775"/>
      <c r="HG182" s="775"/>
      <c r="HH182" s="775"/>
      <c r="HI182" s="775"/>
      <c r="HJ182" s="775"/>
      <c r="HK182" s="775"/>
      <c r="HL182" s="775"/>
      <c r="HM182" s="775"/>
      <c r="HN182" s="775"/>
      <c r="HO182" s="775"/>
      <c r="HP182" s="775"/>
      <c r="HQ182" s="775"/>
      <c r="HR182" s="775"/>
      <c r="HS182" s="775"/>
      <c r="HT182" s="775"/>
      <c r="HU182" s="775"/>
      <c r="HV182" s="775"/>
      <c r="HW182" s="775"/>
      <c r="HX182" s="775"/>
      <c r="HY182" s="775"/>
      <c r="HZ182" s="775"/>
      <c r="IA182" s="775"/>
      <c r="IB182" s="775"/>
      <c r="IC182" s="775"/>
      <c r="ID182" s="775"/>
      <c r="IE182" s="775"/>
      <c r="IF182" s="775"/>
      <c r="IG182" s="775"/>
      <c r="IH182" s="775"/>
      <c r="II182" s="775"/>
      <c r="IJ182" s="775"/>
      <c r="IK182" s="775"/>
      <c r="IL182" s="775"/>
      <c r="IM182" s="775"/>
      <c r="IN182" s="775"/>
      <c r="IO182" s="775"/>
      <c r="IP182" s="775"/>
      <c r="IQ182" s="775"/>
      <c r="IR182" s="775"/>
      <c r="IS182" s="775"/>
      <c r="IT182" s="775"/>
      <c r="IU182" s="775"/>
      <c r="IV182" s="775"/>
      <c r="IW182" s="775"/>
      <c r="IX182" s="775"/>
      <c r="IY182" s="775"/>
      <c r="IZ182" s="775"/>
      <c r="JA182" s="775"/>
      <c r="JB182" s="775"/>
      <c r="JC182" s="775"/>
      <c r="JD182" s="775"/>
      <c r="JE182" s="775"/>
      <c r="JF182" s="775"/>
      <c r="JG182" s="775"/>
      <c r="JH182" s="775"/>
      <c r="JI182" s="775"/>
      <c r="JJ182" s="775"/>
      <c r="JK182" s="775"/>
      <c r="JL182" s="775"/>
      <c r="JM182" s="775"/>
      <c r="JN182" s="775"/>
      <c r="JO182" s="775"/>
      <c r="JP182" s="775"/>
      <c r="JQ182" s="775"/>
      <c r="JR182" s="775"/>
      <c r="JS182" s="775"/>
      <c r="JT182" s="775"/>
      <c r="JU182" s="775"/>
      <c r="JV182" s="775"/>
      <c r="JW182" s="776"/>
      <c r="JX182" s="775"/>
      <c r="JY182" s="775"/>
      <c r="JZ182" s="775"/>
      <c r="KA182" s="775"/>
      <c r="KB182" s="776"/>
      <c r="KC182" s="776"/>
      <c r="KD182" s="776"/>
      <c r="KE182" s="776"/>
      <c r="KF182" s="776"/>
      <c r="KG182" s="776"/>
      <c r="KH182" s="776"/>
      <c r="KI182" s="776"/>
      <c r="KJ182" s="776"/>
      <c r="KK182" s="776"/>
      <c r="KL182" s="776"/>
      <c r="KM182" s="776"/>
      <c r="KN182" s="776"/>
      <c r="KO182" s="776"/>
      <c r="KP182" s="776"/>
      <c r="KQ182" s="776"/>
      <c r="KR182" s="776"/>
      <c r="KS182" s="776"/>
      <c r="KT182" s="776"/>
      <c r="KU182" s="776"/>
      <c r="KV182" s="776"/>
      <c r="KW182" s="776"/>
      <c r="KX182" s="776"/>
      <c r="KY182" s="776"/>
      <c r="KZ182" s="776"/>
      <c r="LA182" s="776"/>
      <c r="LB182" s="776"/>
      <c r="LC182" s="776"/>
      <c r="LD182" s="776"/>
      <c r="LE182" s="776"/>
      <c r="LF182" s="776"/>
      <c r="LG182" s="776"/>
      <c r="LH182" s="776"/>
      <c r="LI182" s="776"/>
      <c r="LJ182" s="776"/>
      <c r="LK182" s="776"/>
      <c r="LL182" s="776"/>
      <c r="LM182" s="776"/>
      <c r="LN182" s="776"/>
      <c r="LO182" s="776"/>
      <c r="LP182" s="776"/>
      <c r="LQ182" s="776"/>
      <c r="LR182" s="775"/>
      <c r="LS182" s="775"/>
      <c r="LT182" s="775"/>
      <c r="LU182" s="775"/>
      <c r="LV182" s="775"/>
      <c r="LW182" s="775"/>
      <c r="LX182" s="777"/>
      <c r="LY182" s="775"/>
      <c r="LZ182" s="775"/>
      <c r="MA182" s="775"/>
      <c r="MB182" s="775"/>
      <c r="MC182" s="775"/>
      <c r="MD182" s="775"/>
      <c r="ME182" s="775"/>
      <c r="MF182" s="775"/>
      <c r="MG182" s="775"/>
      <c r="MH182" s="775"/>
      <c r="MI182" s="775"/>
      <c r="MJ182" s="775"/>
      <c r="MK182" s="775"/>
      <c r="ML182" s="775"/>
      <c r="MM182" s="775"/>
      <c r="MN182" s="777"/>
      <c r="MO182" s="777"/>
      <c r="MP182" s="775"/>
      <c r="MQ182" s="775"/>
      <c r="MR182" s="775"/>
      <c r="MS182" s="775"/>
      <c r="MT182" s="775"/>
      <c r="MU182" s="775"/>
      <c r="MV182" s="775"/>
      <c r="MW182" s="775"/>
      <c r="MX182" s="775"/>
      <c r="MY182" s="775"/>
      <c r="MZ182" s="775"/>
      <c r="NA182" s="775"/>
      <c r="NB182" s="775"/>
      <c r="NC182" s="775"/>
      <c r="ND182" s="775"/>
      <c r="NE182" s="778"/>
      <c r="NF182" s="778"/>
      <c r="NG182" s="778"/>
      <c r="NH182" s="778"/>
      <c r="NI182" s="778"/>
      <c r="NJ182" s="778"/>
      <c r="NK182" s="778"/>
      <c r="NL182" s="778"/>
      <c r="NM182" s="778"/>
      <c r="NN182" s="778"/>
      <c r="NO182" s="778"/>
      <c r="NP182" s="778"/>
      <c r="NQ182" s="778"/>
      <c r="NR182" s="778"/>
      <c r="NS182" s="778"/>
      <c r="NT182" s="778"/>
      <c r="NU182" s="778"/>
      <c r="NV182" s="778"/>
      <c r="NW182" s="778"/>
      <c r="NX182" s="778"/>
      <c r="NY182" s="778"/>
      <c r="NZ182" s="778"/>
      <c r="OA182" s="778"/>
      <c r="OB182" s="778"/>
      <c r="OC182" s="778"/>
      <c r="OD182" s="778"/>
      <c r="OE182" s="778"/>
      <c r="OF182" s="778"/>
      <c r="OG182" s="778"/>
      <c r="OH182" s="778"/>
      <c r="OI182" s="778"/>
      <c r="OJ182" s="778"/>
      <c r="OK182" s="778"/>
      <c r="OL182" s="778"/>
      <c r="OM182" s="778"/>
      <c r="ON182" s="778"/>
      <c r="OO182" s="778"/>
      <c r="OP182" s="778"/>
      <c r="OQ182" s="778"/>
      <c r="OR182" s="778"/>
      <c r="OS182" s="778"/>
      <c r="OT182" s="778"/>
      <c r="OU182" s="778"/>
      <c r="OV182" s="778"/>
      <c r="OW182" s="778"/>
      <c r="OX182" s="778"/>
      <c r="OY182" s="778"/>
      <c r="OZ182" s="778"/>
      <c r="PA182" s="778"/>
      <c r="PB182" s="778"/>
      <c r="PC182" s="778"/>
      <c r="PD182" s="778"/>
      <c r="PE182" s="778"/>
      <c r="PF182" s="778"/>
      <c r="PG182" s="778"/>
      <c r="PH182" s="778"/>
      <c r="PI182" s="778"/>
      <c r="PJ182" s="778"/>
      <c r="PK182" s="778"/>
      <c r="PL182" s="778"/>
      <c r="PM182" s="778"/>
      <c r="PN182" s="778"/>
      <c r="PO182" s="778"/>
      <c r="PP182" s="778"/>
      <c r="PQ182" s="778"/>
      <c r="PR182" s="778"/>
      <c r="PS182" s="778"/>
      <c r="PT182" s="778"/>
      <c r="PU182" s="778"/>
      <c r="PV182" s="778"/>
      <c r="PW182" s="778"/>
      <c r="PX182" s="778"/>
      <c r="PY182" s="778"/>
      <c r="PZ182" s="778"/>
      <c r="QA182" s="778"/>
      <c r="QB182" s="778"/>
      <c r="QC182" s="778"/>
      <c r="QD182" s="778"/>
      <c r="QE182" s="778"/>
      <c r="QF182" s="778"/>
      <c r="QG182" s="778"/>
      <c r="QH182" s="778"/>
      <c r="QI182" s="778"/>
      <c r="QJ182" s="778"/>
      <c r="QK182" s="778"/>
      <c r="QL182" s="778"/>
      <c r="QM182" s="778"/>
      <c r="QN182" s="778"/>
      <c r="QO182" s="778"/>
      <c r="QP182" s="778"/>
      <c r="QQ182" s="778"/>
      <c r="QR182" s="778"/>
      <c r="QS182" s="778"/>
      <c r="QT182" s="778"/>
      <c r="QU182" s="778"/>
      <c r="QV182" s="778"/>
      <c r="QW182" s="778"/>
      <c r="QX182" s="778"/>
      <c r="QY182" s="778"/>
      <c r="QZ182" s="778"/>
      <c r="RA182" s="778"/>
      <c r="RB182" s="778"/>
      <c r="RC182" s="778"/>
      <c r="RD182" s="778"/>
      <c r="RE182" s="778"/>
      <c r="RF182" s="778"/>
      <c r="RG182" s="778"/>
      <c r="RH182" s="778"/>
      <c r="RI182" s="778"/>
      <c r="RJ182" s="778"/>
      <c r="RK182" s="778"/>
      <c r="RL182" s="778"/>
      <c r="RM182" s="778"/>
      <c r="RN182" s="778"/>
      <c r="RO182" s="778"/>
      <c r="RP182" s="778"/>
      <c r="RQ182" s="778"/>
      <c r="RR182" s="778"/>
      <c r="RS182" s="778"/>
      <c r="RT182" s="778"/>
      <c r="RU182" s="778"/>
      <c r="RV182" s="778"/>
      <c r="RW182" s="778"/>
      <c r="RX182" s="778"/>
      <c r="RY182" s="778"/>
      <c r="RZ182" s="778"/>
      <c r="SA182" s="778"/>
      <c r="SB182" s="778"/>
      <c r="SC182" s="778"/>
      <c r="SD182" s="778"/>
      <c r="SE182" s="778"/>
      <c r="SF182" s="778"/>
      <c r="SG182" s="778"/>
      <c r="SH182" s="778"/>
      <c r="SI182" s="778"/>
    </row>
    <row r="183" spans="1:503" s="773" customFormat="1" ht="14.1" customHeight="1" x14ac:dyDescent="0.2">
      <c r="A183" s="778"/>
      <c r="B183" s="778"/>
      <c r="C183" s="778"/>
      <c r="D183" s="778"/>
      <c r="E183" s="778"/>
      <c r="F183" s="778"/>
      <c r="G183" s="778"/>
      <c r="H183" s="778"/>
      <c r="I183" s="778"/>
      <c r="J183" s="778"/>
      <c r="K183" s="778"/>
      <c r="L183" s="778"/>
      <c r="M183" s="778"/>
      <c r="N183" s="778"/>
      <c r="O183" s="778"/>
      <c r="P183" s="778"/>
      <c r="X183" s="775"/>
      <c r="Y183" s="775"/>
      <c r="Z183" s="775"/>
      <c r="AA183" s="775"/>
      <c r="AB183" s="775"/>
      <c r="AC183" s="775"/>
      <c r="AD183" s="775"/>
      <c r="AE183" s="775"/>
      <c r="AF183" s="775"/>
      <c r="AG183" s="775"/>
      <c r="AH183" s="775"/>
      <c r="AI183" s="775"/>
      <c r="AJ183" s="775"/>
      <c r="AK183" s="775"/>
      <c r="AL183" s="775"/>
      <c r="AM183" s="775"/>
      <c r="AN183" s="775"/>
      <c r="AO183" s="775"/>
      <c r="AP183" s="775"/>
      <c r="AQ183" s="775"/>
      <c r="AR183" s="775"/>
      <c r="AS183" s="775"/>
      <c r="AT183" s="775"/>
      <c r="AU183" s="775"/>
      <c r="AV183" s="775"/>
      <c r="AW183" s="775"/>
      <c r="AX183" s="775"/>
      <c r="AY183" s="775"/>
      <c r="AZ183" s="775"/>
      <c r="BA183" s="775"/>
      <c r="BB183" s="775"/>
      <c r="BC183" s="775"/>
      <c r="BD183" s="775"/>
      <c r="BE183" s="775"/>
      <c r="BF183" s="775"/>
      <c r="BG183" s="775"/>
      <c r="BH183" s="775"/>
      <c r="BI183" s="775"/>
      <c r="BJ183" s="775"/>
      <c r="BK183" s="775"/>
      <c r="BL183" s="775"/>
      <c r="BM183" s="775"/>
      <c r="BN183" s="775"/>
      <c r="BO183" s="775"/>
      <c r="BP183" s="775"/>
      <c r="BQ183" s="775"/>
      <c r="BR183" s="775"/>
      <c r="BS183" s="775"/>
      <c r="BT183" s="775"/>
      <c r="BU183" s="775"/>
      <c r="BV183" s="775"/>
      <c r="BW183" s="775"/>
      <c r="BX183" s="775"/>
      <c r="BY183" s="775"/>
      <c r="BZ183" s="775"/>
      <c r="CA183" s="775"/>
      <c r="CB183" s="775"/>
      <c r="CC183" s="775"/>
      <c r="CD183" s="775"/>
      <c r="CE183" s="775"/>
      <c r="CF183" s="775"/>
      <c r="CG183" s="775"/>
      <c r="CH183" s="775"/>
      <c r="CI183" s="775"/>
      <c r="CJ183" s="775"/>
      <c r="CK183" s="775"/>
      <c r="CL183" s="775"/>
      <c r="CM183" s="775"/>
      <c r="CN183" s="775"/>
      <c r="CO183" s="775"/>
      <c r="CP183" s="775"/>
      <c r="CQ183" s="775"/>
      <c r="CR183" s="775"/>
      <c r="CS183" s="775"/>
      <c r="CT183" s="775"/>
      <c r="CU183" s="775"/>
      <c r="CV183" s="775"/>
      <c r="CW183" s="775"/>
      <c r="CX183" s="775"/>
      <c r="CY183" s="775"/>
      <c r="CZ183" s="775"/>
      <c r="DA183" s="775"/>
      <c r="DB183" s="775"/>
      <c r="DC183" s="775"/>
      <c r="DD183" s="775"/>
      <c r="DE183" s="775"/>
      <c r="DF183" s="775"/>
      <c r="DG183" s="775"/>
      <c r="DH183" s="775"/>
      <c r="DI183" s="775"/>
      <c r="DJ183" s="775"/>
      <c r="DK183" s="775"/>
      <c r="DL183" s="775"/>
      <c r="DM183" s="775"/>
      <c r="DN183" s="775"/>
      <c r="DO183" s="775"/>
      <c r="DP183" s="775"/>
      <c r="DQ183" s="775"/>
      <c r="DR183" s="775"/>
      <c r="DS183" s="775"/>
      <c r="DT183" s="775"/>
      <c r="DU183" s="775"/>
      <c r="DV183" s="775"/>
      <c r="DW183" s="775"/>
      <c r="DX183" s="775"/>
      <c r="DY183" s="775"/>
      <c r="DZ183" s="775"/>
      <c r="EA183" s="775"/>
      <c r="EB183" s="775"/>
      <c r="EC183" s="775"/>
      <c r="ED183" s="775"/>
      <c r="EE183" s="775"/>
      <c r="EF183" s="775"/>
      <c r="EG183" s="775"/>
      <c r="EH183" s="775"/>
      <c r="EI183" s="775"/>
      <c r="EJ183" s="775"/>
      <c r="EK183" s="775"/>
      <c r="EL183" s="775"/>
      <c r="EM183" s="775"/>
      <c r="EN183" s="775"/>
      <c r="EO183" s="775"/>
      <c r="EP183" s="775"/>
      <c r="EQ183" s="775"/>
      <c r="ER183" s="775"/>
      <c r="ES183" s="775"/>
      <c r="ET183" s="775"/>
      <c r="EU183" s="775"/>
      <c r="EV183" s="775"/>
      <c r="EW183" s="775"/>
      <c r="EX183" s="775"/>
      <c r="EY183" s="775"/>
      <c r="EZ183" s="775"/>
      <c r="FA183" s="775"/>
      <c r="FB183" s="775"/>
      <c r="FC183" s="775"/>
      <c r="FD183" s="775"/>
      <c r="FE183" s="775"/>
      <c r="FF183" s="775"/>
      <c r="FG183" s="775"/>
      <c r="FH183" s="775"/>
      <c r="FI183" s="775"/>
      <c r="FJ183" s="775"/>
      <c r="FK183" s="775"/>
      <c r="FL183" s="775"/>
      <c r="FM183" s="775"/>
      <c r="FN183" s="775"/>
      <c r="FO183" s="775"/>
      <c r="FP183" s="775"/>
      <c r="FQ183" s="775"/>
      <c r="FR183" s="775"/>
      <c r="FS183" s="775"/>
      <c r="FT183" s="775"/>
      <c r="FU183" s="775"/>
      <c r="FV183" s="775"/>
      <c r="FW183" s="775"/>
      <c r="FX183" s="775"/>
      <c r="FY183" s="775"/>
      <c r="FZ183" s="775"/>
      <c r="GA183" s="775"/>
      <c r="GB183" s="775"/>
      <c r="GC183" s="775"/>
      <c r="GD183" s="775"/>
      <c r="GE183" s="775"/>
      <c r="GF183" s="775"/>
      <c r="GG183" s="775"/>
      <c r="GH183" s="775"/>
      <c r="GI183" s="775"/>
      <c r="GJ183" s="775"/>
      <c r="GK183" s="775"/>
      <c r="GL183" s="775"/>
      <c r="GM183" s="775"/>
      <c r="GN183" s="775"/>
      <c r="GO183" s="775"/>
      <c r="GP183" s="775"/>
      <c r="GQ183" s="775"/>
      <c r="GR183" s="775"/>
      <c r="GS183" s="775"/>
      <c r="GT183" s="775"/>
      <c r="GU183" s="775"/>
      <c r="GV183" s="775"/>
      <c r="GW183" s="775"/>
      <c r="GX183" s="775"/>
      <c r="GY183" s="775"/>
      <c r="GZ183" s="775"/>
      <c r="HA183" s="775"/>
      <c r="HB183" s="775"/>
      <c r="HC183" s="775"/>
      <c r="HD183" s="775"/>
      <c r="HE183" s="775"/>
      <c r="HF183" s="775"/>
      <c r="HG183" s="775"/>
      <c r="HH183" s="775"/>
      <c r="HI183" s="775"/>
      <c r="HJ183" s="775"/>
      <c r="HK183" s="775"/>
      <c r="HL183" s="775"/>
      <c r="HM183" s="775"/>
      <c r="HN183" s="775"/>
      <c r="HO183" s="775"/>
      <c r="HP183" s="775"/>
      <c r="HQ183" s="775"/>
      <c r="HR183" s="775"/>
      <c r="HS183" s="775"/>
      <c r="HT183" s="775"/>
      <c r="HU183" s="775"/>
      <c r="HV183" s="775"/>
      <c r="HW183" s="775"/>
      <c r="HX183" s="775"/>
      <c r="HY183" s="775"/>
      <c r="HZ183" s="775"/>
      <c r="IA183" s="775"/>
      <c r="IB183" s="775"/>
      <c r="IC183" s="775"/>
      <c r="ID183" s="775"/>
      <c r="IE183" s="775"/>
      <c r="IF183" s="775"/>
      <c r="IG183" s="775"/>
      <c r="IH183" s="775"/>
      <c r="II183" s="775"/>
      <c r="IJ183" s="775"/>
      <c r="IK183" s="775"/>
      <c r="IL183" s="775"/>
      <c r="IM183" s="775"/>
      <c r="IN183" s="775"/>
      <c r="IO183" s="775"/>
      <c r="IP183" s="775"/>
      <c r="IQ183" s="775"/>
      <c r="IR183" s="775"/>
      <c r="IS183" s="775"/>
      <c r="IT183" s="775"/>
      <c r="IU183" s="775"/>
      <c r="IV183" s="775"/>
      <c r="IW183" s="775"/>
      <c r="IX183" s="775"/>
      <c r="IY183" s="775"/>
      <c r="IZ183" s="775"/>
      <c r="JA183" s="775"/>
      <c r="JB183" s="775"/>
      <c r="JC183" s="775"/>
      <c r="JD183" s="775"/>
      <c r="JE183" s="775"/>
      <c r="JF183" s="775"/>
      <c r="JG183" s="775"/>
      <c r="JH183" s="775"/>
      <c r="JI183" s="775"/>
      <c r="JJ183" s="775"/>
      <c r="JK183" s="775"/>
      <c r="JL183" s="775"/>
      <c r="JM183" s="775"/>
      <c r="JN183" s="775"/>
      <c r="JO183" s="775"/>
      <c r="JP183" s="775"/>
      <c r="JQ183" s="775"/>
      <c r="JR183" s="775"/>
      <c r="JS183" s="775"/>
      <c r="JT183" s="775"/>
      <c r="JU183" s="775"/>
      <c r="JV183" s="775"/>
      <c r="JW183" s="776"/>
      <c r="JX183" s="775"/>
      <c r="JY183" s="775"/>
      <c r="JZ183" s="775"/>
      <c r="KA183" s="775"/>
      <c r="KB183" s="776"/>
      <c r="KC183" s="776"/>
      <c r="KD183" s="776"/>
      <c r="KE183" s="776"/>
      <c r="KF183" s="776"/>
      <c r="KG183" s="776"/>
      <c r="KH183" s="776"/>
      <c r="KI183" s="776"/>
      <c r="KJ183" s="776"/>
      <c r="KK183" s="776"/>
      <c r="KL183" s="776"/>
      <c r="KM183" s="776"/>
      <c r="KN183" s="776"/>
      <c r="KO183" s="776"/>
      <c r="KP183" s="776"/>
      <c r="KQ183" s="776"/>
      <c r="KR183" s="776"/>
      <c r="KS183" s="776"/>
      <c r="KT183" s="776"/>
      <c r="KU183" s="776"/>
      <c r="KV183" s="776"/>
      <c r="KW183" s="776"/>
      <c r="KX183" s="776"/>
      <c r="KY183" s="776"/>
      <c r="KZ183" s="776"/>
      <c r="LA183" s="776"/>
      <c r="LB183" s="776"/>
      <c r="LC183" s="776"/>
      <c r="LD183" s="776"/>
      <c r="LE183" s="776"/>
      <c r="LF183" s="776"/>
      <c r="LG183" s="776"/>
      <c r="LH183" s="776"/>
      <c r="LI183" s="776"/>
      <c r="LJ183" s="776"/>
      <c r="LK183" s="776"/>
      <c r="LL183" s="776"/>
      <c r="LM183" s="776"/>
      <c r="LN183" s="776"/>
      <c r="LO183" s="776"/>
      <c r="LP183" s="776"/>
      <c r="LQ183" s="776"/>
      <c r="LR183" s="775"/>
      <c r="LS183" s="775"/>
      <c r="LT183" s="775"/>
      <c r="LU183" s="775"/>
      <c r="LV183" s="775"/>
      <c r="LW183" s="775"/>
      <c r="LX183" s="777"/>
      <c r="LY183" s="775"/>
      <c r="LZ183" s="775"/>
      <c r="MA183" s="775"/>
      <c r="MB183" s="775"/>
      <c r="MC183" s="775"/>
      <c r="MD183" s="775"/>
      <c r="ME183" s="775"/>
      <c r="MF183" s="775"/>
      <c r="MG183" s="775"/>
      <c r="MH183" s="775"/>
      <c r="MI183" s="775"/>
      <c r="MJ183" s="775"/>
      <c r="MK183" s="775"/>
      <c r="ML183" s="775"/>
      <c r="MM183" s="775"/>
      <c r="MN183" s="777"/>
      <c r="MO183" s="777"/>
      <c r="MP183" s="775"/>
      <c r="MQ183" s="775"/>
      <c r="MR183" s="775"/>
      <c r="MS183" s="775"/>
      <c r="MT183" s="775"/>
      <c r="MU183" s="775"/>
      <c r="MV183" s="775"/>
      <c r="MW183" s="775"/>
      <c r="MX183" s="775"/>
      <c r="MY183" s="775"/>
      <c r="MZ183" s="775"/>
      <c r="NA183" s="775"/>
      <c r="NB183" s="775"/>
      <c r="NC183" s="775"/>
      <c r="ND183" s="775"/>
      <c r="NE183" s="778"/>
      <c r="NF183" s="778"/>
      <c r="NG183" s="778"/>
      <c r="NH183" s="778"/>
      <c r="NI183" s="778"/>
      <c r="NJ183" s="778"/>
      <c r="NK183" s="778"/>
      <c r="NL183" s="778"/>
      <c r="NM183" s="778"/>
      <c r="NN183" s="778"/>
      <c r="NO183" s="778"/>
      <c r="NP183" s="778"/>
      <c r="NQ183" s="778"/>
      <c r="NR183" s="778"/>
      <c r="NS183" s="778"/>
      <c r="NT183" s="778"/>
      <c r="NU183" s="778"/>
      <c r="NV183" s="778"/>
      <c r="NW183" s="778"/>
      <c r="NX183" s="778"/>
      <c r="NY183" s="778"/>
      <c r="NZ183" s="778"/>
      <c r="OA183" s="778"/>
      <c r="OB183" s="778"/>
      <c r="OC183" s="778"/>
      <c r="OD183" s="778"/>
      <c r="OE183" s="778"/>
      <c r="OF183" s="778"/>
      <c r="OG183" s="778"/>
      <c r="OH183" s="778"/>
      <c r="OI183" s="778"/>
      <c r="OJ183" s="778"/>
      <c r="OK183" s="778"/>
      <c r="OL183" s="778"/>
      <c r="OM183" s="778"/>
      <c r="ON183" s="778"/>
      <c r="OO183" s="778"/>
      <c r="OP183" s="778"/>
      <c r="OQ183" s="778"/>
      <c r="OR183" s="778"/>
      <c r="OS183" s="778"/>
      <c r="OT183" s="778"/>
      <c r="OU183" s="778"/>
      <c r="OV183" s="778"/>
      <c r="OW183" s="778"/>
      <c r="OX183" s="778"/>
      <c r="OY183" s="778"/>
      <c r="OZ183" s="778"/>
      <c r="PA183" s="778"/>
      <c r="PB183" s="778"/>
      <c r="PC183" s="778"/>
      <c r="PD183" s="778"/>
      <c r="PE183" s="778"/>
      <c r="PF183" s="778"/>
      <c r="PG183" s="778"/>
      <c r="PH183" s="778"/>
      <c r="PI183" s="778"/>
      <c r="PJ183" s="778"/>
      <c r="PK183" s="778"/>
      <c r="PL183" s="778"/>
      <c r="PM183" s="778"/>
      <c r="PN183" s="778"/>
      <c r="PO183" s="778"/>
      <c r="PP183" s="778"/>
      <c r="PQ183" s="778"/>
      <c r="PR183" s="778"/>
      <c r="PS183" s="778"/>
      <c r="PT183" s="778"/>
      <c r="PU183" s="778"/>
      <c r="PV183" s="778"/>
      <c r="PW183" s="778"/>
      <c r="PX183" s="778"/>
      <c r="PY183" s="778"/>
      <c r="PZ183" s="778"/>
      <c r="QA183" s="778"/>
      <c r="QB183" s="778"/>
      <c r="QC183" s="778"/>
      <c r="QD183" s="778"/>
      <c r="QE183" s="778"/>
      <c r="QF183" s="778"/>
      <c r="QG183" s="778"/>
      <c r="QH183" s="778"/>
      <c r="QI183" s="778"/>
      <c r="QJ183" s="778"/>
      <c r="QK183" s="778"/>
      <c r="QL183" s="778"/>
      <c r="QM183" s="778"/>
      <c r="QN183" s="778"/>
      <c r="QO183" s="778"/>
      <c r="QP183" s="778"/>
      <c r="QQ183" s="778"/>
      <c r="QR183" s="778"/>
      <c r="QS183" s="778"/>
      <c r="QT183" s="778"/>
      <c r="QU183" s="778"/>
      <c r="QV183" s="778"/>
      <c r="QW183" s="778"/>
      <c r="QX183" s="778"/>
      <c r="QY183" s="778"/>
      <c r="QZ183" s="778"/>
      <c r="RA183" s="778"/>
      <c r="RB183" s="778"/>
      <c r="RC183" s="778"/>
      <c r="RD183" s="778"/>
      <c r="RE183" s="778"/>
      <c r="RF183" s="778"/>
      <c r="RG183" s="778"/>
      <c r="RH183" s="778"/>
      <c r="RI183" s="778"/>
      <c r="RJ183" s="778"/>
      <c r="RK183" s="778"/>
      <c r="RL183" s="778"/>
      <c r="RM183" s="778"/>
      <c r="RN183" s="778"/>
      <c r="RO183" s="778"/>
      <c r="RP183" s="778"/>
      <c r="RQ183" s="778"/>
      <c r="RR183" s="778"/>
      <c r="RS183" s="778"/>
      <c r="RT183" s="778"/>
      <c r="RU183" s="778"/>
      <c r="RV183" s="778"/>
      <c r="RW183" s="778"/>
      <c r="RX183" s="778"/>
      <c r="RY183" s="778"/>
      <c r="RZ183" s="778"/>
      <c r="SA183" s="778"/>
      <c r="SB183" s="778"/>
      <c r="SC183" s="778"/>
      <c r="SD183" s="778"/>
      <c r="SE183" s="778"/>
      <c r="SF183" s="778"/>
      <c r="SG183" s="778"/>
      <c r="SH183" s="778"/>
      <c r="SI183" s="778"/>
    </row>
    <row r="184" spans="1:503" s="773" customFormat="1" ht="14.1" customHeight="1" x14ac:dyDescent="0.2">
      <c r="A184" s="778"/>
      <c r="B184" s="778"/>
      <c r="C184" s="778"/>
      <c r="D184" s="778"/>
      <c r="E184" s="778"/>
      <c r="F184" s="778"/>
      <c r="G184" s="778"/>
      <c r="H184" s="778"/>
      <c r="I184" s="778"/>
      <c r="J184" s="778"/>
      <c r="K184" s="778"/>
      <c r="L184" s="778"/>
      <c r="M184" s="778"/>
      <c r="N184" s="778"/>
      <c r="O184" s="778"/>
      <c r="P184" s="778"/>
      <c r="X184" s="775"/>
      <c r="Y184" s="775"/>
      <c r="Z184" s="775"/>
      <c r="AA184" s="775"/>
      <c r="AB184" s="775"/>
      <c r="AC184" s="775"/>
      <c r="AD184" s="775"/>
      <c r="AE184" s="775"/>
      <c r="AF184" s="775"/>
      <c r="AG184" s="775"/>
      <c r="AH184" s="775"/>
      <c r="AI184" s="775"/>
      <c r="AJ184" s="775"/>
      <c r="AK184" s="775"/>
      <c r="AL184" s="775"/>
      <c r="AM184" s="775"/>
      <c r="AN184" s="775"/>
      <c r="AO184" s="775"/>
      <c r="AP184" s="775"/>
      <c r="AQ184" s="775"/>
      <c r="AR184" s="775"/>
      <c r="AS184" s="775"/>
      <c r="AT184" s="775"/>
      <c r="AU184" s="775"/>
      <c r="AV184" s="775"/>
      <c r="AW184" s="775"/>
      <c r="AX184" s="775"/>
      <c r="AY184" s="775"/>
      <c r="AZ184" s="775"/>
      <c r="BA184" s="775"/>
      <c r="BB184" s="775"/>
      <c r="BC184" s="775"/>
      <c r="BD184" s="775"/>
      <c r="BE184" s="775"/>
      <c r="BF184" s="775"/>
      <c r="BG184" s="775"/>
      <c r="BH184" s="775"/>
      <c r="BI184" s="775"/>
      <c r="BJ184" s="775"/>
      <c r="BK184" s="775"/>
      <c r="BL184" s="775"/>
      <c r="BM184" s="775"/>
      <c r="BN184" s="775"/>
      <c r="BO184" s="775"/>
      <c r="BP184" s="775"/>
      <c r="BQ184" s="775"/>
      <c r="BR184" s="775"/>
      <c r="BS184" s="775"/>
      <c r="BT184" s="775"/>
      <c r="BU184" s="775"/>
      <c r="BV184" s="775"/>
      <c r="BW184" s="775"/>
      <c r="BX184" s="775"/>
      <c r="BY184" s="775"/>
      <c r="BZ184" s="775"/>
      <c r="CA184" s="775"/>
      <c r="CB184" s="775"/>
      <c r="CC184" s="775"/>
      <c r="CD184" s="775"/>
      <c r="CE184" s="775"/>
      <c r="CF184" s="775"/>
      <c r="CG184" s="775"/>
      <c r="CH184" s="775"/>
      <c r="CI184" s="775"/>
      <c r="CJ184" s="775"/>
      <c r="CK184" s="775"/>
      <c r="CL184" s="775"/>
      <c r="CM184" s="775"/>
      <c r="CN184" s="775"/>
      <c r="CO184" s="775"/>
      <c r="CP184" s="775"/>
      <c r="CQ184" s="775"/>
      <c r="CR184" s="775"/>
      <c r="CS184" s="775"/>
      <c r="CT184" s="775"/>
      <c r="CU184" s="775"/>
      <c r="CV184" s="775"/>
      <c r="CW184" s="775"/>
      <c r="CX184" s="775"/>
      <c r="CY184" s="775"/>
      <c r="CZ184" s="775"/>
      <c r="DA184" s="775"/>
      <c r="DB184" s="775"/>
      <c r="DC184" s="775"/>
      <c r="DD184" s="775"/>
      <c r="DE184" s="775"/>
      <c r="DF184" s="775"/>
      <c r="DG184" s="775"/>
      <c r="DH184" s="775"/>
      <c r="DI184" s="775"/>
      <c r="DJ184" s="775"/>
      <c r="DK184" s="775"/>
      <c r="DL184" s="775"/>
      <c r="DM184" s="775"/>
      <c r="DN184" s="775"/>
      <c r="DO184" s="775"/>
      <c r="DP184" s="775"/>
      <c r="DQ184" s="775"/>
      <c r="DR184" s="775"/>
      <c r="DS184" s="775"/>
      <c r="DT184" s="775"/>
      <c r="DU184" s="775"/>
      <c r="DV184" s="775"/>
      <c r="DW184" s="775"/>
      <c r="DX184" s="775"/>
      <c r="DY184" s="775"/>
      <c r="DZ184" s="775"/>
      <c r="EA184" s="775"/>
      <c r="EB184" s="775"/>
      <c r="EC184" s="775"/>
      <c r="ED184" s="775"/>
      <c r="EE184" s="775"/>
      <c r="EF184" s="775"/>
      <c r="EG184" s="775"/>
      <c r="EH184" s="775"/>
      <c r="EI184" s="775"/>
      <c r="EJ184" s="775"/>
      <c r="EK184" s="775"/>
      <c r="EL184" s="775"/>
      <c r="EM184" s="775"/>
      <c r="EN184" s="775"/>
      <c r="EO184" s="775"/>
      <c r="EP184" s="775"/>
      <c r="EQ184" s="775"/>
      <c r="ER184" s="775"/>
      <c r="ES184" s="775"/>
      <c r="ET184" s="775"/>
      <c r="EU184" s="775"/>
      <c r="EV184" s="775"/>
      <c r="EW184" s="775"/>
      <c r="EX184" s="775"/>
      <c r="EY184" s="775"/>
      <c r="EZ184" s="775"/>
      <c r="FA184" s="775"/>
      <c r="FB184" s="775"/>
      <c r="FC184" s="775"/>
      <c r="FD184" s="775"/>
      <c r="FE184" s="775"/>
      <c r="FF184" s="775"/>
      <c r="FG184" s="775"/>
      <c r="FH184" s="775"/>
      <c r="FI184" s="775"/>
      <c r="FJ184" s="775"/>
      <c r="FK184" s="775"/>
      <c r="FL184" s="775"/>
      <c r="FM184" s="775"/>
      <c r="FN184" s="775"/>
      <c r="FO184" s="775"/>
      <c r="FP184" s="775"/>
      <c r="FQ184" s="775"/>
      <c r="FR184" s="775"/>
      <c r="FS184" s="775"/>
      <c r="FT184" s="775"/>
      <c r="FU184" s="775"/>
      <c r="FV184" s="775"/>
      <c r="FW184" s="775"/>
      <c r="FX184" s="775"/>
      <c r="FY184" s="775"/>
      <c r="FZ184" s="775"/>
      <c r="GA184" s="775"/>
      <c r="GB184" s="775"/>
      <c r="GC184" s="775"/>
      <c r="GD184" s="775"/>
      <c r="GE184" s="775"/>
      <c r="GF184" s="775"/>
      <c r="GG184" s="775"/>
      <c r="GH184" s="775"/>
      <c r="GI184" s="775"/>
      <c r="GJ184" s="775"/>
      <c r="GK184" s="775"/>
      <c r="GL184" s="775"/>
      <c r="GM184" s="775"/>
      <c r="GN184" s="775"/>
      <c r="GO184" s="775"/>
      <c r="GP184" s="775"/>
      <c r="GQ184" s="775"/>
      <c r="GR184" s="775"/>
      <c r="GS184" s="775"/>
      <c r="GT184" s="775"/>
      <c r="GU184" s="775"/>
      <c r="GV184" s="775"/>
      <c r="GW184" s="775"/>
      <c r="GX184" s="775"/>
      <c r="GY184" s="775"/>
      <c r="GZ184" s="775"/>
      <c r="HA184" s="775"/>
      <c r="HB184" s="775"/>
      <c r="HC184" s="775"/>
      <c r="HD184" s="775"/>
      <c r="HE184" s="775"/>
      <c r="HF184" s="775"/>
      <c r="HG184" s="775"/>
      <c r="HH184" s="775"/>
      <c r="HI184" s="775"/>
      <c r="HJ184" s="775"/>
      <c r="HK184" s="775"/>
      <c r="HL184" s="775"/>
      <c r="HM184" s="775"/>
      <c r="HN184" s="775"/>
      <c r="HO184" s="775"/>
      <c r="HP184" s="775"/>
      <c r="HQ184" s="775"/>
      <c r="HR184" s="775"/>
      <c r="HS184" s="775"/>
      <c r="HT184" s="775"/>
      <c r="HU184" s="775"/>
      <c r="HV184" s="775"/>
      <c r="HW184" s="775"/>
      <c r="HX184" s="775"/>
      <c r="HY184" s="775"/>
      <c r="HZ184" s="775"/>
      <c r="IA184" s="775"/>
      <c r="IB184" s="775"/>
      <c r="IC184" s="775"/>
      <c r="ID184" s="775"/>
      <c r="IE184" s="775"/>
      <c r="IF184" s="775"/>
      <c r="IG184" s="775"/>
      <c r="IH184" s="775"/>
      <c r="II184" s="775"/>
      <c r="IJ184" s="775"/>
      <c r="IK184" s="775"/>
      <c r="IL184" s="775"/>
      <c r="IM184" s="775"/>
      <c r="IN184" s="775"/>
      <c r="IO184" s="775"/>
      <c r="IP184" s="775"/>
      <c r="IQ184" s="775"/>
      <c r="IR184" s="775"/>
      <c r="IS184" s="775"/>
      <c r="IT184" s="775"/>
      <c r="IU184" s="775"/>
      <c r="IV184" s="775"/>
      <c r="IW184" s="775"/>
      <c r="IX184" s="775"/>
      <c r="IY184" s="775"/>
      <c r="IZ184" s="775"/>
      <c r="JA184" s="775"/>
      <c r="JB184" s="775"/>
      <c r="JC184" s="775"/>
      <c r="JD184" s="775"/>
      <c r="JE184" s="775"/>
      <c r="JF184" s="775"/>
      <c r="JG184" s="775"/>
      <c r="JH184" s="775"/>
      <c r="JI184" s="775"/>
      <c r="JJ184" s="775"/>
      <c r="JK184" s="775"/>
      <c r="JL184" s="775"/>
      <c r="JM184" s="775"/>
      <c r="JN184" s="775"/>
      <c r="JO184" s="775"/>
      <c r="JP184" s="775"/>
      <c r="JQ184" s="775"/>
      <c r="JR184" s="775"/>
      <c r="JS184" s="775"/>
      <c r="JT184" s="775"/>
      <c r="JU184" s="775"/>
      <c r="JV184" s="775"/>
      <c r="JW184" s="776"/>
      <c r="JX184" s="775"/>
      <c r="JY184" s="775"/>
      <c r="JZ184" s="775"/>
      <c r="KA184" s="775"/>
      <c r="KB184" s="776"/>
      <c r="KC184" s="776"/>
      <c r="KD184" s="776"/>
      <c r="KE184" s="776"/>
      <c r="KF184" s="776"/>
      <c r="KG184" s="776"/>
      <c r="KH184" s="776"/>
      <c r="KI184" s="776"/>
      <c r="KJ184" s="776"/>
      <c r="KK184" s="776"/>
      <c r="KL184" s="776"/>
      <c r="KM184" s="776"/>
      <c r="KN184" s="776"/>
      <c r="KO184" s="776"/>
      <c r="KP184" s="776"/>
      <c r="KQ184" s="776"/>
      <c r="KR184" s="776"/>
      <c r="KS184" s="776"/>
      <c r="KT184" s="776"/>
      <c r="KU184" s="776"/>
      <c r="KV184" s="776"/>
      <c r="KW184" s="776"/>
      <c r="KX184" s="776"/>
      <c r="KY184" s="776"/>
      <c r="KZ184" s="776"/>
      <c r="LA184" s="776"/>
      <c r="LB184" s="776"/>
      <c r="LC184" s="776"/>
      <c r="LD184" s="776"/>
      <c r="LE184" s="776"/>
      <c r="LF184" s="776"/>
      <c r="LG184" s="776"/>
      <c r="LH184" s="776"/>
      <c r="LI184" s="776"/>
      <c r="LJ184" s="776"/>
      <c r="LK184" s="776"/>
      <c r="LL184" s="776"/>
      <c r="LM184" s="776"/>
      <c r="LN184" s="776"/>
      <c r="LO184" s="776"/>
      <c r="LP184" s="776"/>
      <c r="LQ184" s="776"/>
      <c r="LR184" s="775"/>
      <c r="LS184" s="775"/>
      <c r="LT184" s="775"/>
      <c r="LU184" s="775"/>
      <c r="LV184" s="775"/>
      <c r="LW184" s="775"/>
      <c r="LX184" s="777"/>
      <c r="LY184" s="775"/>
      <c r="LZ184" s="775"/>
      <c r="MA184" s="775"/>
      <c r="MB184" s="775"/>
      <c r="MC184" s="775"/>
      <c r="MD184" s="775"/>
      <c r="ME184" s="775"/>
      <c r="MF184" s="775"/>
      <c r="MG184" s="775"/>
      <c r="MH184" s="775"/>
      <c r="MI184" s="775"/>
      <c r="MJ184" s="775"/>
      <c r="MK184" s="775"/>
      <c r="ML184" s="775"/>
      <c r="MM184" s="775"/>
      <c r="MN184" s="777"/>
      <c r="MO184" s="777"/>
      <c r="MP184" s="775"/>
      <c r="MQ184" s="775"/>
      <c r="MR184" s="775"/>
      <c r="MS184" s="775"/>
      <c r="MT184" s="775"/>
      <c r="MU184" s="775"/>
      <c r="MV184" s="775"/>
      <c r="MW184" s="775"/>
      <c r="MX184" s="775"/>
      <c r="MY184" s="775"/>
      <c r="MZ184" s="775"/>
      <c r="NA184" s="775"/>
      <c r="NB184" s="775"/>
      <c r="NC184" s="775"/>
      <c r="ND184" s="775"/>
      <c r="NE184" s="778"/>
      <c r="NF184" s="778"/>
      <c r="NG184" s="778"/>
      <c r="NH184" s="778"/>
      <c r="NI184" s="778"/>
      <c r="NJ184" s="778"/>
      <c r="NK184" s="778"/>
      <c r="NL184" s="778"/>
      <c r="NM184" s="778"/>
      <c r="NN184" s="778"/>
      <c r="NO184" s="778"/>
      <c r="NP184" s="778"/>
      <c r="NQ184" s="778"/>
      <c r="NR184" s="778"/>
      <c r="NS184" s="778"/>
      <c r="NT184" s="778"/>
      <c r="NU184" s="778"/>
      <c r="NV184" s="778"/>
      <c r="NW184" s="778"/>
      <c r="NX184" s="778"/>
      <c r="NY184" s="778"/>
      <c r="NZ184" s="778"/>
      <c r="OA184" s="778"/>
      <c r="OB184" s="778"/>
      <c r="OC184" s="778"/>
      <c r="OD184" s="778"/>
      <c r="OE184" s="778"/>
      <c r="OF184" s="778"/>
      <c r="OG184" s="778"/>
      <c r="OH184" s="778"/>
      <c r="OI184" s="778"/>
      <c r="OJ184" s="778"/>
      <c r="OK184" s="778"/>
      <c r="OL184" s="778"/>
      <c r="OM184" s="778"/>
      <c r="ON184" s="778"/>
      <c r="OO184" s="778"/>
      <c r="OP184" s="778"/>
      <c r="OQ184" s="778"/>
      <c r="OR184" s="778"/>
      <c r="OS184" s="778"/>
      <c r="OT184" s="778"/>
      <c r="OU184" s="778"/>
      <c r="OV184" s="778"/>
      <c r="OW184" s="778"/>
      <c r="OX184" s="778"/>
      <c r="OY184" s="778"/>
      <c r="OZ184" s="778"/>
      <c r="PA184" s="778"/>
      <c r="PB184" s="778"/>
      <c r="PC184" s="778"/>
      <c r="PD184" s="778"/>
      <c r="PE184" s="778"/>
      <c r="PF184" s="778"/>
      <c r="PG184" s="778"/>
      <c r="PH184" s="778"/>
      <c r="PI184" s="778"/>
      <c r="PJ184" s="778"/>
      <c r="PK184" s="778"/>
      <c r="PL184" s="778"/>
      <c r="PM184" s="778"/>
      <c r="PN184" s="778"/>
      <c r="PO184" s="778"/>
      <c r="PP184" s="778"/>
      <c r="PQ184" s="778"/>
      <c r="PR184" s="778"/>
      <c r="PS184" s="778"/>
      <c r="PT184" s="778"/>
      <c r="PU184" s="778"/>
      <c r="PV184" s="778"/>
      <c r="PW184" s="778"/>
      <c r="PX184" s="778"/>
      <c r="PY184" s="778"/>
      <c r="PZ184" s="778"/>
      <c r="QA184" s="778"/>
      <c r="QB184" s="778"/>
      <c r="QC184" s="778"/>
      <c r="QD184" s="778"/>
      <c r="QE184" s="778"/>
      <c r="QF184" s="778"/>
      <c r="QG184" s="778"/>
      <c r="QH184" s="778"/>
      <c r="QI184" s="778"/>
      <c r="QJ184" s="778"/>
      <c r="QK184" s="778"/>
      <c r="QL184" s="778"/>
      <c r="QM184" s="778"/>
      <c r="QN184" s="778"/>
      <c r="QO184" s="778"/>
      <c r="QP184" s="778"/>
      <c r="QQ184" s="778"/>
      <c r="QR184" s="778"/>
      <c r="QS184" s="778"/>
      <c r="QT184" s="778"/>
      <c r="QU184" s="778"/>
      <c r="QV184" s="778"/>
      <c r="QW184" s="778"/>
      <c r="QX184" s="778"/>
      <c r="QY184" s="778"/>
      <c r="QZ184" s="778"/>
      <c r="RA184" s="778"/>
      <c r="RB184" s="778"/>
      <c r="RC184" s="778"/>
      <c r="RD184" s="778"/>
      <c r="RE184" s="778"/>
      <c r="RF184" s="778"/>
      <c r="RG184" s="778"/>
      <c r="RH184" s="778"/>
      <c r="RI184" s="778"/>
      <c r="RJ184" s="778"/>
      <c r="RK184" s="778"/>
      <c r="RL184" s="778"/>
      <c r="RM184" s="778"/>
      <c r="RN184" s="778"/>
      <c r="RO184" s="778"/>
      <c r="RP184" s="778"/>
      <c r="RQ184" s="778"/>
      <c r="RR184" s="778"/>
      <c r="RS184" s="778"/>
      <c r="RT184" s="778"/>
      <c r="RU184" s="778"/>
      <c r="RV184" s="778"/>
      <c r="RW184" s="778"/>
      <c r="RX184" s="778"/>
      <c r="RY184" s="778"/>
      <c r="RZ184" s="778"/>
      <c r="SA184" s="778"/>
      <c r="SB184" s="778"/>
      <c r="SC184" s="778"/>
      <c r="SD184" s="778"/>
      <c r="SE184" s="778"/>
      <c r="SF184" s="778"/>
      <c r="SG184" s="778"/>
      <c r="SH184" s="778"/>
      <c r="SI184" s="778"/>
    </row>
    <row r="185" spans="1:503" s="773" customFormat="1" ht="14.1" customHeight="1" x14ac:dyDescent="0.2">
      <c r="A185" s="919"/>
      <c r="B185" s="778"/>
      <c r="C185" s="778"/>
      <c r="D185" s="778"/>
      <c r="E185" s="778"/>
      <c r="F185" s="778"/>
      <c r="G185" s="778"/>
      <c r="H185" s="778"/>
      <c r="I185" s="778"/>
      <c r="J185" s="778"/>
      <c r="K185" s="778"/>
      <c r="L185" s="778"/>
      <c r="M185" s="778"/>
      <c r="N185" s="778"/>
      <c r="O185" s="778"/>
      <c r="P185" s="778"/>
      <c r="X185" s="775"/>
      <c r="Y185" s="775"/>
      <c r="Z185" s="775"/>
      <c r="AA185" s="775"/>
      <c r="AB185" s="775"/>
      <c r="AC185" s="775"/>
      <c r="AD185" s="775"/>
      <c r="AE185" s="775"/>
      <c r="AF185" s="775"/>
      <c r="AG185" s="775"/>
      <c r="AH185" s="775"/>
      <c r="AI185" s="775"/>
      <c r="AJ185" s="775"/>
      <c r="AK185" s="775"/>
      <c r="AL185" s="775"/>
      <c r="AM185" s="775"/>
      <c r="AN185" s="775"/>
      <c r="AO185" s="775"/>
      <c r="AP185" s="775"/>
      <c r="AQ185" s="775"/>
      <c r="AR185" s="775"/>
      <c r="AS185" s="775"/>
      <c r="AT185" s="775"/>
      <c r="AU185" s="775"/>
      <c r="AV185" s="775"/>
      <c r="AW185" s="775"/>
      <c r="AX185" s="775"/>
      <c r="AY185" s="775"/>
      <c r="AZ185" s="775"/>
      <c r="BA185" s="775"/>
      <c r="BB185" s="775"/>
      <c r="BC185" s="775"/>
      <c r="BD185" s="775"/>
      <c r="BE185" s="775"/>
      <c r="BF185" s="775"/>
      <c r="BG185" s="775"/>
      <c r="BH185" s="775"/>
      <c r="BI185" s="775"/>
      <c r="BJ185" s="775"/>
      <c r="BK185" s="775"/>
      <c r="BL185" s="775"/>
      <c r="BM185" s="775"/>
      <c r="BN185" s="775"/>
      <c r="BO185" s="775"/>
      <c r="BP185" s="775"/>
      <c r="BQ185" s="775"/>
      <c r="BR185" s="775"/>
      <c r="BS185" s="775"/>
      <c r="BT185" s="775"/>
      <c r="BU185" s="775"/>
      <c r="BV185" s="775"/>
      <c r="BW185" s="775"/>
      <c r="BX185" s="775"/>
      <c r="BY185" s="775"/>
      <c r="BZ185" s="775"/>
      <c r="CA185" s="775"/>
      <c r="CB185" s="775"/>
      <c r="CC185" s="775"/>
      <c r="CD185" s="775"/>
      <c r="CE185" s="775"/>
      <c r="CF185" s="775"/>
      <c r="CG185" s="775"/>
      <c r="CH185" s="775"/>
      <c r="CI185" s="775"/>
      <c r="CJ185" s="775"/>
      <c r="CK185" s="775"/>
      <c r="CL185" s="775"/>
      <c r="CM185" s="775"/>
      <c r="CN185" s="775"/>
      <c r="CO185" s="775"/>
      <c r="CP185" s="775"/>
      <c r="CQ185" s="775"/>
      <c r="CR185" s="775"/>
      <c r="CS185" s="775"/>
      <c r="CT185" s="775"/>
      <c r="CU185" s="775"/>
      <c r="CV185" s="775"/>
      <c r="CW185" s="775"/>
      <c r="CX185" s="775"/>
      <c r="CY185" s="775"/>
      <c r="CZ185" s="775"/>
      <c r="DA185" s="775"/>
      <c r="DB185" s="775"/>
      <c r="DC185" s="775"/>
      <c r="DD185" s="775"/>
      <c r="DE185" s="775"/>
      <c r="DF185" s="775"/>
      <c r="DG185" s="775"/>
      <c r="DH185" s="775"/>
      <c r="DI185" s="775"/>
      <c r="DJ185" s="775"/>
      <c r="DK185" s="775"/>
      <c r="DL185" s="775"/>
      <c r="DM185" s="775"/>
      <c r="DN185" s="775"/>
      <c r="DO185" s="775"/>
      <c r="DP185" s="775"/>
      <c r="DQ185" s="775"/>
      <c r="DR185" s="775"/>
      <c r="DS185" s="775"/>
      <c r="DT185" s="775"/>
      <c r="DU185" s="775"/>
      <c r="DV185" s="775"/>
      <c r="DW185" s="775"/>
      <c r="DX185" s="775"/>
      <c r="DY185" s="775"/>
      <c r="DZ185" s="775"/>
      <c r="EA185" s="775"/>
      <c r="EB185" s="775"/>
      <c r="EC185" s="775"/>
      <c r="ED185" s="775"/>
      <c r="EE185" s="775"/>
      <c r="EF185" s="775"/>
      <c r="EG185" s="775"/>
      <c r="EH185" s="775"/>
      <c r="EI185" s="775"/>
      <c r="EJ185" s="775"/>
      <c r="EK185" s="775"/>
      <c r="EL185" s="775"/>
      <c r="EM185" s="775"/>
      <c r="EN185" s="775"/>
      <c r="EO185" s="775"/>
      <c r="EP185" s="775"/>
      <c r="EQ185" s="775"/>
      <c r="ER185" s="775"/>
      <c r="ES185" s="775"/>
      <c r="ET185" s="775"/>
      <c r="EU185" s="775"/>
      <c r="EV185" s="775"/>
      <c r="EW185" s="775"/>
      <c r="EX185" s="775"/>
      <c r="EY185" s="775"/>
      <c r="EZ185" s="775"/>
      <c r="FA185" s="775"/>
      <c r="FB185" s="775"/>
      <c r="FC185" s="775"/>
      <c r="FD185" s="775"/>
      <c r="FE185" s="775"/>
      <c r="FF185" s="775"/>
      <c r="FG185" s="775"/>
      <c r="FH185" s="775"/>
      <c r="FI185" s="775"/>
      <c r="FJ185" s="775"/>
      <c r="FK185" s="775"/>
      <c r="FL185" s="775"/>
      <c r="FM185" s="775"/>
      <c r="FN185" s="775"/>
      <c r="FO185" s="775"/>
      <c r="FP185" s="775"/>
      <c r="FQ185" s="775"/>
      <c r="FR185" s="775"/>
      <c r="FS185" s="775"/>
      <c r="FT185" s="775"/>
      <c r="FU185" s="775"/>
      <c r="FV185" s="775"/>
      <c r="FW185" s="775"/>
      <c r="FX185" s="775"/>
      <c r="FY185" s="775"/>
      <c r="FZ185" s="775"/>
      <c r="GA185" s="775"/>
      <c r="GB185" s="775"/>
      <c r="GC185" s="775"/>
      <c r="GD185" s="775"/>
      <c r="GE185" s="775"/>
      <c r="GF185" s="775"/>
      <c r="GG185" s="775"/>
      <c r="GH185" s="775"/>
      <c r="GI185" s="775"/>
      <c r="GJ185" s="775"/>
      <c r="GK185" s="775"/>
      <c r="GL185" s="775"/>
      <c r="GM185" s="775"/>
      <c r="GN185" s="775"/>
      <c r="GO185" s="775"/>
      <c r="GP185" s="775"/>
      <c r="GQ185" s="775"/>
      <c r="GR185" s="775"/>
      <c r="GS185" s="775"/>
      <c r="GT185" s="775"/>
      <c r="GU185" s="775"/>
      <c r="GV185" s="775"/>
      <c r="GW185" s="775"/>
      <c r="GX185" s="775"/>
      <c r="GY185" s="775"/>
      <c r="GZ185" s="775"/>
      <c r="HA185" s="775"/>
      <c r="HB185" s="775"/>
      <c r="HC185" s="775"/>
      <c r="HD185" s="775"/>
      <c r="HE185" s="775"/>
      <c r="HF185" s="775"/>
      <c r="HG185" s="775"/>
      <c r="HH185" s="775"/>
      <c r="HI185" s="775"/>
      <c r="HJ185" s="775"/>
      <c r="HK185" s="775"/>
      <c r="HL185" s="775"/>
      <c r="HM185" s="775"/>
      <c r="HN185" s="775"/>
      <c r="HO185" s="775"/>
      <c r="HP185" s="775"/>
      <c r="HQ185" s="775"/>
      <c r="HR185" s="775"/>
      <c r="HS185" s="775"/>
      <c r="HT185" s="775"/>
      <c r="HU185" s="775"/>
      <c r="HV185" s="775"/>
      <c r="HW185" s="775"/>
      <c r="HX185" s="775"/>
      <c r="HY185" s="775"/>
      <c r="HZ185" s="775"/>
      <c r="IA185" s="775"/>
      <c r="IB185" s="775"/>
      <c r="IC185" s="775"/>
      <c r="ID185" s="775"/>
      <c r="IE185" s="775"/>
      <c r="IF185" s="775"/>
      <c r="IG185" s="775"/>
      <c r="IH185" s="775"/>
      <c r="II185" s="775"/>
      <c r="IJ185" s="775"/>
      <c r="IK185" s="775"/>
      <c r="IL185" s="775"/>
      <c r="IM185" s="775"/>
      <c r="IN185" s="775"/>
      <c r="IO185" s="775"/>
      <c r="IP185" s="775"/>
      <c r="IQ185" s="775"/>
      <c r="IR185" s="775"/>
      <c r="IS185" s="775"/>
      <c r="IT185" s="775"/>
      <c r="IU185" s="775"/>
      <c r="IV185" s="775"/>
      <c r="IW185" s="775"/>
      <c r="IX185" s="775"/>
      <c r="IY185" s="775"/>
      <c r="IZ185" s="775"/>
      <c r="JA185" s="775"/>
      <c r="JB185" s="775"/>
      <c r="JC185" s="775"/>
      <c r="JD185" s="775"/>
      <c r="JE185" s="775"/>
      <c r="JF185" s="775"/>
      <c r="JG185" s="775"/>
      <c r="JH185" s="775"/>
      <c r="JI185" s="775"/>
      <c r="JJ185" s="775"/>
      <c r="JK185" s="775"/>
      <c r="JL185" s="775"/>
      <c r="JM185" s="775"/>
      <c r="JN185" s="775"/>
      <c r="JO185" s="775"/>
      <c r="JP185" s="775"/>
      <c r="JQ185" s="775"/>
      <c r="JR185" s="775"/>
      <c r="JS185" s="775"/>
      <c r="JT185" s="775"/>
      <c r="JU185" s="775"/>
      <c r="JV185" s="775"/>
      <c r="JW185" s="776"/>
      <c r="JX185" s="775"/>
      <c r="JY185" s="775"/>
      <c r="JZ185" s="775"/>
      <c r="KA185" s="775"/>
      <c r="KB185" s="776"/>
      <c r="KC185" s="776"/>
      <c r="KD185" s="776"/>
      <c r="KE185" s="776"/>
      <c r="KF185" s="776"/>
      <c r="KG185" s="776"/>
      <c r="KH185" s="776"/>
      <c r="KI185" s="776"/>
      <c r="KJ185" s="776"/>
      <c r="KK185" s="776"/>
      <c r="KL185" s="776"/>
      <c r="KM185" s="776"/>
      <c r="KN185" s="776"/>
      <c r="KO185" s="776"/>
      <c r="KP185" s="776"/>
      <c r="KQ185" s="776"/>
      <c r="KR185" s="776"/>
      <c r="KS185" s="776"/>
      <c r="KT185" s="776"/>
      <c r="KU185" s="776"/>
      <c r="KV185" s="776"/>
      <c r="KW185" s="776"/>
      <c r="KX185" s="776"/>
      <c r="KY185" s="776"/>
      <c r="KZ185" s="776"/>
      <c r="LA185" s="776"/>
      <c r="LB185" s="776"/>
      <c r="LC185" s="776"/>
      <c r="LD185" s="776"/>
      <c r="LE185" s="776"/>
      <c r="LF185" s="776"/>
      <c r="LG185" s="776"/>
      <c r="LH185" s="776"/>
      <c r="LI185" s="776"/>
      <c r="LJ185" s="776"/>
      <c r="LK185" s="776"/>
      <c r="LL185" s="776"/>
      <c r="LM185" s="776"/>
      <c r="LN185" s="776"/>
      <c r="LO185" s="776"/>
      <c r="LP185" s="776"/>
      <c r="LQ185" s="776"/>
      <c r="LR185" s="775"/>
      <c r="LS185" s="775"/>
      <c r="LT185" s="775"/>
      <c r="LU185" s="775"/>
      <c r="LV185" s="775"/>
      <c r="LW185" s="775"/>
      <c r="LX185" s="777"/>
      <c r="LY185" s="775"/>
      <c r="LZ185" s="775"/>
      <c r="MA185" s="775"/>
      <c r="MB185" s="775"/>
      <c r="MC185" s="775"/>
      <c r="MD185" s="775"/>
      <c r="ME185" s="775"/>
      <c r="MF185" s="775"/>
      <c r="MG185" s="775"/>
      <c r="MH185" s="775"/>
      <c r="MI185" s="775"/>
      <c r="MJ185" s="775"/>
      <c r="MK185" s="775"/>
      <c r="ML185" s="775"/>
      <c r="MM185" s="775"/>
      <c r="MN185" s="777"/>
      <c r="MO185" s="777"/>
      <c r="MP185" s="775"/>
      <c r="MQ185" s="775"/>
      <c r="MR185" s="775"/>
      <c r="MS185" s="775"/>
      <c r="MT185" s="775"/>
      <c r="MU185" s="775"/>
      <c r="MV185" s="775"/>
      <c r="MW185" s="775"/>
      <c r="MX185" s="775"/>
      <c r="MY185" s="775"/>
      <c r="MZ185" s="775"/>
      <c r="NA185" s="775"/>
      <c r="NB185" s="775"/>
      <c r="NC185" s="775"/>
      <c r="ND185" s="775"/>
      <c r="NE185" s="778"/>
      <c r="NF185" s="778"/>
      <c r="NG185" s="778"/>
      <c r="NH185" s="778"/>
      <c r="NI185" s="778"/>
      <c r="NJ185" s="778"/>
      <c r="NK185" s="778"/>
      <c r="NL185" s="778"/>
      <c r="NM185" s="778"/>
      <c r="NN185" s="778"/>
      <c r="NO185" s="778"/>
      <c r="NP185" s="778"/>
      <c r="NQ185" s="778"/>
      <c r="NR185" s="778"/>
      <c r="NS185" s="778"/>
      <c r="NT185" s="778"/>
      <c r="NU185" s="778"/>
      <c r="NV185" s="778"/>
      <c r="NW185" s="778"/>
      <c r="NX185" s="778"/>
      <c r="NY185" s="778"/>
      <c r="NZ185" s="778"/>
      <c r="OA185" s="778"/>
      <c r="OB185" s="778"/>
      <c r="OC185" s="778"/>
      <c r="OD185" s="778"/>
      <c r="OE185" s="778"/>
      <c r="OF185" s="778"/>
      <c r="OG185" s="778"/>
      <c r="OH185" s="778"/>
      <c r="OI185" s="778"/>
      <c r="OJ185" s="778"/>
      <c r="OK185" s="778"/>
      <c r="OL185" s="778"/>
      <c r="OM185" s="778"/>
      <c r="ON185" s="778"/>
      <c r="OO185" s="778"/>
      <c r="OP185" s="778"/>
      <c r="OQ185" s="778"/>
      <c r="OR185" s="778"/>
      <c r="OS185" s="778"/>
      <c r="OT185" s="778"/>
      <c r="OU185" s="778"/>
      <c r="OV185" s="778"/>
      <c r="OW185" s="778"/>
      <c r="OX185" s="778"/>
      <c r="OY185" s="778"/>
      <c r="OZ185" s="778"/>
      <c r="PA185" s="778"/>
      <c r="PB185" s="778"/>
      <c r="PC185" s="778"/>
      <c r="PD185" s="778"/>
      <c r="PE185" s="778"/>
      <c r="PF185" s="778"/>
      <c r="PG185" s="778"/>
      <c r="PH185" s="778"/>
      <c r="PI185" s="778"/>
      <c r="PJ185" s="778"/>
      <c r="PK185" s="778"/>
      <c r="PL185" s="778"/>
      <c r="PM185" s="778"/>
      <c r="PN185" s="778"/>
      <c r="PO185" s="778"/>
      <c r="PP185" s="778"/>
      <c r="PQ185" s="778"/>
      <c r="PR185" s="778"/>
      <c r="PS185" s="778"/>
      <c r="PT185" s="778"/>
      <c r="PU185" s="778"/>
      <c r="PV185" s="778"/>
      <c r="PW185" s="778"/>
      <c r="PX185" s="778"/>
      <c r="PY185" s="778"/>
      <c r="PZ185" s="778"/>
      <c r="QA185" s="778"/>
      <c r="QB185" s="778"/>
      <c r="QC185" s="778"/>
      <c r="QD185" s="778"/>
      <c r="QE185" s="778"/>
      <c r="QF185" s="778"/>
      <c r="QG185" s="778"/>
      <c r="QH185" s="778"/>
      <c r="QI185" s="778"/>
      <c r="QJ185" s="778"/>
      <c r="QK185" s="778"/>
      <c r="QL185" s="778"/>
      <c r="QM185" s="778"/>
      <c r="QN185" s="778"/>
      <c r="QO185" s="778"/>
      <c r="QP185" s="778"/>
      <c r="QQ185" s="778"/>
      <c r="QR185" s="778"/>
      <c r="QS185" s="778"/>
      <c r="QT185" s="778"/>
      <c r="QU185" s="778"/>
      <c r="QV185" s="778"/>
      <c r="QW185" s="778"/>
      <c r="QX185" s="778"/>
      <c r="QY185" s="778"/>
      <c r="QZ185" s="778"/>
      <c r="RA185" s="778"/>
      <c r="RB185" s="778"/>
      <c r="RC185" s="778"/>
      <c r="RD185" s="778"/>
      <c r="RE185" s="778"/>
      <c r="RF185" s="778"/>
      <c r="RG185" s="778"/>
      <c r="RH185" s="778"/>
      <c r="RI185" s="778"/>
      <c r="RJ185" s="778"/>
      <c r="RK185" s="778"/>
      <c r="RL185" s="778"/>
      <c r="RM185" s="778"/>
      <c r="RN185" s="778"/>
      <c r="RO185" s="778"/>
      <c r="RP185" s="778"/>
      <c r="RQ185" s="778"/>
      <c r="RR185" s="778"/>
      <c r="RS185" s="778"/>
      <c r="RT185" s="778"/>
      <c r="RU185" s="778"/>
      <c r="RV185" s="778"/>
      <c r="RW185" s="778"/>
      <c r="RX185" s="778"/>
      <c r="RY185" s="778"/>
      <c r="RZ185" s="778"/>
      <c r="SA185" s="778"/>
      <c r="SB185" s="778"/>
      <c r="SC185" s="778"/>
      <c r="SD185" s="778"/>
      <c r="SE185" s="778"/>
      <c r="SF185" s="778"/>
      <c r="SG185" s="778"/>
      <c r="SH185" s="778"/>
      <c r="SI185" s="778"/>
    </row>
    <row r="186" spans="1:503" s="773" customFormat="1" ht="14.1" customHeight="1" x14ac:dyDescent="0.2">
      <c r="A186" s="919"/>
      <c r="B186" s="778"/>
      <c r="C186" s="778"/>
      <c r="D186" s="778"/>
      <c r="E186" s="778"/>
      <c r="F186" s="778"/>
      <c r="G186" s="778"/>
      <c r="H186" s="778"/>
      <c r="I186" s="778"/>
      <c r="J186" s="778"/>
      <c r="K186" s="778"/>
      <c r="L186" s="778"/>
      <c r="M186" s="778"/>
      <c r="N186" s="778"/>
      <c r="O186" s="778"/>
      <c r="P186" s="778"/>
      <c r="X186" s="775"/>
      <c r="Y186" s="775"/>
      <c r="Z186" s="775"/>
      <c r="AA186" s="775"/>
      <c r="AB186" s="775"/>
      <c r="AC186" s="775"/>
      <c r="AD186" s="775"/>
      <c r="AE186" s="775"/>
      <c r="AF186" s="775"/>
      <c r="AG186" s="775"/>
      <c r="AH186" s="775"/>
      <c r="AI186" s="775"/>
      <c r="AJ186" s="775"/>
      <c r="AK186" s="775"/>
      <c r="AL186" s="775"/>
      <c r="AM186" s="775"/>
      <c r="AN186" s="775"/>
      <c r="AO186" s="775"/>
      <c r="AP186" s="775"/>
      <c r="AQ186" s="775"/>
      <c r="AR186" s="775"/>
      <c r="AS186" s="775"/>
      <c r="AT186" s="775"/>
      <c r="AU186" s="775"/>
      <c r="AV186" s="775"/>
      <c r="AW186" s="775"/>
      <c r="AX186" s="775"/>
      <c r="AY186" s="775"/>
      <c r="AZ186" s="775"/>
      <c r="BA186" s="775"/>
      <c r="BB186" s="775"/>
      <c r="BC186" s="775"/>
      <c r="BD186" s="775"/>
      <c r="BE186" s="775"/>
      <c r="BF186" s="775"/>
      <c r="BG186" s="775"/>
      <c r="BH186" s="775"/>
      <c r="BI186" s="775"/>
      <c r="BJ186" s="775"/>
      <c r="BK186" s="775"/>
      <c r="BL186" s="775"/>
      <c r="BM186" s="775"/>
      <c r="BN186" s="775"/>
      <c r="BO186" s="775"/>
      <c r="BP186" s="775"/>
      <c r="BQ186" s="775"/>
      <c r="BR186" s="775"/>
      <c r="BS186" s="775"/>
      <c r="BT186" s="775"/>
      <c r="BU186" s="775"/>
      <c r="BV186" s="775"/>
      <c r="BW186" s="775"/>
      <c r="BX186" s="775"/>
      <c r="BY186" s="775"/>
      <c r="BZ186" s="775"/>
      <c r="CA186" s="775"/>
      <c r="CB186" s="775"/>
      <c r="CC186" s="775"/>
      <c r="CD186" s="775"/>
      <c r="CE186" s="775"/>
      <c r="CF186" s="775"/>
      <c r="CG186" s="775"/>
      <c r="CH186" s="775"/>
      <c r="CI186" s="775"/>
      <c r="CJ186" s="775"/>
      <c r="CK186" s="775"/>
      <c r="CL186" s="775"/>
      <c r="CM186" s="775"/>
      <c r="CN186" s="775"/>
      <c r="CO186" s="775"/>
      <c r="CP186" s="775"/>
      <c r="CQ186" s="775"/>
      <c r="CR186" s="775"/>
      <c r="CS186" s="775"/>
      <c r="CT186" s="775"/>
      <c r="CU186" s="775"/>
      <c r="CV186" s="775"/>
      <c r="CW186" s="775"/>
      <c r="CX186" s="775"/>
      <c r="CY186" s="775"/>
      <c r="CZ186" s="775"/>
      <c r="DA186" s="775"/>
      <c r="DB186" s="775"/>
      <c r="DC186" s="775"/>
      <c r="DD186" s="775"/>
      <c r="DE186" s="775"/>
      <c r="DF186" s="775"/>
      <c r="DG186" s="775"/>
      <c r="DH186" s="775"/>
      <c r="DI186" s="775"/>
      <c r="DJ186" s="775"/>
      <c r="DK186" s="775"/>
      <c r="DL186" s="775"/>
      <c r="DM186" s="775"/>
      <c r="DN186" s="775"/>
      <c r="DO186" s="775"/>
      <c r="DP186" s="775"/>
      <c r="DQ186" s="775"/>
      <c r="DR186" s="775"/>
      <c r="DS186" s="775"/>
      <c r="DT186" s="775"/>
      <c r="DU186" s="775"/>
      <c r="DV186" s="775"/>
      <c r="DW186" s="775"/>
      <c r="DX186" s="775"/>
      <c r="DY186" s="775"/>
      <c r="DZ186" s="775"/>
      <c r="EA186" s="775"/>
      <c r="EB186" s="775"/>
      <c r="EC186" s="775"/>
      <c r="ED186" s="775"/>
      <c r="EE186" s="775"/>
      <c r="EF186" s="775"/>
      <c r="EG186" s="775"/>
      <c r="EH186" s="775"/>
      <c r="EI186" s="775"/>
      <c r="EJ186" s="775"/>
      <c r="EK186" s="775"/>
      <c r="EL186" s="775"/>
      <c r="EM186" s="775"/>
      <c r="EN186" s="775"/>
      <c r="EO186" s="775"/>
      <c r="EP186" s="775"/>
      <c r="EQ186" s="775"/>
      <c r="ER186" s="775"/>
      <c r="ES186" s="775"/>
      <c r="ET186" s="775"/>
      <c r="EU186" s="775"/>
      <c r="EV186" s="775"/>
      <c r="EW186" s="775"/>
      <c r="EX186" s="775"/>
      <c r="EY186" s="775"/>
      <c r="EZ186" s="775"/>
      <c r="FA186" s="775"/>
      <c r="FB186" s="775"/>
      <c r="FC186" s="775"/>
      <c r="FD186" s="775"/>
      <c r="FE186" s="775"/>
      <c r="FF186" s="775"/>
      <c r="FG186" s="775"/>
      <c r="FH186" s="775"/>
      <c r="FI186" s="775"/>
      <c r="FJ186" s="775"/>
      <c r="FK186" s="775"/>
      <c r="FL186" s="775"/>
      <c r="FM186" s="775"/>
      <c r="FN186" s="775"/>
      <c r="FO186" s="775"/>
      <c r="FP186" s="775"/>
      <c r="FQ186" s="775"/>
      <c r="FR186" s="775"/>
      <c r="FS186" s="775"/>
      <c r="FT186" s="775"/>
      <c r="FU186" s="775"/>
      <c r="FV186" s="775"/>
      <c r="FW186" s="775"/>
      <c r="FX186" s="775"/>
      <c r="FY186" s="775"/>
      <c r="FZ186" s="775"/>
      <c r="GA186" s="775"/>
      <c r="GB186" s="775"/>
      <c r="GC186" s="775"/>
      <c r="GD186" s="775"/>
      <c r="GE186" s="775"/>
      <c r="GF186" s="775"/>
      <c r="GG186" s="775"/>
      <c r="GH186" s="775"/>
      <c r="GI186" s="775"/>
      <c r="GJ186" s="775"/>
      <c r="GK186" s="775"/>
      <c r="GL186" s="775"/>
      <c r="GM186" s="775"/>
      <c r="GN186" s="775"/>
      <c r="GO186" s="775"/>
      <c r="GP186" s="775"/>
      <c r="GQ186" s="775"/>
      <c r="GR186" s="775"/>
      <c r="GS186" s="775"/>
      <c r="GT186" s="775"/>
      <c r="GU186" s="775"/>
      <c r="GV186" s="775"/>
      <c r="GW186" s="775"/>
      <c r="GX186" s="775"/>
      <c r="GY186" s="775"/>
      <c r="GZ186" s="775"/>
      <c r="HA186" s="775"/>
      <c r="HB186" s="775"/>
      <c r="HC186" s="775"/>
      <c r="HD186" s="775"/>
      <c r="HE186" s="775"/>
      <c r="HF186" s="775"/>
      <c r="HG186" s="775"/>
      <c r="HH186" s="775"/>
      <c r="HI186" s="775"/>
      <c r="HJ186" s="775"/>
      <c r="HK186" s="775"/>
      <c r="HL186" s="775"/>
      <c r="HM186" s="775"/>
      <c r="HN186" s="775"/>
      <c r="HO186" s="775"/>
      <c r="HP186" s="775"/>
      <c r="HQ186" s="775"/>
      <c r="HR186" s="775"/>
      <c r="HS186" s="775"/>
      <c r="HT186" s="775"/>
      <c r="HU186" s="775"/>
      <c r="HV186" s="775"/>
      <c r="HW186" s="775"/>
      <c r="HX186" s="775"/>
      <c r="HY186" s="775"/>
      <c r="HZ186" s="775"/>
      <c r="IA186" s="775"/>
      <c r="IB186" s="775"/>
      <c r="IC186" s="775"/>
      <c r="ID186" s="775"/>
      <c r="IE186" s="775"/>
      <c r="IF186" s="775"/>
      <c r="IG186" s="775"/>
      <c r="IH186" s="775"/>
      <c r="II186" s="775"/>
      <c r="IJ186" s="775"/>
      <c r="IK186" s="775"/>
      <c r="IL186" s="775"/>
      <c r="IM186" s="775"/>
      <c r="IN186" s="775"/>
      <c r="IO186" s="775"/>
      <c r="IP186" s="775"/>
      <c r="IQ186" s="775"/>
      <c r="IR186" s="775"/>
      <c r="IS186" s="775"/>
      <c r="IT186" s="775"/>
      <c r="IU186" s="775"/>
      <c r="IV186" s="775"/>
      <c r="IW186" s="775"/>
      <c r="IX186" s="775"/>
      <c r="IY186" s="775"/>
      <c r="IZ186" s="775"/>
      <c r="JA186" s="775"/>
      <c r="JB186" s="775"/>
      <c r="JC186" s="775"/>
      <c r="JD186" s="775"/>
      <c r="JE186" s="775"/>
      <c r="JF186" s="775"/>
      <c r="JG186" s="775"/>
      <c r="JH186" s="775"/>
      <c r="JI186" s="775"/>
      <c r="JJ186" s="775"/>
      <c r="JK186" s="775"/>
      <c r="JL186" s="775"/>
      <c r="JM186" s="775"/>
      <c r="JN186" s="775"/>
      <c r="JO186" s="775"/>
      <c r="JP186" s="775"/>
      <c r="JQ186" s="775"/>
      <c r="JR186" s="775"/>
      <c r="JS186" s="775"/>
      <c r="JT186" s="775"/>
      <c r="JU186" s="775"/>
      <c r="JV186" s="775"/>
      <c r="JW186" s="776"/>
      <c r="JX186" s="775"/>
      <c r="JY186" s="775"/>
      <c r="JZ186" s="775"/>
      <c r="KA186" s="775"/>
      <c r="KB186" s="776"/>
      <c r="KC186" s="776"/>
      <c r="KD186" s="776"/>
      <c r="KE186" s="776"/>
      <c r="KF186" s="776"/>
      <c r="KG186" s="776"/>
      <c r="KH186" s="776"/>
      <c r="KI186" s="776"/>
      <c r="KJ186" s="776"/>
      <c r="KK186" s="776"/>
      <c r="KL186" s="776"/>
      <c r="KM186" s="776"/>
      <c r="KN186" s="776"/>
      <c r="KO186" s="776"/>
      <c r="KP186" s="776"/>
      <c r="KQ186" s="776"/>
      <c r="KR186" s="776"/>
      <c r="KS186" s="776"/>
      <c r="KT186" s="776"/>
      <c r="KU186" s="776"/>
      <c r="KV186" s="776"/>
      <c r="KW186" s="776"/>
      <c r="KX186" s="776"/>
      <c r="KY186" s="776"/>
      <c r="KZ186" s="776"/>
      <c r="LA186" s="776"/>
      <c r="LB186" s="776"/>
      <c r="LC186" s="776"/>
      <c r="LD186" s="776"/>
      <c r="LE186" s="776"/>
      <c r="LF186" s="776"/>
      <c r="LG186" s="776"/>
      <c r="LH186" s="776"/>
      <c r="LI186" s="776"/>
      <c r="LJ186" s="776"/>
      <c r="LK186" s="776"/>
      <c r="LL186" s="776"/>
      <c r="LM186" s="776"/>
      <c r="LN186" s="776"/>
      <c r="LO186" s="776"/>
      <c r="LP186" s="776"/>
      <c r="LQ186" s="776"/>
      <c r="LR186" s="775"/>
      <c r="LS186" s="775"/>
      <c r="LT186" s="775"/>
      <c r="LU186" s="775"/>
      <c r="LV186" s="775"/>
      <c r="LW186" s="775"/>
      <c r="LX186" s="777"/>
      <c r="LY186" s="775"/>
      <c r="LZ186" s="775"/>
      <c r="MA186" s="775"/>
      <c r="MB186" s="775"/>
      <c r="MC186" s="775"/>
      <c r="MD186" s="775"/>
      <c r="ME186" s="775"/>
      <c r="MF186" s="775"/>
      <c r="MG186" s="775"/>
      <c r="MH186" s="775"/>
      <c r="MI186" s="775"/>
      <c r="MJ186" s="775"/>
      <c r="MK186" s="775"/>
      <c r="ML186" s="775"/>
      <c r="MM186" s="775"/>
      <c r="MN186" s="777"/>
      <c r="MO186" s="777"/>
      <c r="MP186" s="775"/>
      <c r="MQ186" s="775"/>
      <c r="MR186" s="775"/>
      <c r="MS186" s="775"/>
      <c r="MT186" s="775"/>
      <c r="MU186" s="775"/>
      <c r="MV186" s="775"/>
      <c r="MW186" s="775"/>
      <c r="MX186" s="775"/>
      <c r="MY186" s="775"/>
      <c r="MZ186" s="775"/>
      <c r="NA186" s="775"/>
      <c r="NB186" s="775"/>
      <c r="NC186" s="775"/>
      <c r="ND186" s="775"/>
      <c r="NE186" s="778"/>
      <c r="NF186" s="778"/>
      <c r="NG186" s="778"/>
      <c r="NH186" s="778"/>
      <c r="NI186" s="778"/>
      <c r="NJ186" s="778"/>
      <c r="NK186" s="778"/>
      <c r="NL186" s="778"/>
      <c r="NM186" s="778"/>
      <c r="NN186" s="778"/>
      <c r="NO186" s="778"/>
      <c r="NP186" s="778"/>
      <c r="NQ186" s="778"/>
      <c r="NR186" s="778"/>
      <c r="NS186" s="778"/>
      <c r="NT186" s="778"/>
      <c r="NU186" s="778"/>
      <c r="NV186" s="778"/>
      <c r="NW186" s="778"/>
      <c r="NX186" s="778"/>
      <c r="NY186" s="778"/>
      <c r="NZ186" s="778"/>
      <c r="OA186" s="778"/>
      <c r="OB186" s="778"/>
      <c r="OC186" s="778"/>
      <c r="OD186" s="778"/>
      <c r="OE186" s="778"/>
      <c r="OF186" s="778"/>
      <c r="OG186" s="778"/>
      <c r="OH186" s="778"/>
      <c r="OI186" s="778"/>
      <c r="OJ186" s="778"/>
      <c r="OK186" s="778"/>
      <c r="OL186" s="778"/>
      <c r="OM186" s="778"/>
      <c r="ON186" s="778"/>
      <c r="OO186" s="778"/>
      <c r="OP186" s="778"/>
      <c r="OQ186" s="778"/>
      <c r="OR186" s="778"/>
      <c r="OS186" s="778"/>
      <c r="OT186" s="778"/>
      <c r="OU186" s="778"/>
      <c r="OV186" s="778"/>
      <c r="OW186" s="778"/>
      <c r="OX186" s="778"/>
      <c r="OY186" s="778"/>
      <c r="OZ186" s="778"/>
      <c r="PA186" s="778"/>
      <c r="PB186" s="778"/>
      <c r="PC186" s="778"/>
      <c r="PD186" s="778"/>
      <c r="PE186" s="778"/>
      <c r="PF186" s="778"/>
      <c r="PG186" s="778"/>
      <c r="PH186" s="778"/>
      <c r="PI186" s="778"/>
      <c r="PJ186" s="778"/>
      <c r="PK186" s="778"/>
      <c r="PL186" s="778"/>
      <c r="PM186" s="778"/>
      <c r="PN186" s="778"/>
      <c r="PO186" s="778"/>
      <c r="PP186" s="778"/>
      <c r="PQ186" s="778"/>
      <c r="PR186" s="778"/>
      <c r="PS186" s="778"/>
      <c r="PT186" s="778"/>
      <c r="PU186" s="778"/>
      <c r="PV186" s="778"/>
      <c r="PW186" s="778"/>
      <c r="PX186" s="778"/>
      <c r="PY186" s="778"/>
      <c r="PZ186" s="778"/>
      <c r="QA186" s="778"/>
      <c r="QB186" s="778"/>
      <c r="QC186" s="778"/>
      <c r="QD186" s="778"/>
      <c r="QE186" s="778"/>
      <c r="QF186" s="778"/>
      <c r="QG186" s="778"/>
      <c r="QH186" s="778"/>
      <c r="QI186" s="778"/>
      <c r="QJ186" s="778"/>
      <c r="QK186" s="778"/>
      <c r="QL186" s="778"/>
      <c r="QM186" s="778"/>
      <c r="QN186" s="778"/>
      <c r="QO186" s="778"/>
      <c r="QP186" s="778"/>
      <c r="QQ186" s="778"/>
      <c r="QR186" s="778"/>
      <c r="QS186" s="778"/>
      <c r="QT186" s="778"/>
      <c r="QU186" s="778"/>
      <c r="QV186" s="778"/>
      <c r="QW186" s="778"/>
      <c r="QX186" s="778"/>
      <c r="QY186" s="778"/>
      <c r="QZ186" s="778"/>
      <c r="RA186" s="778"/>
      <c r="RB186" s="778"/>
      <c r="RC186" s="778"/>
      <c r="RD186" s="778"/>
      <c r="RE186" s="778"/>
      <c r="RF186" s="778"/>
      <c r="RG186" s="778"/>
      <c r="RH186" s="778"/>
      <c r="RI186" s="778"/>
      <c r="RJ186" s="778"/>
      <c r="RK186" s="778"/>
      <c r="RL186" s="778"/>
      <c r="RM186" s="778"/>
      <c r="RN186" s="778"/>
      <c r="RO186" s="778"/>
      <c r="RP186" s="778"/>
      <c r="RQ186" s="778"/>
      <c r="RR186" s="778"/>
      <c r="RS186" s="778"/>
      <c r="RT186" s="778"/>
      <c r="RU186" s="778"/>
      <c r="RV186" s="778"/>
      <c r="RW186" s="778"/>
      <c r="RX186" s="778"/>
      <c r="RY186" s="778"/>
      <c r="RZ186" s="778"/>
      <c r="SA186" s="778"/>
      <c r="SB186" s="778"/>
      <c r="SC186" s="778"/>
      <c r="SD186" s="778"/>
      <c r="SE186" s="778"/>
      <c r="SF186" s="778"/>
      <c r="SG186" s="778"/>
      <c r="SH186" s="778"/>
      <c r="SI186" s="778"/>
    </row>
    <row r="187" spans="1:503" s="773" customFormat="1" ht="14.1" customHeight="1" x14ac:dyDescent="0.2">
      <c r="A187" s="948"/>
      <c r="B187" s="778"/>
      <c r="C187" s="778"/>
      <c r="D187" s="778"/>
      <c r="E187" s="778"/>
      <c r="F187" s="778"/>
      <c r="G187" s="778"/>
      <c r="H187" s="778"/>
      <c r="I187" s="778"/>
      <c r="J187" s="778"/>
      <c r="K187" s="778"/>
      <c r="L187" s="778"/>
      <c r="M187" s="778"/>
      <c r="N187" s="778"/>
      <c r="O187" s="778"/>
      <c r="P187" s="778"/>
      <c r="X187" s="775"/>
      <c r="Y187" s="775"/>
      <c r="Z187" s="775"/>
      <c r="AA187" s="775"/>
      <c r="AB187" s="775"/>
      <c r="AC187" s="775"/>
      <c r="AD187" s="775"/>
      <c r="AE187" s="775"/>
      <c r="AF187" s="775"/>
      <c r="AG187" s="775"/>
      <c r="AH187" s="775"/>
      <c r="AI187" s="775"/>
      <c r="AJ187" s="775"/>
      <c r="AK187" s="775"/>
      <c r="AL187" s="775"/>
      <c r="AM187" s="775"/>
      <c r="AN187" s="775"/>
      <c r="AO187" s="775"/>
      <c r="AP187" s="775"/>
      <c r="AQ187" s="775"/>
      <c r="AR187" s="775"/>
      <c r="AS187" s="775"/>
      <c r="AT187" s="775"/>
      <c r="AU187" s="775"/>
      <c r="AV187" s="775"/>
      <c r="AW187" s="775"/>
      <c r="AX187" s="775"/>
      <c r="AY187" s="775"/>
      <c r="AZ187" s="775"/>
      <c r="BA187" s="775"/>
      <c r="BB187" s="775"/>
      <c r="BC187" s="775"/>
      <c r="BD187" s="775"/>
      <c r="BE187" s="775"/>
      <c r="BF187" s="775"/>
      <c r="BG187" s="775"/>
      <c r="BH187" s="775"/>
      <c r="BI187" s="775"/>
      <c r="BJ187" s="775"/>
      <c r="BK187" s="775"/>
      <c r="BL187" s="775"/>
      <c r="BM187" s="775"/>
      <c r="BN187" s="775"/>
      <c r="BO187" s="775"/>
      <c r="BP187" s="775"/>
      <c r="BQ187" s="775"/>
      <c r="BR187" s="775"/>
      <c r="BS187" s="775"/>
      <c r="BT187" s="775"/>
      <c r="BU187" s="775"/>
      <c r="BV187" s="775"/>
      <c r="BW187" s="775"/>
      <c r="BX187" s="775"/>
      <c r="BY187" s="775"/>
      <c r="BZ187" s="775"/>
      <c r="CA187" s="775"/>
      <c r="CB187" s="775"/>
      <c r="CC187" s="775"/>
      <c r="CD187" s="775"/>
      <c r="CE187" s="775"/>
      <c r="CF187" s="775"/>
      <c r="CG187" s="775"/>
      <c r="CH187" s="775"/>
      <c r="CI187" s="775"/>
      <c r="CJ187" s="775"/>
      <c r="CK187" s="775"/>
      <c r="CL187" s="775"/>
      <c r="CM187" s="775"/>
      <c r="CN187" s="775"/>
      <c r="CO187" s="775"/>
      <c r="CP187" s="775"/>
      <c r="CQ187" s="775"/>
      <c r="CR187" s="775"/>
      <c r="CS187" s="775"/>
      <c r="CT187" s="775"/>
      <c r="CU187" s="775"/>
      <c r="CV187" s="775"/>
      <c r="CW187" s="775"/>
      <c r="CX187" s="775"/>
      <c r="CY187" s="775"/>
      <c r="CZ187" s="775"/>
      <c r="DA187" s="775"/>
      <c r="DB187" s="775"/>
      <c r="DC187" s="775"/>
      <c r="DD187" s="775"/>
      <c r="DE187" s="775"/>
      <c r="DF187" s="775"/>
      <c r="DG187" s="775"/>
      <c r="DH187" s="775"/>
      <c r="DI187" s="775"/>
      <c r="DJ187" s="775"/>
      <c r="DK187" s="775"/>
      <c r="DL187" s="775"/>
      <c r="DM187" s="775"/>
      <c r="DN187" s="775"/>
      <c r="DO187" s="775"/>
      <c r="DP187" s="775"/>
      <c r="DQ187" s="775"/>
      <c r="DR187" s="775"/>
      <c r="DS187" s="775"/>
      <c r="DT187" s="775"/>
      <c r="DU187" s="775"/>
      <c r="DV187" s="775"/>
      <c r="DW187" s="775"/>
      <c r="DX187" s="775"/>
      <c r="DY187" s="775"/>
      <c r="DZ187" s="775"/>
      <c r="EA187" s="775"/>
      <c r="EB187" s="775"/>
      <c r="EC187" s="775"/>
      <c r="ED187" s="775"/>
      <c r="EE187" s="775"/>
      <c r="EF187" s="775"/>
      <c r="EG187" s="775"/>
      <c r="EH187" s="775"/>
      <c r="EI187" s="775"/>
      <c r="EJ187" s="775"/>
      <c r="EK187" s="775"/>
      <c r="EL187" s="775"/>
      <c r="EM187" s="775"/>
      <c r="EN187" s="775"/>
      <c r="EO187" s="775"/>
      <c r="EP187" s="775"/>
      <c r="EQ187" s="775"/>
      <c r="ER187" s="775"/>
      <c r="ES187" s="775"/>
      <c r="ET187" s="775"/>
      <c r="EU187" s="775"/>
      <c r="EV187" s="775"/>
      <c r="EW187" s="775"/>
      <c r="EX187" s="775"/>
      <c r="EY187" s="775"/>
      <c r="EZ187" s="775"/>
      <c r="FA187" s="775"/>
      <c r="FB187" s="775"/>
      <c r="FC187" s="775"/>
      <c r="FD187" s="775"/>
      <c r="FE187" s="775"/>
      <c r="FF187" s="775"/>
      <c r="FG187" s="775"/>
      <c r="FH187" s="775"/>
      <c r="FI187" s="775"/>
      <c r="FJ187" s="775"/>
      <c r="FK187" s="775"/>
      <c r="FL187" s="775"/>
      <c r="FM187" s="775"/>
      <c r="FN187" s="775"/>
      <c r="FO187" s="775"/>
      <c r="FP187" s="775"/>
      <c r="FQ187" s="775"/>
      <c r="FR187" s="775"/>
      <c r="FS187" s="775"/>
      <c r="FT187" s="775"/>
      <c r="FU187" s="775"/>
      <c r="FV187" s="775"/>
      <c r="FW187" s="775"/>
      <c r="FX187" s="775"/>
      <c r="FY187" s="775"/>
      <c r="FZ187" s="775"/>
      <c r="GA187" s="775"/>
      <c r="GB187" s="775"/>
      <c r="GC187" s="775"/>
      <c r="GD187" s="775"/>
      <c r="GE187" s="775"/>
      <c r="GF187" s="775"/>
      <c r="GG187" s="775"/>
      <c r="GH187" s="775"/>
      <c r="GI187" s="775"/>
      <c r="GJ187" s="775"/>
      <c r="GK187" s="775"/>
      <c r="GL187" s="775"/>
      <c r="GM187" s="775"/>
      <c r="GN187" s="775"/>
      <c r="GO187" s="775"/>
      <c r="GP187" s="775"/>
      <c r="GQ187" s="775"/>
      <c r="GR187" s="775"/>
      <c r="GS187" s="775"/>
      <c r="GT187" s="775"/>
      <c r="GU187" s="775"/>
      <c r="GV187" s="775"/>
      <c r="GW187" s="775"/>
      <c r="GX187" s="775"/>
      <c r="GY187" s="775"/>
      <c r="GZ187" s="775"/>
      <c r="HA187" s="775"/>
      <c r="HB187" s="775"/>
      <c r="HC187" s="775"/>
      <c r="HD187" s="775"/>
      <c r="HE187" s="775"/>
      <c r="HF187" s="775"/>
      <c r="HG187" s="775"/>
      <c r="HH187" s="775"/>
      <c r="HI187" s="775"/>
      <c r="HJ187" s="775"/>
      <c r="HK187" s="775"/>
      <c r="HL187" s="775"/>
      <c r="HM187" s="775"/>
      <c r="HN187" s="775"/>
      <c r="HO187" s="775"/>
      <c r="HP187" s="775"/>
      <c r="HQ187" s="775"/>
      <c r="HR187" s="775"/>
      <c r="HS187" s="775"/>
      <c r="HT187" s="775"/>
      <c r="HU187" s="775"/>
      <c r="HV187" s="775"/>
      <c r="HW187" s="775"/>
      <c r="HX187" s="775"/>
      <c r="HY187" s="775"/>
      <c r="HZ187" s="775"/>
      <c r="IA187" s="775"/>
      <c r="IB187" s="775"/>
      <c r="IC187" s="775"/>
      <c r="ID187" s="775"/>
      <c r="IE187" s="775"/>
      <c r="IF187" s="775"/>
      <c r="IG187" s="775"/>
      <c r="IH187" s="775"/>
      <c r="II187" s="775"/>
      <c r="IJ187" s="775"/>
      <c r="IK187" s="775"/>
      <c r="IL187" s="775"/>
      <c r="IM187" s="775"/>
      <c r="IN187" s="775"/>
      <c r="IO187" s="775"/>
      <c r="IP187" s="775"/>
      <c r="IQ187" s="775"/>
      <c r="IR187" s="775"/>
      <c r="IS187" s="775"/>
      <c r="IT187" s="775"/>
      <c r="IU187" s="775"/>
      <c r="IV187" s="775"/>
      <c r="IW187" s="775"/>
      <c r="IX187" s="775"/>
      <c r="IY187" s="775"/>
      <c r="IZ187" s="775"/>
      <c r="JA187" s="775"/>
      <c r="JB187" s="775"/>
      <c r="JC187" s="775"/>
      <c r="JD187" s="775"/>
      <c r="JE187" s="775"/>
      <c r="JF187" s="775"/>
      <c r="JG187" s="775"/>
      <c r="JH187" s="775"/>
      <c r="JI187" s="775"/>
      <c r="JJ187" s="775"/>
      <c r="JK187" s="775"/>
      <c r="JL187" s="775"/>
      <c r="JM187" s="775"/>
      <c r="JN187" s="775"/>
      <c r="JO187" s="775"/>
      <c r="JP187" s="775"/>
      <c r="JQ187" s="775"/>
      <c r="JR187" s="775"/>
      <c r="JS187" s="775"/>
      <c r="JT187" s="775"/>
      <c r="JU187" s="775"/>
      <c r="JV187" s="775"/>
      <c r="JW187" s="776"/>
      <c r="JX187" s="775"/>
      <c r="JY187" s="775"/>
      <c r="JZ187" s="775"/>
      <c r="KA187" s="775"/>
      <c r="KB187" s="776"/>
      <c r="KC187" s="776"/>
      <c r="KD187" s="776"/>
      <c r="KE187" s="776"/>
      <c r="KF187" s="776"/>
      <c r="KG187" s="776"/>
      <c r="KH187" s="776"/>
      <c r="KI187" s="776"/>
      <c r="KJ187" s="776"/>
      <c r="KK187" s="776"/>
      <c r="KL187" s="776"/>
      <c r="KM187" s="776"/>
      <c r="KN187" s="776"/>
      <c r="KO187" s="776"/>
      <c r="KP187" s="776"/>
      <c r="KQ187" s="776"/>
      <c r="KR187" s="776"/>
      <c r="KS187" s="776"/>
      <c r="KT187" s="776"/>
      <c r="KU187" s="776"/>
      <c r="KV187" s="776"/>
      <c r="KW187" s="776"/>
      <c r="KX187" s="776"/>
      <c r="KY187" s="776"/>
      <c r="KZ187" s="776"/>
      <c r="LA187" s="776"/>
      <c r="LB187" s="776"/>
      <c r="LC187" s="776"/>
      <c r="LD187" s="776"/>
      <c r="LE187" s="776"/>
      <c r="LF187" s="776"/>
      <c r="LG187" s="776"/>
      <c r="LH187" s="776"/>
      <c r="LI187" s="776"/>
      <c r="LJ187" s="776"/>
      <c r="LK187" s="776"/>
      <c r="LL187" s="776"/>
      <c r="LM187" s="776"/>
      <c r="LN187" s="776"/>
      <c r="LO187" s="776"/>
      <c r="LP187" s="776"/>
      <c r="LQ187" s="776"/>
      <c r="LR187" s="775"/>
      <c r="LS187" s="775"/>
      <c r="LT187" s="775"/>
      <c r="LU187" s="775"/>
      <c r="LV187" s="775"/>
      <c r="LW187" s="775"/>
      <c r="LX187" s="777"/>
      <c r="LY187" s="775"/>
      <c r="LZ187" s="775"/>
      <c r="MA187" s="775"/>
      <c r="MB187" s="775"/>
      <c r="MC187" s="775"/>
      <c r="MD187" s="775"/>
      <c r="ME187" s="775"/>
      <c r="MF187" s="775"/>
      <c r="MG187" s="775"/>
      <c r="MH187" s="775"/>
      <c r="MI187" s="775"/>
      <c r="MJ187" s="775"/>
      <c r="MK187" s="775"/>
      <c r="ML187" s="775"/>
      <c r="MM187" s="775"/>
      <c r="MN187" s="777"/>
      <c r="MO187" s="777"/>
      <c r="MP187" s="775"/>
      <c r="MQ187" s="775"/>
      <c r="MR187" s="775"/>
      <c r="MS187" s="775"/>
      <c r="MT187" s="775"/>
      <c r="MU187" s="775"/>
      <c r="MV187" s="775"/>
      <c r="MW187" s="775"/>
      <c r="MX187" s="775"/>
      <c r="MY187" s="775"/>
      <c r="MZ187" s="775"/>
      <c r="NA187" s="775"/>
      <c r="NB187" s="775"/>
      <c r="NC187" s="775"/>
      <c r="ND187" s="775"/>
      <c r="NE187" s="778"/>
      <c r="NF187" s="778"/>
      <c r="NG187" s="778"/>
      <c r="NH187" s="778"/>
      <c r="NI187" s="778"/>
      <c r="NJ187" s="778"/>
      <c r="NK187" s="778"/>
      <c r="NL187" s="778"/>
      <c r="NM187" s="778"/>
      <c r="NN187" s="778"/>
      <c r="NO187" s="778"/>
      <c r="NP187" s="778"/>
      <c r="NQ187" s="778"/>
      <c r="NR187" s="778"/>
      <c r="NS187" s="778"/>
      <c r="NT187" s="778"/>
      <c r="NU187" s="778"/>
      <c r="NV187" s="778"/>
      <c r="NW187" s="778"/>
      <c r="NX187" s="778"/>
      <c r="NY187" s="778"/>
      <c r="NZ187" s="778"/>
      <c r="OA187" s="778"/>
      <c r="OB187" s="778"/>
      <c r="OC187" s="778"/>
      <c r="OD187" s="778"/>
      <c r="OE187" s="778"/>
      <c r="OF187" s="778"/>
      <c r="OG187" s="778"/>
      <c r="OH187" s="778"/>
      <c r="OI187" s="778"/>
      <c r="OJ187" s="778"/>
      <c r="OK187" s="778"/>
      <c r="OL187" s="778"/>
      <c r="OM187" s="778"/>
      <c r="ON187" s="778"/>
      <c r="OO187" s="778"/>
      <c r="OP187" s="778"/>
      <c r="OQ187" s="778"/>
      <c r="OR187" s="778"/>
      <c r="OS187" s="778"/>
      <c r="OT187" s="778"/>
      <c r="OU187" s="778"/>
      <c r="OV187" s="778"/>
      <c r="OW187" s="778"/>
      <c r="OX187" s="778"/>
      <c r="OY187" s="778"/>
      <c r="OZ187" s="778"/>
      <c r="PA187" s="778"/>
      <c r="PB187" s="778"/>
      <c r="PC187" s="778"/>
      <c r="PD187" s="778"/>
      <c r="PE187" s="778"/>
      <c r="PF187" s="778"/>
      <c r="PG187" s="778"/>
      <c r="PH187" s="778"/>
      <c r="PI187" s="778"/>
      <c r="PJ187" s="778"/>
      <c r="PK187" s="778"/>
      <c r="PL187" s="778"/>
      <c r="PM187" s="778"/>
      <c r="PN187" s="778"/>
      <c r="PO187" s="778"/>
      <c r="PP187" s="778"/>
      <c r="PQ187" s="778"/>
      <c r="PR187" s="778"/>
      <c r="PS187" s="778"/>
      <c r="PT187" s="778"/>
      <c r="PU187" s="778"/>
      <c r="PV187" s="778"/>
      <c r="PW187" s="778"/>
      <c r="PX187" s="778"/>
      <c r="PY187" s="778"/>
      <c r="PZ187" s="778"/>
      <c r="QA187" s="778"/>
      <c r="QB187" s="778"/>
      <c r="QC187" s="778"/>
      <c r="QD187" s="778"/>
      <c r="QE187" s="778"/>
      <c r="QF187" s="778"/>
      <c r="QG187" s="778"/>
      <c r="QH187" s="778"/>
      <c r="QI187" s="778"/>
      <c r="QJ187" s="778"/>
      <c r="QK187" s="778"/>
      <c r="QL187" s="778"/>
      <c r="QM187" s="778"/>
      <c r="QN187" s="778"/>
      <c r="QO187" s="778"/>
      <c r="QP187" s="778"/>
      <c r="QQ187" s="778"/>
      <c r="QR187" s="778"/>
      <c r="QS187" s="778"/>
      <c r="QT187" s="778"/>
      <c r="QU187" s="778"/>
      <c r="QV187" s="778"/>
      <c r="QW187" s="778"/>
      <c r="QX187" s="778"/>
      <c r="QY187" s="778"/>
      <c r="QZ187" s="778"/>
      <c r="RA187" s="778"/>
      <c r="RB187" s="778"/>
      <c r="RC187" s="778"/>
      <c r="RD187" s="778"/>
      <c r="RE187" s="778"/>
      <c r="RF187" s="778"/>
      <c r="RG187" s="778"/>
      <c r="RH187" s="778"/>
      <c r="RI187" s="778"/>
      <c r="RJ187" s="778"/>
      <c r="RK187" s="778"/>
      <c r="RL187" s="778"/>
      <c r="RM187" s="778"/>
      <c r="RN187" s="778"/>
      <c r="RO187" s="778"/>
      <c r="RP187" s="778"/>
      <c r="RQ187" s="778"/>
      <c r="RR187" s="778"/>
      <c r="RS187" s="778"/>
      <c r="RT187" s="778"/>
      <c r="RU187" s="778"/>
      <c r="RV187" s="778"/>
      <c r="RW187" s="778"/>
      <c r="RX187" s="778"/>
      <c r="RY187" s="778"/>
      <c r="RZ187" s="778"/>
      <c r="SA187" s="778"/>
      <c r="SB187" s="778"/>
      <c r="SC187" s="778"/>
      <c r="SD187" s="778"/>
      <c r="SE187" s="778"/>
      <c r="SF187" s="778"/>
      <c r="SG187" s="778"/>
      <c r="SH187" s="778"/>
      <c r="SI187" s="778"/>
    </row>
    <row r="188" spans="1:503" s="773" customFormat="1" ht="14.1" customHeight="1" x14ac:dyDescent="0.2">
      <c r="A188" s="778"/>
      <c r="B188" s="778"/>
      <c r="C188" s="778"/>
      <c r="D188" s="778"/>
      <c r="E188" s="778"/>
      <c r="F188" s="778"/>
      <c r="G188" s="778"/>
      <c r="H188" s="778"/>
      <c r="I188" s="778"/>
      <c r="J188" s="778"/>
      <c r="K188" s="778"/>
      <c r="L188" s="778"/>
      <c r="M188" s="778"/>
      <c r="N188" s="778"/>
      <c r="O188" s="778"/>
      <c r="P188" s="778"/>
      <c r="X188" s="775"/>
      <c r="Y188" s="775"/>
      <c r="Z188" s="775"/>
      <c r="AA188" s="775"/>
      <c r="AB188" s="775"/>
      <c r="AC188" s="775"/>
      <c r="AD188" s="775"/>
      <c r="AE188" s="775"/>
      <c r="AF188" s="775"/>
      <c r="AG188" s="775"/>
      <c r="AH188" s="775"/>
      <c r="AI188" s="775"/>
      <c r="AJ188" s="775"/>
      <c r="AK188" s="775"/>
      <c r="AL188" s="775"/>
      <c r="AM188" s="775"/>
      <c r="AN188" s="775"/>
      <c r="AO188" s="775"/>
      <c r="AP188" s="775"/>
      <c r="AQ188" s="775"/>
      <c r="AR188" s="775"/>
      <c r="AS188" s="775"/>
      <c r="AT188" s="775"/>
      <c r="AU188" s="775"/>
      <c r="AV188" s="775"/>
      <c r="AW188" s="775"/>
      <c r="AX188" s="775"/>
      <c r="AY188" s="775"/>
      <c r="AZ188" s="775"/>
      <c r="BA188" s="775"/>
      <c r="BB188" s="775"/>
      <c r="BC188" s="775"/>
      <c r="BD188" s="775"/>
      <c r="BE188" s="775"/>
      <c r="BF188" s="775"/>
      <c r="BG188" s="775"/>
      <c r="BH188" s="775"/>
      <c r="BI188" s="775"/>
      <c r="BJ188" s="775"/>
      <c r="BK188" s="775"/>
      <c r="BL188" s="775"/>
      <c r="BM188" s="775"/>
      <c r="BN188" s="775"/>
      <c r="BO188" s="775"/>
      <c r="BP188" s="775"/>
      <c r="BQ188" s="775"/>
      <c r="BR188" s="775"/>
      <c r="BS188" s="775"/>
      <c r="BT188" s="775"/>
      <c r="BU188" s="775"/>
      <c r="BV188" s="775"/>
      <c r="BW188" s="775"/>
      <c r="BX188" s="775"/>
      <c r="BY188" s="775"/>
      <c r="BZ188" s="775"/>
      <c r="CA188" s="775"/>
      <c r="CB188" s="775"/>
      <c r="CC188" s="775"/>
      <c r="CD188" s="775"/>
      <c r="CE188" s="775"/>
      <c r="CF188" s="775"/>
      <c r="CG188" s="775"/>
      <c r="CH188" s="775"/>
      <c r="CI188" s="775"/>
      <c r="CJ188" s="775"/>
      <c r="CK188" s="775"/>
      <c r="CL188" s="775"/>
      <c r="CM188" s="775"/>
      <c r="CN188" s="775"/>
      <c r="CO188" s="775"/>
      <c r="CP188" s="775"/>
      <c r="CQ188" s="775"/>
      <c r="CR188" s="775"/>
      <c r="CS188" s="775"/>
      <c r="CT188" s="775"/>
      <c r="CU188" s="775"/>
      <c r="CV188" s="775"/>
      <c r="CW188" s="775"/>
      <c r="CX188" s="775"/>
      <c r="CY188" s="775"/>
      <c r="CZ188" s="775"/>
      <c r="DA188" s="775"/>
      <c r="DB188" s="775"/>
      <c r="DC188" s="775"/>
      <c r="DD188" s="775"/>
      <c r="DE188" s="775"/>
      <c r="DF188" s="775"/>
      <c r="DG188" s="775"/>
      <c r="DH188" s="775"/>
      <c r="DI188" s="775"/>
      <c r="DJ188" s="775"/>
      <c r="DK188" s="775"/>
      <c r="DL188" s="775"/>
      <c r="DM188" s="775"/>
      <c r="DN188" s="775"/>
      <c r="DO188" s="775"/>
      <c r="DP188" s="775"/>
      <c r="DQ188" s="775"/>
      <c r="DR188" s="775"/>
      <c r="DS188" s="775"/>
      <c r="DT188" s="775"/>
      <c r="DU188" s="775"/>
      <c r="DV188" s="775"/>
      <c r="DW188" s="775"/>
      <c r="DX188" s="775"/>
      <c r="DY188" s="775"/>
      <c r="DZ188" s="775"/>
      <c r="EA188" s="775"/>
      <c r="EB188" s="775"/>
      <c r="EC188" s="775"/>
      <c r="ED188" s="775"/>
      <c r="EE188" s="775"/>
      <c r="EF188" s="775"/>
      <c r="EG188" s="775"/>
      <c r="EH188" s="775"/>
      <c r="EI188" s="775"/>
      <c r="EJ188" s="775"/>
      <c r="EK188" s="775"/>
      <c r="EL188" s="775"/>
      <c r="EM188" s="775"/>
      <c r="EN188" s="775"/>
      <c r="EO188" s="775"/>
      <c r="EP188" s="775"/>
      <c r="EQ188" s="775"/>
      <c r="ER188" s="775"/>
      <c r="ES188" s="775"/>
      <c r="ET188" s="775"/>
      <c r="EU188" s="775"/>
      <c r="EV188" s="775"/>
      <c r="EW188" s="775"/>
      <c r="EX188" s="775"/>
      <c r="EY188" s="775"/>
      <c r="EZ188" s="775"/>
      <c r="FA188" s="775"/>
      <c r="FB188" s="775"/>
      <c r="FC188" s="775"/>
      <c r="FD188" s="775"/>
      <c r="FE188" s="775"/>
      <c r="FF188" s="775"/>
      <c r="FG188" s="775"/>
      <c r="FH188" s="775"/>
      <c r="FI188" s="775"/>
      <c r="FJ188" s="775"/>
      <c r="FK188" s="775"/>
      <c r="FL188" s="775"/>
      <c r="FM188" s="775"/>
      <c r="FN188" s="775"/>
      <c r="FO188" s="775"/>
      <c r="FP188" s="775"/>
      <c r="FQ188" s="775"/>
      <c r="FR188" s="775"/>
      <c r="FS188" s="775"/>
      <c r="FT188" s="775"/>
      <c r="FU188" s="775"/>
      <c r="FV188" s="775"/>
      <c r="FW188" s="775"/>
      <c r="FX188" s="775"/>
      <c r="FY188" s="775"/>
      <c r="FZ188" s="775"/>
      <c r="GA188" s="775"/>
      <c r="GB188" s="775"/>
      <c r="GC188" s="775"/>
      <c r="GD188" s="775"/>
      <c r="GE188" s="775"/>
      <c r="GF188" s="775"/>
      <c r="GG188" s="775"/>
      <c r="GH188" s="775"/>
      <c r="GI188" s="775"/>
      <c r="GJ188" s="775"/>
      <c r="GK188" s="775"/>
      <c r="GL188" s="775"/>
      <c r="GM188" s="775"/>
      <c r="GN188" s="775"/>
      <c r="GO188" s="775"/>
      <c r="GP188" s="775"/>
      <c r="GQ188" s="775"/>
      <c r="GR188" s="775"/>
      <c r="GS188" s="775"/>
      <c r="GT188" s="775"/>
      <c r="GU188" s="775"/>
      <c r="GV188" s="775"/>
      <c r="GW188" s="775"/>
      <c r="GX188" s="775"/>
      <c r="GY188" s="775"/>
      <c r="GZ188" s="775"/>
      <c r="HA188" s="775"/>
      <c r="HB188" s="775"/>
      <c r="HC188" s="775"/>
      <c r="HD188" s="775"/>
      <c r="HE188" s="775"/>
      <c r="HF188" s="775"/>
      <c r="HG188" s="775"/>
      <c r="HH188" s="775"/>
      <c r="HI188" s="775"/>
      <c r="HJ188" s="775"/>
      <c r="HK188" s="775"/>
      <c r="HL188" s="775"/>
      <c r="HM188" s="775"/>
      <c r="HN188" s="775"/>
      <c r="HO188" s="775"/>
      <c r="HP188" s="775"/>
      <c r="HQ188" s="775"/>
      <c r="HR188" s="775"/>
      <c r="HS188" s="775"/>
      <c r="HT188" s="775"/>
      <c r="HU188" s="775"/>
      <c r="HV188" s="775"/>
      <c r="HW188" s="775"/>
      <c r="HX188" s="775"/>
      <c r="HY188" s="775"/>
      <c r="HZ188" s="775"/>
      <c r="IA188" s="775"/>
      <c r="IB188" s="775"/>
      <c r="IC188" s="775"/>
      <c r="ID188" s="775"/>
      <c r="IE188" s="775"/>
      <c r="IF188" s="775"/>
      <c r="IG188" s="775"/>
      <c r="IH188" s="775"/>
      <c r="II188" s="775"/>
      <c r="IJ188" s="775"/>
      <c r="IK188" s="775"/>
      <c r="IL188" s="775"/>
      <c r="IM188" s="775"/>
      <c r="IN188" s="775"/>
      <c r="IO188" s="775"/>
      <c r="IP188" s="775"/>
      <c r="IQ188" s="775"/>
      <c r="IR188" s="775"/>
      <c r="IS188" s="775"/>
      <c r="IT188" s="775"/>
      <c r="IU188" s="775"/>
      <c r="IV188" s="775"/>
      <c r="IW188" s="775"/>
      <c r="IX188" s="775"/>
      <c r="IY188" s="775"/>
      <c r="IZ188" s="775"/>
      <c r="JA188" s="775"/>
      <c r="JB188" s="775"/>
      <c r="JC188" s="775"/>
      <c r="JD188" s="775"/>
      <c r="JE188" s="775"/>
      <c r="JF188" s="775"/>
      <c r="JG188" s="775"/>
      <c r="JH188" s="775"/>
      <c r="JI188" s="775"/>
      <c r="JJ188" s="775"/>
      <c r="JK188" s="775"/>
      <c r="JL188" s="775"/>
      <c r="JM188" s="775"/>
      <c r="JN188" s="775"/>
      <c r="JO188" s="775"/>
      <c r="JP188" s="775"/>
      <c r="JQ188" s="775"/>
      <c r="JR188" s="775"/>
      <c r="JS188" s="775"/>
      <c r="JT188" s="775"/>
      <c r="JU188" s="775"/>
      <c r="JV188" s="775"/>
      <c r="JW188" s="776"/>
      <c r="JX188" s="775"/>
      <c r="JY188" s="775"/>
      <c r="JZ188" s="775"/>
      <c r="KA188" s="775"/>
      <c r="KB188" s="776"/>
      <c r="KC188" s="776"/>
      <c r="KD188" s="776"/>
      <c r="KE188" s="776"/>
      <c r="KF188" s="776"/>
      <c r="KG188" s="776"/>
      <c r="KH188" s="776"/>
      <c r="KI188" s="776"/>
      <c r="KJ188" s="776"/>
      <c r="KK188" s="776"/>
      <c r="KL188" s="776"/>
      <c r="KM188" s="776"/>
      <c r="KN188" s="776"/>
      <c r="KO188" s="776"/>
      <c r="KP188" s="776"/>
      <c r="KQ188" s="776"/>
      <c r="KR188" s="776"/>
      <c r="KS188" s="776"/>
      <c r="KT188" s="776"/>
      <c r="KU188" s="776"/>
      <c r="KV188" s="776"/>
      <c r="KW188" s="776"/>
      <c r="KX188" s="776"/>
      <c r="KY188" s="776"/>
      <c r="KZ188" s="776"/>
      <c r="LA188" s="776"/>
      <c r="LB188" s="776"/>
      <c r="LC188" s="776"/>
      <c r="LD188" s="776"/>
      <c r="LE188" s="776"/>
      <c r="LF188" s="776"/>
      <c r="LG188" s="776"/>
      <c r="LH188" s="776"/>
      <c r="LI188" s="776"/>
      <c r="LJ188" s="776"/>
      <c r="LK188" s="776"/>
      <c r="LL188" s="776"/>
      <c r="LM188" s="776"/>
      <c r="LN188" s="776"/>
      <c r="LO188" s="776"/>
      <c r="LP188" s="776"/>
      <c r="LQ188" s="776"/>
      <c r="LR188" s="775"/>
      <c r="LS188" s="775"/>
      <c r="LT188" s="775"/>
      <c r="LU188" s="775"/>
      <c r="LV188" s="775"/>
      <c r="LW188" s="775"/>
      <c r="LX188" s="777"/>
      <c r="LY188" s="775"/>
      <c r="LZ188" s="775"/>
      <c r="MA188" s="775"/>
      <c r="MB188" s="775"/>
      <c r="MC188" s="775"/>
      <c r="MD188" s="775"/>
      <c r="ME188" s="775"/>
      <c r="MF188" s="775"/>
      <c r="MG188" s="775"/>
      <c r="MH188" s="775"/>
      <c r="MI188" s="775"/>
      <c r="MJ188" s="775"/>
      <c r="MK188" s="775"/>
      <c r="ML188" s="775"/>
      <c r="MM188" s="775"/>
      <c r="MN188" s="777"/>
      <c r="MO188" s="777"/>
      <c r="MP188" s="775"/>
      <c r="MQ188" s="775"/>
      <c r="MR188" s="775"/>
      <c r="MS188" s="775"/>
      <c r="MT188" s="775"/>
      <c r="MU188" s="775"/>
      <c r="MV188" s="775"/>
      <c r="MW188" s="775"/>
      <c r="MX188" s="775"/>
      <c r="MY188" s="775"/>
      <c r="MZ188" s="775"/>
      <c r="NA188" s="775"/>
      <c r="NB188" s="775"/>
      <c r="NC188" s="775"/>
      <c r="ND188" s="775"/>
      <c r="NE188" s="778"/>
      <c r="NF188" s="778"/>
      <c r="NG188" s="778"/>
      <c r="NH188" s="778"/>
      <c r="NI188" s="778"/>
      <c r="NJ188" s="778"/>
      <c r="NK188" s="778"/>
      <c r="NL188" s="778"/>
      <c r="NM188" s="778"/>
      <c r="NN188" s="778"/>
      <c r="NO188" s="778"/>
      <c r="NP188" s="778"/>
      <c r="NQ188" s="778"/>
      <c r="NR188" s="778"/>
      <c r="NS188" s="778"/>
      <c r="NT188" s="778"/>
      <c r="NU188" s="778"/>
      <c r="NV188" s="778"/>
      <c r="NW188" s="778"/>
      <c r="NX188" s="778"/>
      <c r="NY188" s="778"/>
      <c r="NZ188" s="778"/>
      <c r="OA188" s="778"/>
      <c r="OB188" s="778"/>
      <c r="OC188" s="778"/>
      <c r="OD188" s="778"/>
      <c r="OE188" s="778"/>
      <c r="OF188" s="778"/>
      <c r="OG188" s="778"/>
      <c r="OH188" s="778"/>
      <c r="OI188" s="778"/>
      <c r="OJ188" s="778"/>
      <c r="OK188" s="778"/>
      <c r="OL188" s="778"/>
      <c r="OM188" s="778"/>
      <c r="ON188" s="778"/>
      <c r="OO188" s="778"/>
      <c r="OP188" s="778"/>
      <c r="OQ188" s="778"/>
      <c r="OR188" s="778"/>
      <c r="OS188" s="778"/>
      <c r="OT188" s="778"/>
      <c r="OU188" s="778"/>
      <c r="OV188" s="778"/>
      <c r="OW188" s="778"/>
      <c r="OX188" s="778"/>
      <c r="OY188" s="778"/>
      <c r="OZ188" s="778"/>
      <c r="PA188" s="778"/>
      <c r="PB188" s="778"/>
      <c r="PC188" s="778"/>
      <c r="PD188" s="778"/>
      <c r="PE188" s="778"/>
      <c r="PF188" s="778"/>
      <c r="PG188" s="778"/>
      <c r="PH188" s="778"/>
      <c r="PI188" s="778"/>
      <c r="PJ188" s="778"/>
      <c r="PK188" s="778"/>
      <c r="PL188" s="778"/>
      <c r="PM188" s="778"/>
      <c r="PN188" s="778"/>
      <c r="PO188" s="778"/>
      <c r="PP188" s="778"/>
      <c r="PQ188" s="778"/>
      <c r="PR188" s="778"/>
      <c r="PS188" s="778"/>
      <c r="PT188" s="778"/>
      <c r="PU188" s="778"/>
      <c r="PV188" s="778"/>
      <c r="PW188" s="778"/>
      <c r="PX188" s="778"/>
      <c r="PY188" s="778"/>
      <c r="PZ188" s="778"/>
      <c r="QA188" s="778"/>
      <c r="QB188" s="778"/>
      <c r="QC188" s="778"/>
      <c r="QD188" s="778"/>
      <c r="QE188" s="778"/>
      <c r="QF188" s="778"/>
      <c r="QG188" s="778"/>
      <c r="QH188" s="778"/>
      <c r="QI188" s="778"/>
      <c r="QJ188" s="778"/>
      <c r="QK188" s="778"/>
      <c r="QL188" s="778"/>
      <c r="QM188" s="778"/>
      <c r="QN188" s="778"/>
      <c r="QO188" s="778"/>
      <c r="QP188" s="778"/>
      <c r="QQ188" s="778"/>
      <c r="QR188" s="778"/>
      <c r="QS188" s="778"/>
      <c r="QT188" s="778"/>
      <c r="QU188" s="778"/>
      <c r="QV188" s="778"/>
      <c r="QW188" s="778"/>
      <c r="QX188" s="778"/>
      <c r="QY188" s="778"/>
      <c r="QZ188" s="778"/>
      <c r="RA188" s="778"/>
      <c r="RB188" s="778"/>
      <c r="RC188" s="778"/>
      <c r="RD188" s="778"/>
      <c r="RE188" s="778"/>
      <c r="RF188" s="778"/>
      <c r="RG188" s="778"/>
      <c r="RH188" s="778"/>
      <c r="RI188" s="778"/>
      <c r="RJ188" s="778"/>
      <c r="RK188" s="778"/>
      <c r="RL188" s="778"/>
      <c r="RM188" s="778"/>
      <c r="RN188" s="778"/>
      <c r="RO188" s="778"/>
      <c r="RP188" s="778"/>
      <c r="RQ188" s="778"/>
      <c r="RR188" s="778"/>
      <c r="RS188" s="778"/>
      <c r="RT188" s="778"/>
      <c r="RU188" s="778"/>
      <c r="RV188" s="778"/>
      <c r="RW188" s="778"/>
      <c r="RX188" s="778"/>
      <c r="RY188" s="778"/>
      <c r="RZ188" s="778"/>
      <c r="SA188" s="778"/>
      <c r="SB188" s="778"/>
      <c r="SC188" s="778"/>
      <c r="SD188" s="778"/>
      <c r="SE188" s="778"/>
      <c r="SF188" s="778"/>
      <c r="SG188" s="778"/>
      <c r="SH188" s="778"/>
      <c r="SI188" s="778"/>
    </row>
    <row r="189" spans="1:503" ht="14.1" customHeight="1" x14ac:dyDescent="0.2"/>
    <row r="190" spans="1:503" ht="14.1" customHeight="1" x14ac:dyDescent="0.2"/>
    <row r="191" spans="1:503" ht="14.1" customHeight="1" x14ac:dyDescent="0.2"/>
    <row r="192" spans="1:503" ht="14.1" customHeight="1" x14ac:dyDescent="0.2"/>
    <row r="193" spans="1:503" s="773" customFormat="1" ht="14.1" customHeight="1" x14ac:dyDescent="0.2">
      <c r="A193" s="919"/>
      <c r="B193" s="778"/>
      <c r="C193" s="778"/>
      <c r="D193" s="778"/>
      <c r="E193" s="778"/>
      <c r="F193" s="778"/>
      <c r="G193" s="778"/>
      <c r="H193" s="778"/>
      <c r="I193" s="778"/>
      <c r="J193" s="778"/>
      <c r="K193" s="778"/>
      <c r="L193" s="778"/>
      <c r="M193" s="778"/>
      <c r="N193" s="778"/>
      <c r="O193" s="778"/>
      <c r="P193" s="778"/>
      <c r="X193" s="775"/>
      <c r="Y193" s="775"/>
      <c r="Z193" s="775"/>
      <c r="AA193" s="775"/>
      <c r="AB193" s="775"/>
      <c r="AC193" s="775"/>
      <c r="AD193" s="775"/>
      <c r="AE193" s="775"/>
      <c r="AF193" s="775"/>
      <c r="AG193" s="775"/>
      <c r="AH193" s="775"/>
      <c r="AI193" s="775"/>
      <c r="AJ193" s="775"/>
      <c r="AK193" s="775"/>
      <c r="AL193" s="775"/>
      <c r="AM193" s="775"/>
      <c r="AN193" s="775"/>
      <c r="AO193" s="775"/>
      <c r="AP193" s="775"/>
      <c r="AQ193" s="775"/>
      <c r="AR193" s="775"/>
      <c r="AS193" s="775"/>
      <c r="AT193" s="775"/>
      <c r="AU193" s="775"/>
      <c r="AV193" s="775"/>
      <c r="AW193" s="775"/>
      <c r="AX193" s="775"/>
      <c r="AY193" s="775"/>
      <c r="AZ193" s="775"/>
      <c r="BA193" s="775"/>
      <c r="BB193" s="775"/>
      <c r="BC193" s="775"/>
      <c r="BD193" s="775"/>
      <c r="BE193" s="775"/>
      <c r="BF193" s="775"/>
      <c r="BG193" s="775"/>
      <c r="BH193" s="775"/>
      <c r="BI193" s="775"/>
      <c r="BJ193" s="775"/>
      <c r="BK193" s="775"/>
      <c r="BL193" s="775"/>
      <c r="BM193" s="775"/>
      <c r="BN193" s="775"/>
      <c r="BO193" s="775"/>
      <c r="BP193" s="775"/>
      <c r="BQ193" s="775"/>
      <c r="BR193" s="775"/>
      <c r="BS193" s="775"/>
      <c r="BT193" s="775"/>
      <c r="BU193" s="775"/>
      <c r="BV193" s="775"/>
      <c r="BW193" s="775"/>
      <c r="BX193" s="775"/>
      <c r="BY193" s="775"/>
      <c r="BZ193" s="775"/>
      <c r="CA193" s="775"/>
      <c r="CB193" s="775"/>
      <c r="CC193" s="775"/>
      <c r="CD193" s="775"/>
      <c r="CE193" s="775"/>
      <c r="CF193" s="775"/>
      <c r="CG193" s="775"/>
      <c r="CH193" s="775"/>
      <c r="CI193" s="775"/>
      <c r="CJ193" s="775"/>
      <c r="CK193" s="775"/>
      <c r="CL193" s="775"/>
      <c r="CM193" s="775"/>
      <c r="CN193" s="775"/>
      <c r="CO193" s="775"/>
      <c r="CP193" s="775"/>
      <c r="CQ193" s="775"/>
      <c r="CR193" s="775"/>
      <c r="CS193" s="775"/>
      <c r="CT193" s="775"/>
      <c r="CU193" s="775"/>
      <c r="CV193" s="775"/>
      <c r="CW193" s="775"/>
      <c r="CX193" s="775"/>
      <c r="CY193" s="775"/>
      <c r="CZ193" s="775"/>
      <c r="DA193" s="775"/>
      <c r="DB193" s="775"/>
      <c r="DC193" s="775"/>
      <c r="DD193" s="775"/>
      <c r="DE193" s="775"/>
      <c r="DF193" s="775"/>
      <c r="DG193" s="775"/>
      <c r="DH193" s="775"/>
      <c r="DI193" s="775"/>
      <c r="DJ193" s="775"/>
      <c r="DK193" s="775"/>
      <c r="DL193" s="775"/>
      <c r="DM193" s="775"/>
      <c r="DN193" s="775"/>
      <c r="DO193" s="775"/>
      <c r="DP193" s="775"/>
      <c r="DQ193" s="775"/>
      <c r="DR193" s="775"/>
      <c r="DS193" s="775"/>
      <c r="DT193" s="775"/>
      <c r="DU193" s="775"/>
      <c r="DV193" s="775"/>
      <c r="DW193" s="775"/>
      <c r="DX193" s="775"/>
      <c r="DY193" s="775"/>
      <c r="DZ193" s="775"/>
      <c r="EA193" s="775"/>
      <c r="EB193" s="775"/>
      <c r="EC193" s="775"/>
      <c r="ED193" s="775"/>
      <c r="EE193" s="775"/>
      <c r="EF193" s="775"/>
      <c r="EG193" s="775"/>
      <c r="EH193" s="775"/>
      <c r="EI193" s="775"/>
      <c r="EJ193" s="775"/>
      <c r="EK193" s="775"/>
      <c r="EL193" s="775"/>
      <c r="EM193" s="775"/>
      <c r="EN193" s="775"/>
      <c r="EO193" s="775"/>
      <c r="EP193" s="775"/>
      <c r="EQ193" s="775"/>
      <c r="ER193" s="775"/>
      <c r="ES193" s="775"/>
      <c r="ET193" s="775"/>
      <c r="EU193" s="775"/>
      <c r="EV193" s="775"/>
      <c r="EW193" s="775"/>
      <c r="EX193" s="775"/>
      <c r="EY193" s="775"/>
      <c r="EZ193" s="775"/>
      <c r="FA193" s="775"/>
      <c r="FB193" s="775"/>
      <c r="FC193" s="775"/>
      <c r="FD193" s="775"/>
      <c r="FE193" s="775"/>
      <c r="FF193" s="775"/>
      <c r="FG193" s="775"/>
      <c r="FH193" s="775"/>
      <c r="FI193" s="775"/>
      <c r="FJ193" s="775"/>
      <c r="FK193" s="775"/>
      <c r="FL193" s="775"/>
      <c r="FM193" s="775"/>
      <c r="FN193" s="775"/>
      <c r="FO193" s="775"/>
      <c r="FP193" s="775"/>
      <c r="FQ193" s="775"/>
      <c r="FR193" s="775"/>
      <c r="FS193" s="775"/>
      <c r="FT193" s="775"/>
      <c r="FU193" s="775"/>
      <c r="FV193" s="775"/>
      <c r="FW193" s="775"/>
      <c r="FX193" s="775"/>
      <c r="FY193" s="775"/>
      <c r="FZ193" s="775"/>
      <c r="GA193" s="775"/>
      <c r="GB193" s="775"/>
      <c r="GC193" s="775"/>
      <c r="GD193" s="775"/>
      <c r="GE193" s="775"/>
      <c r="GF193" s="775"/>
      <c r="GG193" s="775"/>
      <c r="GH193" s="775"/>
      <c r="GI193" s="775"/>
      <c r="GJ193" s="775"/>
      <c r="GK193" s="775"/>
      <c r="GL193" s="775"/>
      <c r="GM193" s="775"/>
      <c r="GN193" s="775"/>
      <c r="GO193" s="775"/>
      <c r="GP193" s="775"/>
      <c r="GQ193" s="775"/>
      <c r="GR193" s="775"/>
      <c r="GS193" s="775"/>
      <c r="GT193" s="775"/>
      <c r="GU193" s="775"/>
      <c r="GV193" s="775"/>
      <c r="GW193" s="775"/>
      <c r="GX193" s="775"/>
      <c r="GY193" s="775"/>
      <c r="GZ193" s="775"/>
      <c r="HA193" s="775"/>
      <c r="HB193" s="775"/>
      <c r="HC193" s="775"/>
      <c r="HD193" s="775"/>
      <c r="HE193" s="775"/>
      <c r="HF193" s="775"/>
      <c r="HG193" s="775"/>
      <c r="HH193" s="775"/>
      <c r="HI193" s="775"/>
      <c r="HJ193" s="775"/>
      <c r="HK193" s="775"/>
      <c r="HL193" s="775"/>
      <c r="HM193" s="775"/>
      <c r="HN193" s="775"/>
      <c r="HO193" s="775"/>
      <c r="HP193" s="775"/>
      <c r="HQ193" s="775"/>
      <c r="HR193" s="775"/>
      <c r="HS193" s="775"/>
      <c r="HT193" s="775"/>
      <c r="HU193" s="775"/>
      <c r="HV193" s="775"/>
      <c r="HW193" s="775"/>
      <c r="HX193" s="775"/>
      <c r="HY193" s="775"/>
      <c r="HZ193" s="775"/>
      <c r="IA193" s="775"/>
      <c r="IB193" s="775"/>
      <c r="IC193" s="775"/>
      <c r="ID193" s="775"/>
      <c r="IE193" s="775"/>
      <c r="IF193" s="775"/>
      <c r="IG193" s="775"/>
      <c r="IH193" s="775"/>
      <c r="II193" s="775"/>
      <c r="IJ193" s="775"/>
      <c r="IK193" s="775"/>
      <c r="IL193" s="775"/>
      <c r="IM193" s="775"/>
      <c r="IN193" s="775"/>
      <c r="IO193" s="775"/>
      <c r="IP193" s="775"/>
      <c r="IQ193" s="775"/>
      <c r="IR193" s="775"/>
      <c r="IS193" s="775"/>
      <c r="IT193" s="775"/>
      <c r="IU193" s="775"/>
      <c r="IV193" s="775"/>
      <c r="IW193" s="775"/>
      <c r="IX193" s="775"/>
      <c r="IY193" s="775"/>
      <c r="IZ193" s="775"/>
      <c r="JA193" s="775"/>
      <c r="JB193" s="775"/>
      <c r="JC193" s="775"/>
      <c r="JD193" s="775"/>
      <c r="JE193" s="775"/>
      <c r="JF193" s="775"/>
      <c r="JG193" s="775"/>
      <c r="JH193" s="775"/>
      <c r="JI193" s="775"/>
      <c r="JJ193" s="775"/>
      <c r="JK193" s="775"/>
      <c r="JL193" s="775"/>
      <c r="JM193" s="775"/>
      <c r="JN193" s="775"/>
      <c r="JO193" s="775"/>
      <c r="JP193" s="775"/>
      <c r="JQ193" s="775"/>
      <c r="JR193" s="775"/>
      <c r="JS193" s="775"/>
      <c r="JT193" s="775"/>
      <c r="JU193" s="775"/>
      <c r="JV193" s="775"/>
      <c r="JW193" s="776"/>
      <c r="JX193" s="775"/>
      <c r="JY193" s="775"/>
      <c r="JZ193" s="775"/>
      <c r="KA193" s="775"/>
      <c r="KB193" s="776"/>
      <c r="KC193" s="776"/>
      <c r="KD193" s="776"/>
      <c r="KE193" s="776"/>
      <c r="KF193" s="776"/>
      <c r="KG193" s="776"/>
      <c r="KH193" s="776"/>
      <c r="KI193" s="776"/>
      <c r="KJ193" s="776"/>
      <c r="KK193" s="776"/>
      <c r="KL193" s="776"/>
      <c r="KM193" s="776"/>
      <c r="KN193" s="776"/>
      <c r="KO193" s="776"/>
      <c r="KP193" s="776"/>
      <c r="KQ193" s="776"/>
      <c r="KR193" s="776"/>
      <c r="KS193" s="776"/>
      <c r="KT193" s="776"/>
      <c r="KU193" s="776"/>
      <c r="KV193" s="776"/>
      <c r="KW193" s="776"/>
      <c r="KX193" s="776"/>
      <c r="KY193" s="776"/>
      <c r="KZ193" s="776"/>
      <c r="LA193" s="776"/>
      <c r="LB193" s="776"/>
      <c r="LC193" s="776"/>
      <c r="LD193" s="776"/>
      <c r="LE193" s="776"/>
      <c r="LF193" s="776"/>
      <c r="LG193" s="776"/>
      <c r="LH193" s="776"/>
      <c r="LI193" s="776"/>
      <c r="LJ193" s="776"/>
      <c r="LK193" s="776"/>
      <c r="LL193" s="776"/>
      <c r="LM193" s="776"/>
      <c r="LN193" s="776"/>
      <c r="LO193" s="776"/>
      <c r="LP193" s="776"/>
      <c r="LQ193" s="776"/>
      <c r="LR193" s="775"/>
      <c r="LS193" s="775"/>
      <c r="LT193" s="775"/>
      <c r="LU193" s="775"/>
      <c r="LV193" s="775"/>
      <c r="LW193" s="775"/>
      <c r="LX193" s="777"/>
      <c r="LY193" s="775"/>
      <c r="LZ193" s="775"/>
      <c r="MA193" s="775"/>
      <c r="MB193" s="775"/>
      <c r="MC193" s="775"/>
      <c r="MD193" s="775"/>
      <c r="ME193" s="775"/>
      <c r="MF193" s="775"/>
      <c r="MG193" s="775"/>
      <c r="MH193" s="775"/>
      <c r="MI193" s="775"/>
      <c r="MJ193" s="775"/>
      <c r="MK193" s="775"/>
      <c r="ML193" s="775"/>
      <c r="MM193" s="775"/>
      <c r="MN193" s="777"/>
      <c r="MO193" s="777"/>
      <c r="MP193" s="775"/>
      <c r="MQ193" s="775"/>
      <c r="MR193" s="775"/>
      <c r="MS193" s="775"/>
      <c r="MT193" s="775"/>
      <c r="MU193" s="775"/>
      <c r="MV193" s="775"/>
      <c r="MW193" s="775"/>
      <c r="MX193" s="775"/>
      <c r="MY193" s="775"/>
      <c r="MZ193" s="775"/>
      <c r="NA193" s="775"/>
      <c r="NB193" s="775"/>
      <c r="NC193" s="775"/>
      <c r="ND193" s="775"/>
      <c r="NE193" s="778"/>
      <c r="NF193" s="778"/>
      <c r="NG193" s="778"/>
      <c r="NH193" s="778"/>
      <c r="NI193" s="778"/>
      <c r="NJ193" s="778"/>
      <c r="NK193" s="778"/>
      <c r="NL193" s="778"/>
      <c r="NM193" s="778"/>
      <c r="NN193" s="778"/>
      <c r="NO193" s="778"/>
      <c r="NP193" s="778"/>
      <c r="NQ193" s="778"/>
      <c r="NR193" s="778"/>
      <c r="NS193" s="778"/>
      <c r="NT193" s="778"/>
      <c r="NU193" s="778"/>
      <c r="NV193" s="778"/>
      <c r="NW193" s="778"/>
      <c r="NX193" s="778"/>
      <c r="NY193" s="778"/>
      <c r="NZ193" s="778"/>
      <c r="OA193" s="778"/>
      <c r="OB193" s="778"/>
      <c r="OC193" s="778"/>
      <c r="OD193" s="778"/>
      <c r="OE193" s="778"/>
      <c r="OF193" s="778"/>
      <c r="OG193" s="778"/>
      <c r="OH193" s="778"/>
      <c r="OI193" s="778"/>
      <c r="OJ193" s="778"/>
      <c r="OK193" s="778"/>
      <c r="OL193" s="778"/>
      <c r="OM193" s="778"/>
      <c r="ON193" s="778"/>
      <c r="OO193" s="778"/>
      <c r="OP193" s="778"/>
      <c r="OQ193" s="778"/>
      <c r="OR193" s="778"/>
      <c r="OS193" s="778"/>
      <c r="OT193" s="778"/>
      <c r="OU193" s="778"/>
      <c r="OV193" s="778"/>
      <c r="OW193" s="778"/>
      <c r="OX193" s="778"/>
      <c r="OY193" s="778"/>
      <c r="OZ193" s="778"/>
      <c r="PA193" s="778"/>
      <c r="PB193" s="778"/>
      <c r="PC193" s="778"/>
      <c r="PD193" s="778"/>
      <c r="PE193" s="778"/>
      <c r="PF193" s="778"/>
      <c r="PG193" s="778"/>
      <c r="PH193" s="778"/>
      <c r="PI193" s="778"/>
      <c r="PJ193" s="778"/>
      <c r="PK193" s="778"/>
      <c r="PL193" s="778"/>
      <c r="PM193" s="778"/>
      <c r="PN193" s="778"/>
      <c r="PO193" s="778"/>
      <c r="PP193" s="778"/>
      <c r="PQ193" s="778"/>
      <c r="PR193" s="778"/>
      <c r="PS193" s="778"/>
      <c r="PT193" s="778"/>
      <c r="PU193" s="778"/>
      <c r="PV193" s="778"/>
      <c r="PW193" s="778"/>
      <c r="PX193" s="778"/>
      <c r="PY193" s="778"/>
      <c r="PZ193" s="778"/>
      <c r="QA193" s="778"/>
      <c r="QB193" s="778"/>
      <c r="QC193" s="778"/>
      <c r="QD193" s="778"/>
      <c r="QE193" s="778"/>
      <c r="QF193" s="778"/>
      <c r="QG193" s="778"/>
      <c r="QH193" s="778"/>
      <c r="QI193" s="778"/>
      <c r="QJ193" s="778"/>
      <c r="QK193" s="778"/>
      <c r="QL193" s="778"/>
      <c r="QM193" s="778"/>
      <c r="QN193" s="778"/>
      <c r="QO193" s="778"/>
      <c r="QP193" s="778"/>
      <c r="QQ193" s="778"/>
      <c r="QR193" s="778"/>
      <c r="QS193" s="778"/>
      <c r="QT193" s="778"/>
      <c r="QU193" s="778"/>
      <c r="QV193" s="778"/>
      <c r="QW193" s="778"/>
      <c r="QX193" s="778"/>
      <c r="QY193" s="778"/>
      <c r="QZ193" s="778"/>
      <c r="RA193" s="778"/>
      <c r="RB193" s="778"/>
      <c r="RC193" s="778"/>
      <c r="RD193" s="778"/>
      <c r="RE193" s="778"/>
      <c r="RF193" s="778"/>
      <c r="RG193" s="778"/>
      <c r="RH193" s="778"/>
      <c r="RI193" s="778"/>
      <c r="RJ193" s="778"/>
      <c r="RK193" s="778"/>
      <c r="RL193" s="778"/>
      <c r="RM193" s="778"/>
      <c r="RN193" s="778"/>
      <c r="RO193" s="778"/>
      <c r="RP193" s="778"/>
      <c r="RQ193" s="778"/>
      <c r="RR193" s="778"/>
      <c r="RS193" s="778"/>
      <c r="RT193" s="778"/>
      <c r="RU193" s="778"/>
      <c r="RV193" s="778"/>
      <c r="RW193" s="778"/>
      <c r="RX193" s="778"/>
      <c r="RY193" s="778"/>
      <c r="RZ193" s="778"/>
      <c r="SA193" s="778"/>
      <c r="SB193" s="778"/>
      <c r="SC193" s="778"/>
      <c r="SD193" s="778"/>
      <c r="SE193" s="778"/>
      <c r="SF193" s="778"/>
      <c r="SG193" s="778"/>
      <c r="SH193" s="778"/>
      <c r="SI193" s="778"/>
    </row>
    <row r="194" spans="1:503" s="773" customFormat="1" ht="14.1" customHeight="1" x14ac:dyDescent="0.2">
      <c r="A194" s="919"/>
      <c r="B194" s="778"/>
      <c r="C194" s="778"/>
      <c r="D194" s="778"/>
      <c r="E194" s="778"/>
      <c r="F194" s="778"/>
      <c r="G194" s="778"/>
      <c r="H194" s="778"/>
      <c r="I194" s="778"/>
      <c r="J194" s="778"/>
      <c r="K194" s="778"/>
      <c r="L194" s="778"/>
      <c r="M194" s="778"/>
      <c r="N194" s="778"/>
      <c r="O194" s="778"/>
      <c r="P194" s="778"/>
      <c r="X194" s="775"/>
      <c r="Y194" s="775"/>
      <c r="Z194" s="775"/>
      <c r="AA194" s="775"/>
      <c r="AB194" s="775"/>
      <c r="AC194" s="775"/>
      <c r="AD194" s="775"/>
      <c r="AE194" s="775"/>
      <c r="AF194" s="775"/>
      <c r="AG194" s="775"/>
      <c r="AH194" s="775"/>
      <c r="AI194" s="775"/>
      <c r="AJ194" s="775"/>
      <c r="AK194" s="775"/>
      <c r="AL194" s="775"/>
      <c r="AM194" s="775"/>
      <c r="AN194" s="775"/>
      <c r="AO194" s="775"/>
      <c r="AP194" s="775"/>
      <c r="AQ194" s="775"/>
      <c r="AR194" s="775"/>
      <c r="AS194" s="775"/>
      <c r="AT194" s="775"/>
      <c r="AU194" s="775"/>
      <c r="AV194" s="775"/>
      <c r="AW194" s="775"/>
      <c r="AX194" s="775"/>
      <c r="AY194" s="775"/>
      <c r="AZ194" s="775"/>
      <c r="BA194" s="775"/>
      <c r="BB194" s="775"/>
      <c r="BC194" s="775"/>
      <c r="BD194" s="775"/>
      <c r="BE194" s="775"/>
      <c r="BF194" s="775"/>
      <c r="BG194" s="775"/>
      <c r="BH194" s="775"/>
      <c r="BI194" s="775"/>
      <c r="BJ194" s="775"/>
      <c r="BK194" s="775"/>
      <c r="BL194" s="775"/>
      <c r="BM194" s="775"/>
      <c r="BN194" s="775"/>
      <c r="BO194" s="775"/>
      <c r="BP194" s="775"/>
      <c r="BQ194" s="775"/>
      <c r="BR194" s="775"/>
      <c r="BS194" s="775"/>
      <c r="BT194" s="775"/>
      <c r="BU194" s="775"/>
      <c r="BV194" s="775"/>
      <c r="BW194" s="775"/>
      <c r="BX194" s="775"/>
      <c r="BY194" s="775"/>
      <c r="BZ194" s="775"/>
      <c r="CA194" s="775"/>
      <c r="CB194" s="775"/>
      <c r="CC194" s="775"/>
      <c r="CD194" s="775"/>
      <c r="CE194" s="775"/>
      <c r="CF194" s="775"/>
      <c r="CG194" s="775"/>
      <c r="CH194" s="775"/>
      <c r="CI194" s="775"/>
      <c r="CJ194" s="775"/>
      <c r="CK194" s="775"/>
      <c r="CL194" s="775"/>
      <c r="CM194" s="775"/>
      <c r="CN194" s="775"/>
      <c r="CO194" s="775"/>
      <c r="CP194" s="775"/>
      <c r="CQ194" s="775"/>
      <c r="CR194" s="775"/>
      <c r="CS194" s="775"/>
      <c r="CT194" s="775"/>
      <c r="CU194" s="775"/>
      <c r="CV194" s="775"/>
      <c r="CW194" s="775"/>
      <c r="CX194" s="775"/>
      <c r="CY194" s="775"/>
      <c r="CZ194" s="775"/>
      <c r="DA194" s="775"/>
      <c r="DB194" s="775"/>
      <c r="DC194" s="775"/>
      <c r="DD194" s="775"/>
      <c r="DE194" s="775"/>
      <c r="DF194" s="775"/>
      <c r="DG194" s="775"/>
      <c r="DH194" s="775"/>
      <c r="DI194" s="775"/>
      <c r="DJ194" s="775"/>
      <c r="DK194" s="775"/>
      <c r="DL194" s="775"/>
      <c r="DM194" s="775"/>
      <c r="DN194" s="775"/>
      <c r="DO194" s="775"/>
      <c r="DP194" s="775"/>
      <c r="DQ194" s="775"/>
      <c r="DR194" s="775"/>
      <c r="DS194" s="775"/>
      <c r="DT194" s="775"/>
      <c r="DU194" s="775"/>
      <c r="DV194" s="775"/>
      <c r="DW194" s="775"/>
      <c r="DX194" s="775"/>
      <c r="DY194" s="775"/>
      <c r="DZ194" s="775"/>
      <c r="EA194" s="775"/>
      <c r="EB194" s="775"/>
      <c r="EC194" s="775"/>
      <c r="ED194" s="775"/>
      <c r="EE194" s="775"/>
      <c r="EF194" s="775"/>
      <c r="EG194" s="775"/>
      <c r="EH194" s="775"/>
      <c r="EI194" s="775"/>
      <c r="EJ194" s="775"/>
      <c r="EK194" s="775"/>
      <c r="EL194" s="775"/>
      <c r="EM194" s="775"/>
      <c r="EN194" s="775"/>
      <c r="EO194" s="775"/>
      <c r="EP194" s="775"/>
      <c r="EQ194" s="775"/>
      <c r="ER194" s="775"/>
      <c r="ES194" s="775"/>
      <c r="ET194" s="775"/>
      <c r="EU194" s="775"/>
      <c r="EV194" s="775"/>
      <c r="EW194" s="775"/>
      <c r="EX194" s="775"/>
      <c r="EY194" s="775"/>
      <c r="EZ194" s="775"/>
      <c r="FA194" s="775"/>
      <c r="FB194" s="775"/>
      <c r="FC194" s="775"/>
      <c r="FD194" s="775"/>
      <c r="FE194" s="775"/>
      <c r="FF194" s="775"/>
      <c r="FG194" s="775"/>
      <c r="FH194" s="775"/>
      <c r="FI194" s="775"/>
      <c r="FJ194" s="775"/>
      <c r="FK194" s="775"/>
      <c r="FL194" s="775"/>
      <c r="FM194" s="775"/>
      <c r="FN194" s="775"/>
      <c r="FO194" s="775"/>
      <c r="FP194" s="775"/>
      <c r="FQ194" s="775"/>
      <c r="FR194" s="775"/>
      <c r="FS194" s="775"/>
      <c r="FT194" s="775"/>
      <c r="FU194" s="775"/>
      <c r="FV194" s="775"/>
      <c r="FW194" s="775"/>
      <c r="FX194" s="775"/>
      <c r="FY194" s="775"/>
      <c r="FZ194" s="775"/>
      <c r="GA194" s="775"/>
      <c r="GB194" s="775"/>
      <c r="GC194" s="775"/>
      <c r="GD194" s="775"/>
      <c r="GE194" s="775"/>
      <c r="GF194" s="775"/>
      <c r="GG194" s="775"/>
      <c r="GH194" s="775"/>
      <c r="GI194" s="775"/>
      <c r="GJ194" s="775"/>
      <c r="GK194" s="775"/>
      <c r="GL194" s="775"/>
      <c r="GM194" s="775"/>
      <c r="GN194" s="775"/>
      <c r="GO194" s="775"/>
      <c r="GP194" s="775"/>
      <c r="GQ194" s="775"/>
      <c r="GR194" s="775"/>
      <c r="GS194" s="775"/>
      <c r="GT194" s="775"/>
      <c r="GU194" s="775"/>
      <c r="GV194" s="775"/>
      <c r="GW194" s="775"/>
      <c r="GX194" s="775"/>
      <c r="GY194" s="775"/>
      <c r="GZ194" s="775"/>
      <c r="HA194" s="775"/>
      <c r="HB194" s="775"/>
      <c r="HC194" s="775"/>
      <c r="HD194" s="775"/>
      <c r="HE194" s="775"/>
      <c r="HF194" s="775"/>
      <c r="HG194" s="775"/>
      <c r="HH194" s="775"/>
      <c r="HI194" s="775"/>
      <c r="HJ194" s="775"/>
      <c r="HK194" s="775"/>
      <c r="HL194" s="775"/>
      <c r="HM194" s="775"/>
      <c r="HN194" s="775"/>
      <c r="HO194" s="775"/>
      <c r="HP194" s="775"/>
      <c r="HQ194" s="775"/>
      <c r="HR194" s="775"/>
      <c r="HS194" s="775"/>
      <c r="HT194" s="775"/>
      <c r="HU194" s="775"/>
      <c r="HV194" s="775"/>
      <c r="HW194" s="775"/>
      <c r="HX194" s="775"/>
      <c r="HY194" s="775"/>
      <c r="HZ194" s="775"/>
      <c r="IA194" s="775"/>
      <c r="IB194" s="775"/>
      <c r="IC194" s="775"/>
      <c r="ID194" s="775"/>
      <c r="IE194" s="775"/>
      <c r="IF194" s="775"/>
      <c r="IG194" s="775"/>
      <c r="IH194" s="775"/>
      <c r="II194" s="775"/>
      <c r="IJ194" s="775"/>
      <c r="IK194" s="775"/>
      <c r="IL194" s="775"/>
      <c r="IM194" s="775"/>
      <c r="IN194" s="775"/>
      <c r="IO194" s="775"/>
      <c r="IP194" s="775"/>
      <c r="IQ194" s="775"/>
      <c r="IR194" s="775"/>
      <c r="IS194" s="775"/>
      <c r="IT194" s="775"/>
      <c r="IU194" s="775"/>
      <c r="IV194" s="775"/>
      <c r="IW194" s="775"/>
      <c r="IX194" s="775"/>
      <c r="IY194" s="775"/>
      <c r="IZ194" s="775"/>
      <c r="JA194" s="775"/>
      <c r="JB194" s="775"/>
      <c r="JC194" s="775"/>
      <c r="JD194" s="775"/>
      <c r="JE194" s="775"/>
      <c r="JF194" s="775"/>
      <c r="JG194" s="775"/>
      <c r="JH194" s="775"/>
      <c r="JI194" s="775"/>
      <c r="JJ194" s="775"/>
      <c r="JK194" s="775"/>
      <c r="JL194" s="775"/>
      <c r="JM194" s="775"/>
      <c r="JN194" s="775"/>
      <c r="JO194" s="775"/>
      <c r="JP194" s="775"/>
      <c r="JQ194" s="775"/>
      <c r="JR194" s="775"/>
      <c r="JS194" s="775"/>
      <c r="JT194" s="775"/>
      <c r="JU194" s="775"/>
      <c r="JV194" s="775"/>
      <c r="JW194" s="776"/>
      <c r="JX194" s="775"/>
      <c r="JY194" s="775"/>
      <c r="JZ194" s="775"/>
      <c r="KA194" s="775"/>
      <c r="KB194" s="776"/>
      <c r="KC194" s="776"/>
      <c r="KD194" s="776"/>
      <c r="KE194" s="776"/>
      <c r="KF194" s="776"/>
      <c r="KG194" s="776"/>
      <c r="KH194" s="776"/>
      <c r="KI194" s="776"/>
      <c r="KJ194" s="776"/>
      <c r="KK194" s="776"/>
      <c r="KL194" s="776"/>
      <c r="KM194" s="776"/>
      <c r="KN194" s="776"/>
      <c r="KO194" s="776"/>
      <c r="KP194" s="776"/>
      <c r="KQ194" s="776"/>
      <c r="KR194" s="776"/>
      <c r="KS194" s="776"/>
      <c r="KT194" s="776"/>
      <c r="KU194" s="776"/>
      <c r="KV194" s="776"/>
      <c r="KW194" s="776"/>
      <c r="KX194" s="776"/>
      <c r="KY194" s="776"/>
      <c r="KZ194" s="776"/>
      <c r="LA194" s="776"/>
      <c r="LB194" s="776"/>
      <c r="LC194" s="776"/>
      <c r="LD194" s="776"/>
      <c r="LE194" s="776"/>
      <c r="LF194" s="776"/>
      <c r="LG194" s="776"/>
      <c r="LH194" s="776"/>
      <c r="LI194" s="776"/>
      <c r="LJ194" s="776"/>
      <c r="LK194" s="776"/>
      <c r="LL194" s="776"/>
      <c r="LM194" s="776"/>
      <c r="LN194" s="776"/>
      <c r="LO194" s="776"/>
      <c r="LP194" s="776"/>
      <c r="LQ194" s="776"/>
      <c r="LR194" s="775"/>
      <c r="LS194" s="775"/>
      <c r="LT194" s="775"/>
      <c r="LU194" s="775"/>
      <c r="LV194" s="775"/>
      <c r="LW194" s="775"/>
      <c r="LX194" s="777"/>
      <c r="LY194" s="775"/>
      <c r="LZ194" s="775"/>
      <c r="MA194" s="775"/>
      <c r="MB194" s="775"/>
      <c r="MC194" s="775"/>
      <c r="MD194" s="775"/>
      <c r="ME194" s="775"/>
      <c r="MF194" s="775"/>
      <c r="MG194" s="775"/>
      <c r="MH194" s="775"/>
      <c r="MI194" s="775"/>
      <c r="MJ194" s="775"/>
      <c r="MK194" s="775"/>
      <c r="ML194" s="775"/>
      <c r="MM194" s="775"/>
      <c r="MN194" s="777"/>
      <c r="MO194" s="777"/>
      <c r="MP194" s="775"/>
      <c r="MQ194" s="775"/>
      <c r="MR194" s="775"/>
      <c r="MS194" s="775"/>
      <c r="MT194" s="775"/>
      <c r="MU194" s="775"/>
      <c r="MV194" s="775"/>
      <c r="MW194" s="775"/>
      <c r="MX194" s="775"/>
      <c r="MY194" s="775"/>
      <c r="MZ194" s="775"/>
      <c r="NA194" s="775"/>
      <c r="NB194" s="775"/>
      <c r="NC194" s="775"/>
      <c r="ND194" s="775"/>
      <c r="NE194" s="778"/>
      <c r="NF194" s="778"/>
      <c r="NG194" s="778"/>
      <c r="NH194" s="778"/>
      <c r="NI194" s="778"/>
      <c r="NJ194" s="778"/>
      <c r="NK194" s="778"/>
      <c r="NL194" s="778"/>
      <c r="NM194" s="778"/>
      <c r="NN194" s="778"/>
      <c r="NO194" s="778"/>
      <c r="NP194" s="778"/>
      <c r="NQ194" s="778"/>
      <c r="NR194" s="778"/>
      <c r="NS194" s="778"/>
      <c r="NT194" s="778"/>
      <c r="NU194" s="778"/>
      <c r="NV194" s="778"/>
      <c r="NW194" s="778"/>
      <c r="NX194" s="778"/>
      <c r="NY194" s="778"/>
      <c r="NZ194" s="778"/>
      <c r="OA194" s="778"/>
      <c r="OB194" s="778"/>
      <c r="OC194" s="778"/>
      <c r="OD194" s="778"/>
      <c r="OE194" s="778"/>
      <c r="OF194" s="778"/>
      <c r="OG194" s="778"/>
      <c r="OH194" s="778"/>
      <c r="OI194" s="778"/>
      <c r="OJ194" s="778"/>
      <c r="OK194" s="778"/>
      <c r="OL194" s="778"/>
      <c r="OM194" s="778"/>
      <c r="ON194" s="778"/>
      <c r="OO194" s="778"/>
      <c r="OP194" s="778"/>
      <c r="OQ194" s="778"/>
      <c r="OR194" s="778"/>
      <c r="OS194" s="778"/>
      <c r="OT194" s="778"/>
      <c r="OU194" s="778"/>
      <c r="OV194" s="778"/>
      <c r="OW194" s="778"/>
      <c r="OX194" s="778"/>
      <c r="OY194" s="778"/>
      <c r="OZ194" s="778"/>
      <c r="PA194" s="778"/>
      <c r="PB194" s="778"/>
      <c r="PC194" s="778"/>
      <c r="PD194" s="778"/>
      <c r="PE194" s="778"/>
      <c r="PF194" s="778"/>
      <c r="PG194" s="778"/>
      <c r="PH194" s="778"/>
      <c r="PI194" s="778"/>
      <c r="PJ194" s="778"/>
      <c r="PK194" s="778"/>
      <c r="PL194" s="778"/>
      <c r="PM194" s="778"/>
      <c r="PN194" s="778"/>
      <c r="PO194" s="778"/>
      <c r="PP194" s="778"/>
      <c r="PQ194" s="778"/>
      <c r="PR194" s="778"/>
      <c r="PS194" s="778"/>
      <c r="PT194" s="778"/>
      <c r="PU194" s="778"/>
      <c r="PV194" s="778"/>
      <c r="PW194" s="778"/>
      <c r="PX194" s="778"/>
      <c r="PY194" s="778"/>
      <c r="PZ194" s="778"/>
      <c r="QA194" s="778"/>
      <c r="QB194" s="778"/>
      <c r="QC194" s="778"/>
      <c r="QD194" s="778"/>
      <c r="QE194" s="778"/>
      <c r="QF194" s="778"/>
      <c r="QG194" s="778"/>
      <c r="QH194" s="778"/>
      <c r="QI194" s="778"/>
      <c r="QJ194" s="778"/>
      <c r="QK194" s="778"/>
      <c r="QL194" s="778"/>
      <c r="QM194" s="778"/>
      <c r="QN194" s="778"/>
      <c r="QO194" s="778"/>
      <c r="QP194" s="778"/>
      <c r="QQ194" s="778"/>
      <c r="QR194" s="778"/>
      <c r="QS194" s="778"/>
      <c r="QT194" s="778"/>
      <c r="QU194" s="778"/>
      <c r="QV194" s="778"/>
      <c r="QW194" s="778"/>
      <c r="QX194" s="778"/>
      <c r="QY194" s="778"/>
      <c r="QZ194" s="778"/>
      <c r="RA194" s="778"/>
      <c r="RB194" s="778"/>
      <c r="RC194" s="778"/>
      <c r="RD194" s="778"/>
      <c r="RE194" s="778"/>
      <c r="RF194" s="778"/>
      <c r="RG194" s="778"/>
      <c r="RH194" s="778"/>
      <c r="RI194" s="778"/>
      <c r="RJ194" s="778"/>
      <c r="RK194" s="778"/>
      <c r="RL194" s="778"/>
      <c r="RM194" s="778"/>
      <c r="RN194" s="778"/>
      <c r="RO194" s="778"/>
      <c r="RP194" s="778"/>
      <c r="RQ194" s="778"/>
      <c r="RR194" s="778"/>
      <c r="RS194" s="778"/>
      <c r="RT194" s="778"/>
      <c r="RU194" s="778"/>
      <c r="RV194" s="778"/>
      <c r="RW194" s="778"/>
      <c r="RX194" s="778"/>
      <c r="RY194" s="778"/>
      <c r="RZ194" s="778"/>
      <c r="SA194" s="778"/>
      <c r="SB194" s="778"/>
      <c r="SC194" s="778"/>
      <c r="SD194" s="778"/>
      <c r="SE194" s="778"/>
      <c r="SF194" s="778"/>
      <c r="SG194" s="778"/>
      <c r="SH194" s="778"/>
      <c r="SI194" s="778"/>
    </row>
    <row r="195" spans="1:503" s="773" customFormat="1" ht="14.1" customHeight="1" x14ac:dyDescent="0.2">
      <c r="A195" s="948"/>
      <c r="B195" s="778"/>
      <c r="C195" s="778"/>
      <c r="D195" s="778"/>
      <c r="E195" s="778"/>
      <c r="F195" s="778"/>
      <c r="G195" s="778"/>
      <c r="H195" s="778"/>
      <c r="I195" s="778"/>
      <c r="J195" s="778"/>
      <c r="K195" s="778"/>
      <c r="L195" s="778"/>
      <c r="M195" s="778"/>
      <c r="N195" s="778"/>
      <c r="O195" s="778"/>
      <c r="P195" s="778"/>
      <c r="X195" s="775"/>
      <c r="Y195" s="775"/>
      <c r="Z195" s="775"/>
      <c r="AA195" s="775"/>
      <c r="AB195" s="775"/>
      <c r="AC195" s="775"/>
      <c r="AD195" s="775"/>
      <c r="AE195" s="775"/>
      <c r="AF195" s="775"/>
      <c r="AG195" s="775"/>
      <c r="AH195" s="775"/>
      <c r="AI195" s="775"/>
      <c r="AJ195" s="775"/>
      <c r="AK195" s="775"/>
      <c r="AL195" s="775"/>
      <c r="AM195" s="775"/>
      <c r="AN195" s="775"/>
      <c r="AO195" s="775"/>
      <c r="AP195" s="775"/>
      <c r="AQ195" s="775"/>
      <c r="AR195" s="775"/>
      <c r="AS195" s="775"/>
      <c r="AT195" s="775"/>
      <c r="AU195" s="775"/>
      <c r="AV195" s="775"/>
      <c r="AW195" s="775"/>
      <c r="AX195" s="775"/>
      <c r="AY195" s="775"/>
      <c r="AZ195" s="775"/>
      <c r="BA195" s="775"/>
      <c r="BB195" s="775"/>
      <c r="BC195" s="775"/>
      <c r="BD195" s="775"/>
      <c r="BE195" s="775"/>
      <c r="BF195" s="775"/>
      <c r="BG195" s="775"/>
      <c r="BH195" s="775"/>
      <c r="BI195" s="775"/>
      <c r="BJ195" s="775"/>
      <c r="BK195" s="775"/>
      <c r="BL195" s="775"/>
      <c r="BM195" s="775"/>
      <c r="BN195" s="775"/>
      <c r="BO195" s="775"/>
      <c r="BP195" s="775"/>
      <c r="BQ195" s="775"/>
      <c r="BR195" s="775"/>
      <c r="BS195" s="775"/>
      <c r="BT195" s="775"/>
      <c r="BU195" s="775"/>
      <c r="BV195" s="775"/>
      <c r="BW195" s="775"/>
      <c r="BX195" s="775"/>
      <c r="BY195" s="775"/>
      <c r="BZ195" s="775"/>
      <c r="CA195" s="775"/>
      <c r="CB195" s="775"/>
      <c r="CC195" s="775"/>
      <c r="CD195" s="775"/>
      <c r="CE195" s="775"/>
      <c r="CF195" s="775"/>
      <c r="CG195" s="775"/>
      <c r="CH195" s="775"/>
      <c r="CI195" s="775"/>
      <c r="CJ195" s="775"/>
      <c r="CK195" s="775"/>
      <c r="CL195" s="775"/>
      <c r="CM195" s="775"/>
      <c r="CN195" s="775"/>
      <c r="CO195" s="775"/>
      <c r="CP195" s="775"/>
      <c r="CQ195" s="775"/>
      <c r="CR195" s="775"/>
      <c r="CS195" s="775"/>
      <c r="CT195" s="775"/>
      <c r="CU195" s="775"/>
      <c r="CV195" s="775"/>
      <c r="CW195" s="775"/>
      <c r="CX195" s="775"/>
      <c r="CY195" s="775"/>
      <c r="CZ195" s="775"/>
      <c r="DA195" s="775"/>
      <c r="DB195" s="775"/>
      <c r="DC195" s="775"/>
      <c r="DD195" s="775"/>
      <c r="DE195" s="775"/>
      <c r="DF195" s="775"/>
      <c r="DG195" s="775"/>
      <c r="DH195" s="775"/>
      <c r="DI195" s="775"/>
      <c r="DJ195" s="775"/>
      <c r="DK195" s="775"/>
      <c r="DL195" s="775"/>
      <c r="DM195" s="775"/>
      <c r="DN195" s="775"/>
      <c r="DO195" s="775"/>
      <c r="DP195" s="775"/>
      <c r="DQ195" s="775"/>
      <c r="DR195" s="775"/>
      <c r="DS195" s="775"/>
      <c r="DT195" s="775"/>
      <c r="DU195" s="775"/>
      <c r="DV195" s="775"/>
      <c r="DW195" s="775"/>
      <c r="DX195" s="775"/>
      <c r="DY195" s="775"/>
      <c r="DZ195" s="775"/>
      <c r="EA195" s="775"/>
      <c r="EB195" s="775"/>
      <c r="EC195" s="775"/>
      <c r="ED195" s="775"/>
      <c r="EE195" s="775"/>
      <c r="EF195" s="775"/>
      <c r="EG195" s="775"/>
      <c r="EH195" s="775"/>
      <c r="EI195" s="775"/>
      <c r="EJ195" s="775"/>
      <c r="EK195" s="775"/>
      <c r="EL195" s="775"/>
      <c r="EM195" s="775"/>
      <c r="EN195" s="775"/>
      <c r="EO195" s="775"/>
      <c r="EP195" s="775"/>
      <c r="EQ195" s="775"/>
      <c r="ER195" s="775"/>
      <c r="ES195" s="775"/>
      <c r="ET195" s="775"/>
      <c r="EU195" s="775"/>
      <c r="EV195" s="775"/>
      <c r="EW195" s="775"/>
      <c r="EX195" s="775"/>
      <c r="EY195" s="775"/>
      <c r="EZ195" s="775"/>
      <c r="FA195" s="775"/>
      <c r="FB195" s="775"/>
      <c r="FC195" s="775"/>
      <c r="FD195" s="775"/>
      <c r="FE195" s="775"/>
      <c r="FF195" s="775"/>
      <c r="FG195" s="775"/>
      <c r="FH195" s="775"/>
      <c r="FI195" s="775"/>
      <c r="FJ195" s="775"/>
      <c r="FK195" s="775"/>
      <c r="FL195" s="775"/>
      <c r="FM195" s="775"/>
      <c r="FN195" s="775"/>
      <c r="FO195" s="775"/>
      <c r="FP195" s="775"/>
      <c r="FQ195" s="775"/>
      <c r="FR195" s="775"/>
      <c r="FS195" s="775"/>
      <c r="FT195" s="775"/>
      <c r="FU195" s="775"/>
      <c r="FV195" s="775"/>
      <c r="FW195" s="775"/>
      <c r="FX195" s="775"/>
      <c r="FY195" s="775"/>
      <c r="FZ195" s="775"/>
      <c r="GA195" s="775"/>
      <c r="GB195" s="775"/>
      <c r="GC195" s="775"/>
      <c r="GD195" s="775"/>
      <c r="GE195" s="775"/>
      <c r="GF195" s="775"/>
      <c r="GG195" s="775"/>
      <c r="GH195" s="775"/>
      <c r="GI195" s="775"/>
      <c r="GJ195" s="775"/>
      <c r="GK195" s="775"/>
      <c r="GL195" s="775"/>
      <c r="GM195" s="775"/>
      <c r="GN195" s="775"/>
      <c r="GO195" s="775"/>
      <c r="GP195" s="775"/>
      <c r="GQ195" s="775"/>
      <c r="GR195" s="775"/>
      <c r="GS195" s="775"/>
      <c r="GT195" s="775"/>
      <c r="GU195" s="775"/>
      <c r="GV195" s="775"/>
      <c r="GW195" s="775"/>
      <c r="GX195" s="775"/>
      <c r="GY195" s="775"/>
      <c r="GZ195" s="775"/>
      <c r="HA195" s="775"/>
      <c r="HB195" s="775"/>
      <c r="HC195" s="775"/>
      <c r="HD195" s="775"/>
      <c r="HE195" s="775"/>
      <c r="HF195" s="775"/>
      <c r="HG195" s="775"/>
      <c r="HH195" s="775"/>
      <c r="HI195" s="775"/>
      <c r="HJ195" s="775"/>
      <c r="HK195" s="775"/>
      <c r="HL195" s="775"/>
      <c r="HM195" s="775"/>
      <c r="HN195" s="775"/>
      <c r="HO195" s="775"/>
      <c r="HP195" s="775"/>
      <c r="HQ195" s="775"/>
      <c r="HR195" s="775"/>
      <c r="HS195" s="775"/>
      <c r="HT195" s="775"/>
      <c r="HU195" s="775"/>
      <c r="HV195" s="775"/>
      <c r="HW195" s="775"/>
      <c r="HX195" s="775"/>
      <c r="HY195" s="775"/>
      <c r="HZ195" s="775"/>
      <c r="IA195" s="775"/>
      <c r="IB195" s="775"/>
      <c r="IC195" s="775"/>
      <c r="ID195" s="775"/>
      <c r="IE195" s="775"/>
      <c r="IF195" s="775"/>
      <c r="IG195" s="775"/>
      <c r="IH195" s="775"/>
      <c r="II195" s="775"/>
      <c r="IJ195" s="775"/>
      <c r="IK195" s="775"/>
      <c r="IL195" s="775"/>
      <c r="IM195" s="775"/>
      <c r="IN195" s="775"/>
      <c r="IO195" s="775"/>
      <c r="IP195" s="775"/>
      <c r="IQ195" s="775"/>
      <c r="IR195" s="775"/>
      <c r="IS195" s="775"/>
      <c r="IT195" s="775"/>
      <c r="IU195" s="775"/>
      <c r="IV195" s="775"/>
      <c r="IW195" s="775"/>
      <c r="IX195" s="775"/>
      <c r="IY195" s="775"/>
      <c r="IZ195" s="775"/>
      <c r="JA195" s="775"/>
      <c r="JB195" s="775"/>
      <c r="JC195" s="775"/>
      <c r="JD195" s="775"/>
      <c r="JE195" s="775"/>
      <c r="JF195" s="775"/>
      <c r="JG195" s="775"/>
      <c r="JH195" s="775"/>
      <c r="JI195" s="775"/>
      <c r="JJ195" s="775"/>
      <c r="JK195" s="775"/>
      <c r="JL195" s="775"/>
      <c r="JM195" s="775"/>
      <c r="JN195" s="775"/>
      <c r="JO195" s="775"/>
      <c r="JP195" s="775"/>
      <c r="JQ195" s="775"/>
      <c r="JR195" s="775"/>
      <c r="JS195" s="775"/>
      <c r="JT195" s="775"/>
      <c r="JU195" s="775"/>
      <c r="JV195" s="775"/>
      <c r="JW195" s="776"/>
      <c r="JX195" s="775"/>
      <c r="JY195" s="775"/>
      <c r="JZ195" s="775"/>
      <c r="KA195" s="775"/>
      <c r="KB195" s="776"/>
      <c r="KC195" s="776"/>
      <c r="KD195" s="776"/>
      <c r="KE195" s="776"/>
      <c r="KF195" s="776"/>
      <c r="KG195" s="776"/>
      <c r="KH195" s="776"/>
      <c r="KI195" s="776"/>
      <c r="KJ195" s="776"/>
      <c r="KK195" s="776"/>
      <c r="KL195" s="776"/>
      <c r="KM195" s="776"/>
      <c r="KN195" s="776"/>
      <c r="KO195" s="776"/>
      <c r="KP195" s="776"/>
      <c r="KQ195" s="776"/>
      <c r="KR195" s="776"/>
      <c r="KS195" s="776"/>
      <c r="KT195" s="776"/>
      <c r="KU195" s="776"/>
      <c r="KV195" s="776"/>
      <c r="KW195" s="776"/>
      <c r="KX195" s="776"/>
      <c r="KY195" s="776"/>
      <c r="KZ195" s="776"/>
      <c r="LA195" s="776"/>
      <c r="LB195" s="776"/>
      <c r="LC195" s="776"/>
      <c r="LD195" s="776"/>
      <c r="LE195" s="776"/>
      <c r="LF195" s="776"/>
      <c r="LG195" s="776"/>
      <c r="LH195" s="776"/>
      <c r="LI195" s="776"/>
      <c r="LJ195" s="776"/>
      <c r="LK195" s="776"/>
      <c r="LL195" s="776"/>
      <c r="LM195" s="776"/>
      <c r="LN195" s="776"/>
      <c r="LO195" s="776"/>
      <c r="LP195" s="776"/>
      <c r="LQ195" s="776"/>
      <c r="LR195" s="775"/>
      <c r="LS195" s="775"/>
      <c r="LT195" s="775"/>
      <c r="LU195" s="775"/>
      <c r="LV195" s="775"/>
      <c r="LW195" s="775"/>
      <c r="LX195" s="777"/>
      <c r="LY195" s="775"/>
      <c r="LZ195" s="775"/>
      <c r="MA195" s="775"/>
      <c r="MB195" s="775"/>
      <c r="MC195" s="775"/>
      <c r="MD195" s="775"/>
      <c r="ME195" s="775"/>
      <c r="MF195" s="775"/>
      <c r="MG195" s="775"/>
      <c r="MH195" s="775"/>
      <c r="MI195" s="775"/>
      <c r="MJ195" s="775"/>
      <c r="MK195" s="775"/>
      <c r="ML195" s="775"/>
      <c r="MM195" s="775"/>
      <c r="MN195" s="777"/>
      <c r="MO195" s="777"/>
      <c r="MP195" s="775"/>
      <c r="MQ195" s="775"/>
      <c r="MR195" s="775"/>
      <c r="MS195" s="775"/>
      <c r="MT195" s="775"/>
      <c r="MU195" s="775"/>
      <c r="MV195" s="775"/>
      <c r="MW195" s="775"/>
      <c r="MX195" s="775"/>
      <c r="MY195" s="775"/>
      <c r="MZ195" s="775"/>
      <c r="NA195" s="775"/>
      <c r="NB195" s="775"/>
      <c r="NC195" s="775"/>
      <c r="ND195" s="775"/>
      <c r="NE195" s="778"/>
      <c r="NF195" s="778"/>
      <c r="NG195" s="778"/>
      <c r="NH195" s="778"/>
      <c r="NI195" s="778"/>
      <c r="NJ195" s="778"/>
      <c r="NK195" s="778"/>
      <c r="NL195" s="778"/>
      <c r="NM195" s="778"/>
      <c r="NN195" s="778"/>
      <c r="NO195" s="778"/>
      <c r="NP195" s="778"/>
      <c r="NQ195" s="778"/>
      <c r="NR195" s="778"/>
      <c r="NS195" s="778"/>
      <c r="NT195" s="778"/>
      <c r="NU195" s="778"/>
      <c r="NV195" s="778"/>
      <c r="NW195" s="778"/>
      <c r="NX195" s="778"/>
      <c r="NY195" s="778"/>
      <c r="NZ195" s="778"/>
      <c r="OA195" s="778"/>
      <c r="OB195" s="778"/>
      <c r="OC195" s="778"/>
      <c r="OD195" s="778"/>
      <c r="OE195" s="778"/>
      <c r="OF195" s="778"/>
      <c r="OG195" s="778"/>
      <c r="OH195" s="778"/>
      <c r="OI195" s="778"/>
      <c r="OJ195" s="778"/>
      <c r="OK195" s="778"/>
      <c r="OL195" s="778"/>
      <c r="OM195" s="778"/>
      <c r="ON195" s="778"/>
      <c r="OO195" s="778"/>
      <c r="OP195" s="778"/>
      <c r="OQ195" s="778"/>
      <c r="OR195" s="778"/>
      <c r="OS195" s="778"/>
      <c r="OT195" s="778"/>
      <c r="OU195" s="778"/>
      <c r="OV195" s="778"/>
      <c r="OW195" s="778"/>
      <c r="OX195" s="778"/>
      <c r="OY195" s="778"/>
      <c r="OZ195" s="778"/>
      <c r="PA195" s="778"/>
      <c r="PB195" s="778"/>
      <c r="PC195" s="778"/>
      <c r="PD195" s="778"/>
      <c r="PE195" s="778"/>
      <c r="PF195" s="778"/>
      <c r="PG195" s="778"/>
      <c r="PH195" s="778"/>
      <c r="PI195" s="778"/>
      <c r="PJ195" s="778"/>
      <c r="PK195" s="778"/>
      <c r="PL195" s="778"/>
      <c r="PM195" s="778"/>
      <c r="PN195" s="778"/>
      <c r="PO195" s="778"/>
      <c r="PP195" s="778"/>
      <c r="PQ195" s="778"/>
      <c r="PR195" s="778"/>
      <c r="PS195" s="778"/>
      <c r="PT195" s="778"/>
      <c r="PU195" s="778"/>
      <c r="PV195" s="778"/>
      <c r="PW195" s="778"/>
      <c r="PX195" s="778"/>
      <c r="PY195" s="778"/>
      <c r="PZ195" s="778"/>
      <c r="QA195" s="778"/>
      <c r="QB195" s="778"/>
      <c r="QC195" s="778"/>
      <c r="QD195" s="778"/>
      <c r="QE195" s="778"/>
      <c r="QF195" s="778"/>
      <c r="QG195" s="778"/>
      <c r="QH195" s="778"/>
      <c r="QI195" s="778"/>
      <c r="QJ195" s="778"/>
      <c r="QK195" s="778"/>
      <c r="QL195" s="778"/>
      <c r="QM195" s="778"/>
      <c r="QN195" s="778"/>
      <c r="QO195" s="778"/>
      <c r="QP195" s="778"/>
      <c r="QQ195" s="778"/>
      <c r="QR195" s="778"/>
      <c r="QS195" s="778"/>
      <c r="QT195" s="778"/>
      <c r="QU195" s="778"/>
      <c r="QV195" s="778"/>
      <c r="QW195" s="778"/>
      <c r="QX195" s="778"/>
      <c r="QY195" s="778"/>
      <c r="QZ195" s="778"/>
      <c r="RA195" s="778"/>
      <c r="RB195" s="778"/>
      <c r="RC195" s="778"/>
      <c r="RD195" s="778"/>
      <c r="RE195" s="778"/>
      <c r="RF195" s="778"/>
      <c r="RG195" s="778"/>
      <c r="RH195" s="778"/>
      <c r="RI195" s="778"/>
      <c r="RJ195" s="778"/>
      <c r="RK195" s="778"/>
      <c r="RL195" s="778"/>
      <c r="RM195" s="778"/>
      <c r="RN195" s="778"/>
      <c r="RO195" s="778"/>
      <c r="RP195" s="778"/>
      <c r="RQ195" s="778"/>
      <c r="RR195" s="778"/>
      <c r="RS195" s="778"/>
      <c r="RT195" s="778"/>
      <c r="RU195" s="778"/>
      <c r="RV195" s="778"/>
      <c r="RW195" s="778"/>
      <c r="RX195" s="778"/>
      <c r="RY195" s="778"/>
      <c r="RZ195" s="778"/>
      <c r="SA195" s="778"/>
      <c r="SB195" s="778"/>
      <c r="SC195" s="778"/>
      <c r="SD195" s="778"/>
      <c r="SE195" s="778"/>
      <c r="SF195" s="778"/>
      <c r="SG195" s="778"/>
      <c r="SH195" s="778"/>
      <c r="SI195" s="778"/>
    </row>
    <row r="196" spans="1:503" s="773" customFormat="1" ht="14.1" customHeight="1" x14ac:dyDescent="0.2">
      <c r="A196" s="778"/>
      <c r="B196" s="778"/>
      <c r="C196" s="778"/>
      <c r="D196" s="778"/>
      <c r="E196" s="778"/>
      <c r="F196" s="778"/>
      <c r="G196" s="778"/>
      <c r="H196" s="778"/>
      <c r="I196" s="778"/>
      <c r="J196" s="778"/>
      <c r="K196" s="778"/>
      <c r="L196" s="778"/>
      <c r="M196" s="778"/>
      <c r="N196" s="778"/>
      <c r="O196" s="778"/>
      <c r="P196" s="778"/>
      <c r="X196" s="775"/>
      <c r="Y196" s="775"/>
      <c r="Z196" s="775"/>
      <c r="AA196" s="775"/>
      <c r="AB196" s="775"/>
      <c r="AC196" s="775"/>
      <c r="AD196" s="775"/>
      <c r="AE196" s="775"/>
      <c r="AF196" s="775"/>
      <c r="AG196" s="775"/>
      <c r="AH196" s="775"/>
      <c r="AI196" s="775"/>
      <c r="AJ196" s="775"/>
      <c r="AK196" s="775"/>
      <c r="AL196" s="775"/>
      <c r="AM196" s="775"/>
      <c r="AN196" s="775"/>
      <c r="AO196" s="775"/>
      <c r="AP196" s="775"/>
      <c r="AQ196" s="775"/>
      <c r="AR196" s="775"/>
      <c r="AS196" s="775"/>
      <c r="AT196" s="775"/>
      <c r="AU196" s="775"/>
      <c r="AV196" s="775"/>
      <c r="AW196" s="775"/>
      <c r="AX196" s="775"/>
      <c r="AY196" s="775"/>
      <c r="AZ196" s="775"/>
      <c r="BA196" s="775"/>
      <c r="BB196" s="775"/>
      <c r="BC196" s="775"/>
      <c r="BD196" s="775"/>
      <c r="BE196" s="775"/>
      <c r="BF196" s="775"/>
      <c r="BG196" s="775"/>
      <c r="BH196" s="775"/>
      <c r="BI196" s="775"/>
      <c r="BJ196" s="775"/>
      <c r="BK196" s="775"/>
      <c r="BL196" s="775"/>
      <c r="BM196" s="775"/>
      <c r="BN196" s="775"/>
      <c r="BO196" s="775"/>
      <c r="BP196" s="775"/>
      <c r="BQ196" s="775"/>
      <c r="BR196" s="775"/>
      <c r="BS196" s="775"/>
      <c r="BT196" s="775"/>
      <c r="BU196" s="775"/>
      <c r="BV196" s="775"/>
      <c r="BW196" s="775"/>
      <c r="BX196" s="775"/>
      <c r="BY196" s="775"/>
      <c r="BZ196" s="775"/>
      <c r="CA196" s="775"/>
      <c r="CB196" s="775"/>
      <c r="CC196" s="775"/>
      <c r="CD196" s="775"/>
      <c r="CE196" s="775"/>
      <c r="CF196" s="775"/>
      <c r="CG196" s="775"/>
      <c r="CH196" s="775"/>
      <c r="CI196" s="775"/>
      <c r="CJ196" s="775"/>
      <c r="CK196" s="775"/>
      <c r="CL196" s="775"/>
      <c r="CM196" s="775"/>
      <c r="CN196" s="775"/>
      <c r="CO196" s="775"/>
      <c r="CP196" s="775"/>
      <c r="CQ196" s="775"/>
      <c r="CR196" s="775"/>
      <c r="CS196" s="775"/>
      <c r="CT196" s="775"/>
      <c r="CU196" s="775"/>
      <c r="CV196" s="775"/>
      <c r="CW196" s="775"/>
      <c r="CX196" s="775"/>
      <c r="CY196" s="775"/>
      <c r="CZ196" s="775"/>
      <c r="DA196" s="775"/>
      <c r="DB196" s="775"/>
      <c r="DC196" s="775"/>
      <c r="DD196" s="775"/>
      <c r="DE196" s="775"/>
      <c r="DF196" s="775"/>
      <c r="DG196" s="775"/>
      <c r="DH196" s="775"/>
      <c r="DI196" s="775"/>
      <c r="DJ196" s="775"/>
      <c r="DK196" s="775"/>
      <c r="DL196" s="775"/>
      <c r="DM196" s="775"/>
      <c r="DN196" s="775"/>
      <c r="DO196" s="775"/>
      <c r="DP196" s="775"/>
      <c r="DQ196" s="775"/>
      <c r="DR196" s="775"/>
      <c r="DS196" s="775"/>
      <c r="DT196" s="775"/>
      <c r="DU196" s="775"/>
      <c r="DV196" s="775"/>
      <c r="DW196" s="775"/>
      <c r="DX196" s="775"/>
      <c r="DY196" s="775"/>
      <c r="DZ196" s="775"/>
      <c r="EA196" s="775"/>
      <c r="EB196" s="775"/>
      <c r="EC196" s="775"/>
      <c r="ED196" s="775"/>
      <c r="EE196" s="775"/>
      <c r="EF196" s="775"/>
      <c r="EG196" s="775"/>
      <c r="EH196" s="775"/>
      <c r="EI196" s="775"/>
      <c r="EJ196" s="775"/>
      <c r="EK196" s="775"/>
      <c r="EL196" s="775"/>
      <c r="EM196" s="775"/>
      <c r="EN196" s="775"/>
      <c r="EO196" s="775"/>
      <c r="EP196" s="775"/>
      <c r="EQ196" s="775"/>
      <c r="ER196" s="775"/>
      <c r="ES196" s="775"/>
      <c r="ET196" s="775"/>
      <c r="EU196" s="775"/>
      <c r="EV196" s="775"/>
      <c r="EW196" s="775"/>
      <c r="EX196" s="775"/>
      <c r="EY196" s="775"/>
      <c r="EZ196" s="775"/>
      <c r="FA196" s="775"/>
      <c r="FB196" s="775"/>
      <c r="FC196" s="775"/>
      <c r="FD196" s="775"/>
      <c r="FE196" s="775"/>
      <c r="FF196" s="775"/>
      <c r="FG196" s="775"/>
      <c r="FH196" s="775"/>
      <c r="FI196" s="775"/>
      <c r="FJ196" s="775"/>
      <c r="FK196" s="775"/>
      <c r="FL196" s="775"/>
      <c r="FM196" s="775"/>
      <c r="FN196" s="775"/>
      <c r="FO196" s="775"/>
      <c r="FP196" s="775"/>
      <c r="FQ196" s="775"/>
      <c r="FR196" s="775"/>
      <c r="FS196" s="775"/>
      <c r="FT196" s="775"/>
      <c r="FU196" s="775"/>
      <c r="FV196" s="775"/>
      <c r="FW196" s="775"/>
      <c r="FX196" s="775"/>
      <c r="FY196" s="775"/>
      <c r="FZ196" s="775"/>
      <c r="GA196" s="775"/>
      <c r="GB196" s="775"/>
      <c r="GC196" s="775"/>
      <c r="GD196" s="775"/>
      <c r="GE196" s="775"/>
      <c r="GF196" s="775"/>
      <c r="GG196" s="775"/>
      <c r="GH196" s="775"/>
      <c r="GI196" s="775"/>
      <c r="GJ196" s="775"/>
      <c r="GK196" s="775"/>
      <c r="GL196" s="775"/>
      <c r="GM196" s="775"/>
      <c r="GN196" s="775"/>
      <c r="GO196" s="775"/>
      <c r="GP196" s="775"/>
      <c r="GQ196" s="775"/>
      <c r="GR196" s="775"/>
      <c r="GS196" s="775"/>
      <c r="GT196" s="775"/>
      <c r="GU196" s="775"/>
      <c r="GV196" s="775"/>
      <c r="GW196" s="775"/>
      <c r="GX196" s="775"/>
      <c r="GY196" s="775"/>
      <c r="GZ196" s="775"/>
      <c r="HA196" s="775"/>
      <c r="HB196" s="775"/>
      <c r="HC196" s="775"/>
      <c r="HD196" s="775"/>
      <c r="HE196" s="775"/>
      <c r="HF196" s="775"/>
      <c r="HG196" s="775"/>
      <c r="HH196" s="775"/>
      <c r="HI196" s="775"/>
      <c r="HJ196" s="775"/>
      <c r="HK196" s="775"/>
      <c r="HL196" s="775"/>
      <c r="HM196" s="775"/>
      <c r="HN196" s="775"/>
      <c r="HO196" s="775"/>
      <c r="HP196" s="775"/>
      <c r="HQ196" s="775"/>
      <c r="HR196" s="775"/>
      <c r="HS196" s="775"/>
      <c r="HT196" s="775"/>
      <c r="HU196" s="775"/>
      <c r="HV196" s="775"/>
      <c r="HW196" s="775"/>
      <c r="HX196" s="775"/>
      <c r="HY196" s="775"/>
      <c r="HZ196" s="775"/>
      <c r="IA196" s="775"/>
      <c r="IB196" s="775"/>
      <c r="IC196" s="775"/>
      <c r="ID196" s="775"/>
      <c r="IE196" s="775"/>
      <c r="IF196" s="775"/>
      <c r="IG196" s="775"/>
      <c r="IH196" s="775"/>
      <c r="II196" s="775"/>
      <c r="IJ196" s="775"/>
      <c r="IK196" s="775"/>
      <c r="IL196" s="775"/>
      <c r="IM196" s="775"/>
      <c r="IN196" s="775"/>
      <c r="IO196" s="775"/>
      <c r="IP196" s="775"/>
      <c r="IQ196" s="775"/>
      <c r="IR196" s="775"/>
      <c r="IS196" s="775"/>
      <c r="IT196" s="775"/>
      <c r="IU196" s="775"/>
      <c r="IV196" s="775"/>
      <c r="IW196" s="775"/>
      <c r="IX196" s="775"/>
      <c r="IY196" s="775"/>
      <c r="IZ196" s="775"/>
      <c r="JA196" s="775"/>
      <c r="JB196" s="775"/>
      <c r="JC196" s="775"/>
      <c r="JD196" s="775"/>
      <c r="JE196" s="775"/>
      <c r="JF196" s="775"/>
      <c r="JG196" s="775"/>
      <c r="JH196" s="775"/>
      <c r="JI196" s="775"/>
      <c r="JJ196" s="775"/>
      <c r="JK196" s="775"/>
      <c r="JL196" s="775"/>
      <c r="JM196" s="775"/>
      <c r="JN196" s="775"/>
      <c r="JO196" s="775"/>
      <c r="JP196" s="775"/>
      <c r="JQ196" s="775"/>
      <c r="JR196" s="775"/>
      <c r="JS196" s="775"/>
      <c r="JT196" s="775"/>
      <c r="JU196" s="775"/>
      <c r="JV196" s="775"/>
      <c r="JW196" s="776"/>
      <c r="JX196" s="775"/>
      <c r="JY196" s="775"/>
      <c r="JZ196" s="775"/>
      <c r="KA196" s="775"/>
      <c r="KB196" s="776"/>
      <c r="KC196" s="776"/>
      <c r="KD196" s="776"/>
      <c r="KE196" s="776"/>
      <c r="KF196" s="776"/>
      <c r="KG196" s="776"/>
      <c r="KH196" s="776"/>
      <c r="KI196" s="776"/>
      <c r="KJ196" s="776"/>
      <c r="KK196" s="776"/>
      <c r="KL196" s="776"/>
      <c r="KM196" s="776"/>
      <c r="KN196" s="776"/>
      <c r="KO196" s="776"/>
      <c r="KP196" s="776"/>
      <c r="KQ196" s="776"/>
      <c r="KR196" s="776"/>
      <c r="KS196" s="776"/>
      <c r="KT196" s="776"/>
      <c r="KU196" s="776"/>
      <c r="KV196" s="776"/>
      <c r="KW196" s="776"/>
      <c r="KX196" s="776"/>
      <c r="KY196" s="776"/>
      <c r="KZ196" s="776"/>
      <c r="LA196" s="776"/>
      <c r="LB196" s="776"/>
      <c r="LC196" s="776"/>
      <c r="LD196" s="776"/>
      <c r="LE196" s="776"/>
      <c r="LF196" s="776"/>
      <c r="LG196" s="776"/>
      <c r="LH196" s="776"/>
      <c r="LI196" s="776"/>
      <c r="LJ196" s="776"/>
      <c r="LK196" s="776"/>
      <c r="LL196" s="776"/>
      <c r="LM196" s="776"/>
      <c r="LN196" s="776"/>
      <c r="LO196" s="776"/>
      <c r="LP196" s="776"/>
      <c r="LQ196" s="776"/>
      <c r="LR196" s="775"/>
      <c r="LS196" s="775"/>
      <c r="LT196" s="775"/>
      <c r="LU196" s="775"/>
      <c r="LV196" s="775"/>
      <c r="LW196" s="775"/>
      <c r="LX196" s="777"/>
      <c r="LY196" s="775"/>
      <c r="LZ196" s="775"/>
      <c r="MA196" s="775"/>
      <c r="MB196" s="775"/>
      <c r="MC196" s="775"/>
      <c r="MD196" s="775"/>
      <c r="ME196" s="775"/>
      <c r="MF196" s="775"/>
      <c r="MG196" s="775"/>
      <c r="MH196" s="775"/>
      <c r="MI196" s="775"/>
      <c r="MJ196" s="775"/>
      <c r="MK196" s="775"/>
      <c r="ML196" s="775"/>
      <c r="MM196" s="775"/>
      <c r="MN196" s="777"/>
      <c r="MO196" s="777"/>
      <c r="MP196" s="775"/>
      <c r="MQ196" s="775"/>
      <c r="MR196" s="775"/>
      <c r="MS196" s="775"/>
      <c r="MT196" s="775"/>
      <c r="MU196" s="775"/>
      <c r="MV196" s="775"/>
      <c r="MW196" s="775"/>
      <c r="MX196" s="775"/>
      <c r="MY196" s="775"/>
      <c r="MZ196" s="775"/>
      <c r="NA196" s="775"/>
      <c r="NB196" s="775"/>
      <c r="NC196" s="775"/>
      <c r="ND196" s="775"/>
      <c r="NE196" s="778"/>
      <c r="NF196" s="778"/>
      <c r="NG196" s="778"/>
      <c r="NH196" s="778"/>
      <c r="NI196" s="778"/>
      <c r="NJ196" s="778"/>
      <c r="NK196" s="778"/>
      <c r="NL196" s="778"/>
      <c r="NM196" s="778"/>
      <c r="NN196" s="778"/>
      <c r="NO196" s="778"/>
      <c r="NP196" s="778"/>
      <c r="NQ196" s="778"/>
      <c r="NR196" s="778"/>
      <c r="NS196" s="778"/>
      <c r="NT196" s="778"/>
      <c r="NU196" s="778"/>
      <c r="NV196" s="778"/>
      <c r="NW196" s="778"/>
      <c r="NX196" s="778"/>
      <c r="NY196" s="778"/>
      <c r="NZ196" s="778"/>
      <c r="OA196" s="778"/>
      <c r="OB196" s="778"/>
      <c r="OC196" s="778"/>
      <c r="OD196" s="778"/>
      <c r="OE196" s="778"/>
      <c r="OF196" s="778"/>
      <c r="OG196" s="778"/>
      <c r="OH196" s="778"/>
      <c r="OI196" s="778"/>
      <c r="OJ196" s="778"/>
      <c r="OK196" s="778"/>
      <c r="OL196" s="778"/>
      <c r="OM196" s="778"/>
      <c r="ON196" s="778"/>
      <c r="OO196" s="778"/>
      <c r="OP196" s="778"/>
      <c r="OQ196" s="778"/>
      <c r="OR196" s="778"/>
      <c r="OS196" s="778"/>
      <c r="OT196" s="778"/>
      <c r="OU196" s="778"/>
      <c r="OV196" s="778"/>
      <c r="OW196" s="778"/>
      <c r="OX196" s="778"/>
      <c r="OY196" s="778"/>
      <c r="OZ196" s="778"/>
      <c r="PA196" s="778"/>
      <c r="PB196" s="778"/>
      <c r="PC196" s="778"/>
      <c r="PD196" s="778"/>
      <c r="PE196" s="778"/>
      <c r="PF196" s="778"/>
      <c r="PG196" s="778"/>
      <c r="PH196" s="778"/>
      <c r="PI196" s="778"/>
      <c r="PJ196" s="778"/>
      <c r="PK196" s="778"/>
      <c r="PL196" s="778"/>
      <c r="PM196" s="778"/>
      <c r="PN196" s="778"/>
      <c r="PO196" s="778"/>
      <c r="PP196" s="778"/>
      <c r="PQ196" s="778"/>
      <c r="PR196" s="778"/>
      <c r="PS196" s="778"/>
      <c r="PT196" s="778"/>
      <c r="PU196" s="778"/>
      <c r="PV196" s="778"/>
      <c r="PW196" s="778"/>
      <c r="PX196" s="778"/>
      <c r="PY196" s="778"/>
      <c r="PZ196" s="778"/>
      <c r="QA196" s="778"/>
      <c r="QB196" s="778"/>
      <c r="QC196" s="778"/>
      <c r="QD196" s="778"/>
      <c r="QE196" s="778"/>
      <c r="QF196" s="778"/>
      <c r="QG196" s="778"/>
      <c r="QH196" s="778"/>
      <c r="QI196" s="778"/>
      <c r="QJ196" s="778"/>
      <c r="QK196" s="778"/>
      <c r="QL196" s="778"/>
      <c r="QM196" s="778"/>
      <c r="QN196" s="778"/>
      <c r="QO196" s="778"/>
      <c r="QP196" s="778"/>
      <c r="QQ196" s="778"/>
      <c r="QR196" s="778"/>
      <c r="QS196" s="778"/>
      <c r="QT196" s="778"/>
      <c r="QU196" s="778"/>
      <c r="QV196" s="778"/>
      <c r="QW196" s="778"/>
      <c r="QX196" s="778"/>
      <c r="QY196" s="778"/>
      <c r="QZ196" s="778"/>
      <c r="RA196" s="778"/>
      <c r="RB196" s="778"/>
      <c r="RC196" s="778"/>
      <c r="RD196" s="778"/>
      <c r="RE196" s="778"/>
      <c r="RF196" s="778"/>
      <c r="RG196" s="778"/>
      <c r="RH196" s="778"/>
      <c r="RI196" s="778"/>
      <c r="RJ196" s="778"/>
      <c r="RK196" s="778"/>
      <c r="RL196" s="778"/>
      <c r="RM196" s="778"/>
      <c r="RN196" s="778"/>
      <c r="RO196" s="778"/>
      <c r="RP196" s="778"/>
      <c r="RQ196" s="778"/>
      <c r="RR196" s="778"/>
      <c r="RS196" s="778"/>
      <c r="RT196" s="778"/>
      <c r="RU196" s="778"/>
      <c r="RV196" s="778"/>
      <c r="RW196" s="778"/>
      <c r="RX196" s="778"/>
      <c r="RY196" s="778"/>
      <c r="RZ196" s="778"/>
      <c r="SA196" s="778"/>
      <c r="SB196" s="778"/>
      <c r="SC196" s="778"/>
      <c r="SD196" s="778"/>
      <c r="SE196" s="778"/>
      <c r="SF196" s="778"/>
      <c r="SG196" s="778"/>
      <c r="SH196" s="778"/>
      <c r="SI196" s="778"/>
    </row>
    <row r="197" spans="1:503" s="773" customFormat="1" ht="14.1" customHeight="1" x14ac:dyDescent="0.2">
      <c r="A197" s="778"/>
      <c r="B197" s="778"/>
      <c r="C197" s="778"/>
      <c r="D197" s="778"/>
      <c r="E197" s="778"/>
      <c r="F197" s="778"/>
      <c r="G197" s="778"/>
      <c r="H197" s="778"/>
      <c r="I197" s="778"/>
      <c r="J197" s="778"/>
      <c r="K197" s="778"/>
      <c r="L197" s="778"/>
      <c r="M197" s="778"/>
      <c r="N197" s="778"/>
      <c r="O197" s="778"/>
      <c r="P197" s="778"/>
      <c r="X197" s="775"/>
      <c r="Y197" s="775"/>
      <c r="Z197" s="775"/>
      <c r="AA197" s="775"/>
      <c r="AB197" s="775"/>
      <c r="AC197" s="775"/>
      <c r="AD197" s="775"/>
      <c r="AE197" s="775"/>
      <c r="AF197" s="775"/>
      <c r="AG197" s="775"/>
      <c r="AH197" s="775"/>
      <c r="AI197" s="775"/>
      <c r="AJ197" s="775"/>
      <c r="AK197" s="775"/>
      <c r="AL197" s="775"/>
      <c r="AM197" s="775"/>
      <c r="AN197" s="775"/>
      <c r="AO197" s="775"/>
      <c r="AP197" s="775"/>
      <c r="AQ197" s="775"/>
      <c r="AR197" s="775"/>
      <c r="AS197" s="775"/>
      <c r="AT197" s="775"/>
      <c r="AU197" s="775"/>
      <c r="AV197" s="775"/>
      <c r="AW197" s="775"/>
      <c r="AX197" s="775"/>
      <c r="AY197" s="775"/>
      <c r="AZ197" s="775"/>
      <c r="BA197" s="775"/>
      <c r="BB197" s="775"/>
      <c r="BC197" s="775"/>
      <c r="BD197" s="775"/>
      <c r="BE197" s="775"/>
      <c r="BF197" s="775"/>
      <c r="BG197" s="775"/>
      <c r="BH197" s="775"/>
      <c r="BI197" s="775"/>
      <c r="BJ197" s="775"/>
      <c r="BK197" s="775"/>
      <c r="BL197" s="775"/>
      <c r="BM197" s="775"/>
      <c r="BN197" s="775"/>
      <c r="BO197" s="775"/>
      <c r="BP197" s="775"/>
      <c r="BQ197" s="775"/>
      <c r="BR197" s="775"/>
      <c r="BS197" s="775"/>
      <c r="BT197" s="775"/>
      <c r="BU197" s="775"/>
      <c r="BV197" s="775"/>
      <c r="BW197" s="775"/>
      <c r="BX197" s="775"/>
      <c r="BY197" s="775"/>
      <c r="BZ197" s="775"/>
      <c r="CA197" s="775"/>
      <c r="CB197" s="775"/>
      <c r="CC197" s="775"/>
      <c r="CD197" s="775"/>
      <c r="CE197" s="775"/>
      <c r="CF197" s="775"/>
      <c r="CG197" s="775"/>
      <c r="CH197" s="775"/>
      <c r="CI197" s="775"/>
      <c r="CJ197" s="775"/>
      <c r="CK197" s="775"/>
      <c r="CL197" s="775"/>
      <c r="CM197" s="775"/>
      <c r="CN197" s="775"/>
      <c r="CO197" s="775"/>
      <c r="CP197" s="775"/>
      <c r="CQ197" s="775"/>
      <c r="CR197" s="775"/>
      <c r="CS197" s="775"/>
      <c r="CT197" s="775"/>
      <c r="CU197" s="775"/>
      <c r="CV197" s="775"/>
      <c r="CW197" s="775"/>
      <c r="CX197" s="775"/>
      <c r="CY197" s="775"/>
      <c r="CZ197" s="775"/>
      <c r="DA197" s="775"/>
      <c r="DB197" s="775"/>
      <c r="DC197" s="775"/>
      <c r="DD197" s="775"/>
      <c r="DE197" s="775"/>
      <c r="DF197" s="775"/>
      <c r="DG197" s="775"/>
      <c r="DH197" s="775"/>
      <c r="DI197" s="775"/>
      <c r="DJ197" s="775"/>
      <c r="DK197" s="775"/>
      <c r="DL197" s="775"/>
      <c r="DM197" s="775"/>
      <c r="DN197" s="775"/>
      <c r="DO197" s="775"/>
      <c r="DP197" s="775"/>
      <c r="DQ197" s="775"/>
      <c r="DR197" s="775"/>
      <c r="DS197" s="775"/>
      <c r="DT197" s="775"/>
      <c r="DU197" s="775"/>
      <c r="DV197" s="775"/>
      <c r="DW197" s="775"/>
      <c r="DX197" s="775"/>
      <c r="DY197" s="775"/>
      <c r="DZ197" s="775"/>
      <c r="EA197" s="775"/>
      <c r="EB197" s="775"/>
      <c r="EC197" s="775"/>
      <c r="ED197" s="775"/>
      <c r="EE197" s="775"/>
      <c r="EF197" s="775"/>
      <c r="EG197" s="775"/>
      <c r="EH197" s="775"/>
      <c r="EI197" s="775"/>
      <c r="EJ197" s="775"/>
      <c r="EK197" s="775"/>
      <c r="EL197" s="775"/>
      <c r="EM197" s="775"/>
      <c r="EN197" s="775"/>
      <c r="EO197" s="775"/>
      <c r="EP197" s="775"/>
      <c r="EQ197" s="775"/>
      <c r="ER197" s="775"/>
      <c r="ES197" s="775"/>
      <c r="ET197" s="775"/>
      <c r="EU197" s="775"/>
      <c r="EV197" s="775"/>
      <c r="EW197" s="775"/>
      <c r="EX197" s="775"/>
      <c r="EY197" s="775"/>
      <c r="EZ197" s="775"/>
      <c r="FA197" s="775"/>
      <c r="FB197" s="775"/>
      <c r="FC197" s="775"/>
      <c r="FD197" s="775"/>
      <c r="FE197" s="775"/>
      <c r="FF197" s="775"/>
      <c r="FG197" s="775"/>
      <c r="FH197" s="775"/>
      <c r="FI197" s="775"/>
      <c r="FJ197" s="775"/>
      <c r="FK197" s="775"/>
      <c r="FL197" s="775"/>
      <c r="FM197" s="775"/>
      <c r="FN197" s="775"/>
      <c r="FO197" s="775"/>
      <c r="FP197" s="775"/>
      <c r="FQ197" s="775"/>
      <c r="FR197" s="775"/>
      <c r="FS197" s="775"/>
      <c r="FT197" s="775"/>
      <c r="FU197" s="775"/>
      <c r="FV197" s="775"/>
      <c r="FW197" s="775"/>
      <c r="FX197" s="775"/>
      <c r="FY197" s="775"/>
      <c r="FZ197" s="775"/>
      <c r="GA197" s="775"/>
      <c r="GB197" s="775"/>
      <c r="GC197" s="775"/>
      <c r="GD197" s="775"/>
      <c r="GE197" s="775"/>
      <c r="GF197" s="775"/>
      <c r="GG197" s="775"/>
      <c r="GH197" s="775"/>
      <c r="GI197" s="775"/>
      <c r="GJ197" s="775"/>
      <c r="GK197" s="775"/>
      <c r="GL197" s="775"/>
      <c r="GM197" s="775"/>
      <c r="GN197" s="775"/>
      <c r="GO197" s="775"/>
      <c r="GP197" s="775"/>
      <c r="GQ197" s="775"/>
      <c r="GR197" s="775"/>
      <c r="GS197" s="775"/>
      <c r="GT197" s="775"/>
      <c r="GU197" s="775"/>
      <c r="GV197" s="775"/>
      <c r="GW197" s="775"/>
      <c r="GX197" s="775"/>
      <c r="GY197" s="775"/>
      <c r="GZ197" s="775"/>
      <c r="HA197" s="775"/>
      <c r="HB197" s="775"/>
      <c r="HC197" s="775"/>
      <c r="HD197" s="775"/>
      <c r="HE197" s="775"/>
      <c r="HF197" s="775"/>
      <c r="HG197" s="775"/>
      <c r="HH197" s="775"/>
      <c r="HI197" s="775"/>
      <c r="HJ197" s="775"/>
      <c r="HK197" s="775"/>
      <c r="HL197" s="775"/>
      <c r="HM197" s="775"/>
      <c r="HN197" s="775"/>
      <c r="HO197" s="775"/>
      <c r="HP197" s="775"/>
      <c r="HQ197" s="775"/>
      <c r="HR197" s="775"/>
      <c r="HS197" s="775"/>
      <c r="HT197" s="775"/>
      <c r="HU197" s="775"/>
      <c r="HV197" s="775"/>
      <c r="HW197" s="775"/>
      <c r="HX197" s="775"/>
      <c r="HY197" s="775"/>
      <c r="HZ197" s="775"/>
      <c r="IA197" s="775"/>
      <c r="IB197" s="775"/>
      <c r="IC197" s="775"/>
      <c r="ID197" s="775"/>
      <c r="IE197" s="775"/>
      <c r="IF197" s="775"/>
      <c r="IG197" s="775"/>
      <c r="IH197" s="775"/>
      <c r="II197" s="775"/>
      <c r="IJ197" s="775"/>
      <c r="IK197" s="775"/>
      <c r="IL197" s="775"/>
      <c r="IM197" s="775"/>
      <c r="IN197" s="775"/>
      <c r="IO197" s="775"/>
      <c r="IP197" s="775"/>
      <c r="IQ197" s="775"/>
      <c r="IR197" s="775"/>
      <c r="IS197" s="775"/>
      <c r="IT197" s="775"/>
      <c r="IU197" s="775"/>
      <c r="IV197" s="775"/>
      <c r="IW197" s="775"/>
      <c r="IX197" s="775"/>
      <c r="IY197" s="775"/>
      <c r="IZ197" s="775"/>
      <c r="JA197" s="775"/>
      <c r="JB197" s="775"/>
      <c r="JC197" s="775"/>
      <c r="JD197" s="775"/>
      <c r="JE197" s="775"/>
      <c r="JF197" s="775"/>
      <c r="JG197" s="775"/>
      <c r="JH197" s="775"/>
      <c r="JI197" s="775"/>
      <c r="JJ197" s="775"/>
      <c r="JK197" s="775"/>
      <c r="JL197" s="775"/>
      <c r="JM197" s="775"/>
      <c r="JN197" s="775"/>
      <c r="JO197" s="775"/>
      <c r="JP197" s="775"/>
      <c r="JQ197" s="775"/>
      <c r="JR197" s="775"/>
      <c r="JS197" s="775"/>
      <c r="JT197" s="775"/>
      <c r="JU197" s="775"/>
      <c r="JV197" s="775"/>
      <c r="JW197" s="776"/>
      <c r="JX197" s="775"/>
      <c r="JY197" s="775"/>
      <c r="JZ197" s="775"/>
      <c r="KA197" s="775"/>
      <c r="KB197" s="776"/>
      <c r="KC197" s="776"/>
      <c r="KD197" s="776"/>
      <c r="KE197" s="776"/>
      <c r="KF197" s="776"/>
      <c r="KG197" s="776"/>
      <c r="KH197" s="776"/>
      <c r="KI197" s="776"/>
      <c r="KJ197" s="776"/>
      <c r="KK197" s="776"/>
      <c r="KL197" s="776"/>
      <c r="KM197" s="776"/>
      <c r="KN197" s="776"/>
      <c r="KO197" s="776"/>
      <c r="KP197" s="776"/>
      <c r="KQ197" s="776"/>
      <c r="KR197" s="776"/>
      <c r="KS197" s="776"/>
      <c r="KT197" s="776"/>
      <c r="KU197" s="776"/>
      <c r="KV197" s="776"/>
      <c r="KW197" s="776"/>
      <c r="KX197" s="776"/>
      <c r="KY197" s="776"/>
      <c r="KZ197" s="776"/>
      <c r="LA197" s="776"/>
      <c r="LB197" s="776"/>
      <c r="LC197" s="776"/>
      <c r="LD197" s="776"/>
      <c r="LE197" s="776"/>
      <c r="LF197" s="776"/>
      <c r="LG197" s="776"/>
      <c r="LH197" s="776"/>
      <c r="LI197" s="776"/>
      <c r="LJ197" s="776"/>
      <c r="LK197" s="776"/>
      <c r="LL197" s="776"/>
      <c r="LM197" s="776"/>
      <c r="LN197" s="776"/>
      <c r="LO197" s="776"/>
      <c r="LP197" s="776"/>
      <c r="LQ197" s="776"/>
      <c r="LR197" s="775"/>
      <c r="LS197" s="775"/>
      <c r="LT197" s="775"/>
      <c r="LU197" s="775"/>
      <c r="LV197" s="775"/>
      <c r="LW197" s="775"/>
      <c r="LX197" s="777"/>
      <c r="LY197" s="775"/>
      <c r="LZ197" s="775"/>
      <c r="MA197" s="775"/>
      <c r="MB197" s="775"/>
      <c r="MC197" s="775"/>
      <c r="MD197" s="775"/>
      <c r="ME197" s="775"/>
      <c r="MF197" s="775"/>
      <c r="MG197" s="775"/>
      <c r="MH197" s="775"/>
      <c r="MI197" s="775"/>
      <c r="MJ197" s="775"/>
      <c r="MK197" s="775"/>
      <c r="ML197" s="775"/>
      <c r="MM197" s="775"/>
      <c r="MN197" s="777"/>
      <c r="MO197" s="777"/>
      <c r="MP197" s="775"/>
      <c r="MQ197" s="775"/>
      <c r="MR197" s="775"/>
      <c r="MS197" s="775"/>
      <c r="MT197" s="775"/>
      <c r="MU197" s="775"/>
      <c r="MV197" s="775"/>
      <c r="MW197" s="775"/>
      <c r="MX197" s="775"/>
      <c r="MY197" s="775"/>
      <c r="MZ197" s="775"/>
      <c r="NA197" s="775"/>
      <c r="NB197" s="775"/>
      <c r="NC197" s="775"/>
      <c r="ND197" s="775"/>
      <c r="NE197" s="778"/>
      <c r="NF197" s="778"/>
      <c r="NG197" s="778"/>
      <c r="NH197" s="778"/>
      <c r="NI197" s="778"/>
      <c r="NJ197" s="778"/>
      <c r="NK197" s="778"/>
      <c r="NL197" s="778"/>
      <c r="NM197" s="778"/>
      <c r="NN197" s="778"/>
      <c r="NO197" s="778"/>
      <c r="NP197" s="778"/>
      <c r="NQ197" s="778"/>
      <c r="NR197" s="778"/>
      <c r="NS197" s="778"/>
      <c r="NT197" s="778"/>
      <c r="NU197" s="778"/>
      <c r="NV197" s="778"/>
      <c r="NW197" s="778"/>
      <c r="NX197" s="778"/>
      <c r="NY197" s="778"/>
      <c r="NZ197" s="778"/>
      <c r="OA197" s="778"/>
      <c r="OB197" s="778"/>
      <c r="OC197" s="778"/>
      <c r="OD197" s="778"/>
      <c r="OE197" s="778"/>
      <c r="OF197" s="778"/>
      <c r="OG197" s="778"/>
      <c r="OH197" s="778"/>
      <c r="OI197" s="778"/>
      <c r="OJ197" s="778"/>
      <c r="OK197" s="778"/>
      <c r="OL197" s="778"/>
      <c r="OM197" s="778"/>
      <c r="ON197" s="778"/>
      <c r="OO197" s="778"/>
      <c r="OP197" s="778"/>
      <c r="OQ197" s="778"/>
      <c r="OR197" s="778"/>
      <c r="OS197" s="778"/>
      <c r="OT197" s="778"/>
      <c r="OU197" s="778"/>
      <c r="OV197" s="778"/>
      <c r="OW197" s="778"/>
      <c r="OX197" s="778"/>
      <c r="OY197" s="778"/>
      <c r="OZ197" s="778"/>
      <c r="PA197" s="778"/>
      <c r="PB197" s="778"/>
      <c r="PC197" s="778"/>
      <c r="PD197" s="778"/>
      <c r="PE197" s="778"/>
      <c r="PF197" s="778"/>
      <c r="PG197" s="778"/>
      <c r="PH197" s="778"/>
      <c r="PI197" s="778"/>
      <c r="PJ197" s="778"/>
      <c r="PK197" s="778"/>
      <c r="PL197" s="778"/>
      <c r="PM197" s="778"/>
      <c r="PN197" s="778"/>
      <c r="PO197" s="778"/>
      <c r="PP197" s="778"/>
      <c r="PQ197" s="778"/>
      <c r="PR197" s="778"/>
      <c r="PS197" s="778"/>
      <c r="PT197" s="778"/>
      <c r="PU197" s="778"/>
      <c r="PV197" s="778"/>
      <c r="PW197" s="778"/>
      <c r="PX197" s="778"/>
      <c r="PY197" s="778"/>
      <c r="PZ197" s="778"/>
      <c r="QA197" s="778"/>
      <c r="QB197" s="778"/>
      <c r="QC197" s="778"/>
      <c r="QD197" s="778"/>
      <c r="QE197" s="778"/>
      <c r="QF197" s="778"/>
      <c r="QG197" s="778"/>
      <c r="QH197" s="778"/>
      <c r="QI197" s="778"/>
      <c r="QJ197" s="778"/>
      <c r="QK197" s="778"/>
      <c r="QL197" s="778"/>
      <c r="QM197" s="778"/>
      <c r="QN197" s="778"/>
      <c r="QO197" s="778"/>
      <c r="QP197" s="778"/>
      <c r="QQ197" s="778"/>
      <c r="QR197" s="778"/>
      <c r="QS197" s="778"/>
      <c r="QT197" s="778"/>
      <c r="QU197" s="778"/>
      <c r="QV197" s="778"/>
      <c r="QW197" s="778"/>
      <c r="QX197" s="778"/>
      <c r="QY197" s="778"/>
      <c r="QZ197" s="778"/>
      <c r="RA197" s="778"/>
      <c r="RB197" s="778"/>
      <c r="RC197" s="778"/>
      <c r="RD197" s="778"/>
      <c r="RE197" s="778"/>
      <c r="RF197" s="778"/>
      <c r="RG197" s="778"/>
      <c r="RH197" s="778"/>
      <c r="RI197" s="778"/>
      <c r="RJ197" s="778"/>
      <c r="RK197" s="778"/>
      <c r="RL197" s="778"/>
      <c r="RM197" s="778"/>
      <c r="RN197" s="778"/>
      <c r="RO197" s="778"/>
      <c r="RP197" s="778"/>
      <c r="RQ197" s="778"/>
      <c r="RR197" s="778"/>
      <c r="RS197" s="778"/>
      <c r="RT197" s="778"/>
      <c r="RU197" s="778"/>
      <c r="RV197" s="778"/>
      <c r="RW197" s="778"/>
      <c r="RX197" s="778"/>
      <c r="RY197" s="778"/>
      <c r="RZ197" s="778"/>
      <c r="SA197" s="778"/>
      <c r="SB197" s="778"/>
      <c r="SC197" s="778"/>
      <c r="SD197" s="778"/>
      <c r="SE197" s="778"/>
      <c r="SF197" s="778"/>
      <c r="SG197" s="778"/>
      <c r="SH197" s="778"/>
      <c r="SI197" s="778"/>
    </row>
    <row r="198" spans="1:503" ht="14.1" customHeight="1" x14ac:dyDescent="0.2"/>
    <row r="199" spans="1:503" ht="14.1" customHeight="1" x14ac:dyDescent="0.2">
      <c r="A199" s="813"/>
    </row>
    <row r="200" spans="1:503" ht="14.1" customHeight="1" x14ac:dyDescent="0.2"/>
    <row r="201" spans="1:503" ht="14.1" customHeight="1" x14ac:dyDescent="0.2"/>
    <row r="202" spans="1:503" ht="14.1" customHeight="1" x14ac:dyDescent="0.2"/>
    <row r="203" spans="1:503" ht="14.1" customHeight="1" x14ac:dyDescent="0.2"/>
    <row r="204" spans="1:503" ht="14.1" customHeight="1" x14ac:dyDescent="0.2"/>
    <row r="205" spans="1:503" s="773" customFormat="1" ht="14.1" customHeight="1" x14ac:dyDescent="0.2">
      <c r="A205" s="919"/>
      <c r="B205" s="778"/>
      <c r="C205" s="778"/>
      <c r="D205" s="778"/>
      <c r="E205" s="778"/>
      <c r="F205" s="778"/>
      <c r="G205" s="778"/>
      <c r="H205" s="778"/>
      <c r="I205" s="778"/>
      <c r="J205" s="778"/>
      <c r="K205" s="778"/>
      <c r="L205" s="778"/>
      <c r="M205" s="778"/>
      <c r="N205" s="778"/>
      <c r="O205" s="778"/>
      <c r="P205" s="778"/>
      <c r="X205" s="775"/>
      <c r="Y205" s="775"/>
      <c r="Z205" s="775"/>
      <c r="AA205" s="775"/>
      <c r="AB205" s="775"/>
      <c r="AC205" s="775"/>
      <c r="AD205" s="775"/>
      <c r="AE205" s="775"/>
      <c r="AF205" s="775"/>
      <c r="AG205" s="775"/>
      <c r="AH205" s="775"/>
      <c r="AI205" s="775"/>
      <c r="AJ205" s="775"/>
      <c r="AK205" s="775"/>
      <c r="AL205" s="775"/>
      <c r="AM205" s="775"/>
      <c r="AN205" s="775"/>
      <c r="AO205" s="775"/>
      <c r="AP205" s="775"/>
      <c r="AQ205" s="775"/>
      <c r="AR205" s="775"/>
      <c r="AS205" s="775"/>
      <c r="AT205" s="775"/>
      <c r="AU205" s="775"/>
      <c r="AV205" s="775"/>
      <c r="AW205" s="775"/>
      <c r="AX205" s="775"/>
      <c r="AY205" s="775"/>
      <c r="AZ205" s="775"/>
      <c r="BA205" s="775"/>
      <c r="BB205" s="775"/>
      <c r="BC205" s="775"/>
      <c r="BD205" s="775"/>
      <c r="BE205" s="775"/>
      <c r="BF205" s="775"/>
      <c r="BG205" s="775"/>
      <c r="BH205" s="775"/>
      <c r="BI205" s="775"/>
      <c r="BJ205" s="775"/>
      <c r="BK205" s="775"/>
      <c r="BL205" s="775"/>
      <c r="BM205" s="775"/>
      <c r="BN205" s="775"/>
      <c r="BO205" s="775"/>
      <c r="BP205" s="775"/>
      <c r="BQ205" s="775"/>
      <c r="BR205" s="775"/>
      <c r="BS205" s="775"/>
      <c r="BT205" s="775"/>
      <c r="BU205" s="775"/>
      <c r="BV205" s="775"/>
      <c r="BW205" s="775"/>
      <c r="BX205" s="775"/>
      <c r="BY205" s="775"/>
      <c r="BZ205" s="775"/>
      <c r="CA205" s="775"/>
      <c r="CB205" s="775"/>
      <c r="CC205" s="775"/>
      <c r="CD205" s="775"/>
      <c r="CE205" s="775"/>
      <c r="CF205" s="775"/>
      <c r="CG205" s="775"/>
      <c r="CH205" s="775"/>
      <c r="CI205" s="775"/>
      <c r="CJ205" s="775"/>
      <c r="CK205" s="775"/>
      <c r="CL205" s="775"/>
      <c r="CM205" s="775"/>
      <c r="CN205" s="775"/>
      <c r="CO205" s="775"/>
      <c r="CP205" s="775"/>
      <c r="CQ205" s="775"/>
      <c r="CR205" s="775"/>
      <c r="CS205" s="775"/>
      <c r="CT205" s="775"/>
      <c r="CU205" s="775"/>
      <c r="CV205" s="775"/>
      <c r="CW205" s="775"/>
      <c r="CX205" s="775"/>
      <c r="CY205" s="775"/>
      <c r="CZ205" s="775"/>
      <c r="DA205" s="775"/>
      <c r="DB205" s="775"/>
      <c r="DC205" s="775"/>
      <c r="DD205" s="775"/>
      <c r="DE205" s="775"/>
      <c r="DF205" s="775"/>
      <c r="DG205" s="775"/>
      <c r="DH205" s="775"/>
      <c r="DI205" s="775"/>
      <c r="DJ205" s="775"/>
      <c r="DK205" s="775"/>
      <c r="DL205" s="775"/>
      <c r="DM205" s="775"/>
      <c r="DN205" s="775"/>
      <c r="DO205" s="775"/>
      <c r="DP205" s="775"/>
      <c r="DQ205" s="775"/>
      <c r="DR205" s="775"/>
      <c r="DS205" s="775"/>
      <c r="DT205" s="775"/>
      <c r="DU205" s="775"/>
      <c r="DV205" s="775"/>
      <c r="DW205" s="775"/>
      <c r="DX205" s="775"/>
      <c r="DY205" s="775"/>
      <c r="DZ205" s="775"/>
      <c r="EA205" s="775"/>
      <c r="EB205" s="775"/>
      <c r="EC205" s="775"/>
      <c r="ED205" s="775"/>
      <c r="EE205" s="775"/>
      <c r="EF205" s="775"/>
      <c r="EG205" s="775"/>
      <c r="EH205" s="775"/>
      <c r="EI205" s="775"/>
      <c r="EJ205" s="775"/>
      <c r="EK205" s="775"/>
      <c r="EL205" s="775"/>
      <c r="EM205" s="775"/>
      <c r="EN205" s="775"/>
      <c r="EO205" s="775"/>
      <c r="EP205" s="775"/>
      <c r="EQ205" s="775"/>
      <c r="ER205" s="775"/>
      <c r="ES205" s="775"/>
      <c r="ET205" s="775"/>
      <c r="EU205" s="775"/>
      <c r="EV205" s="775"/>
      <c r="EW205" s="775"/>
      <c r="EX205" s="775"/>
      <c r="EY205" s="775"/>
      <c r="EZ205" s="775"/>
      <c r="FA205" s="775"/>
      <c r="FB205" s="775"/>
      <c r="FC205" s="775"/>
      <c r="FD205" s="775"/>
      <c r="FE205" s="775"/>
      <c r="FF205" s="775"/>
      <c r="FG205" s="775"/>
      <c r="FH205" s="775"/>
      <c r="FI205" s="775"/>
      <c r="FJ205" s="775"/>
      <c r="FK205" s="775"/>
      <c r="FL205" s="775"/>
      <c r="FM205" s="775"/>
      <c r="FN205" s="775"/>
      <c r="FO205" s="775"/>
      <c r="FP205" s="775"/>
      <c r="FQ205" s="775"/>
      <c r="FR205" s="775"/>
      <c r="FS205" s="775"/>
      <c r="FT205" s="775"/>
      <c r="FU205" s="775"/>
      <c r="FV205" s="775"/>
      <c r="FW205" s="775"/>
      <c r="FX205" s="775"/>
      <c r="FY205" s="775"/>
      <c r="FZ205" s="775"/>
      <c r="GA205" s="775"/>
      <c r="GB205" s="775"/>
      <c r="GC205" s="775"/>
      <c r="GD205" s="775"/>
      <c r="GE205" s="775"/>
      <c r="GF205" s="775"/>
      <c r="GG205" s="775"/>
      <c r="GH205" s="775"/>
      <c r="GI205" s="775"/>
      <c r="GJ205" s="775"/>
      <c r="GK205" s="775"/>
      <c r="GL205" s="775"/>
      <c r="GM205" s="775"/>
      <c r="GN205" s="775"/>
      <c r="GO205" s="775"/>
      <c r="GP205" s="775"/>
      <c r="GQ205" s="775"/>
      <c r="GR205" s="775"/>
      <c r="GS205" s="775"/>
      <c r="GT205" s="775"/>
      <c r="GU205" s="775"/>
      <c r="GV205" s="775"/>
      <c r="GW205" s="775"/>
      <c r="GX205" s="775"/>
      <c r="GY205" s="775"/>
      <c r="GZ205" s="775"/>
      <c r="HA205" s="775"/>
      <c r="HB205" s="775"/>
      <c r="HC205" s="775"/>
      <c r="HD205" s="775"/>
      <c r="HE205" s="775"/>
      <c r="HF205" s="775"/>
      <c r="HG205" s="775"/>
      <c r="HH205" s="775"/>
      <c r="HI205" s="775"/>
      <c r="HJ205" s="775"/>
      <c r="HK205" s="775"/>
      <c r="HL205" s="775"/>
      <c r="HM205" s="775"/>
      <c r="HN205" s="775"/>
      <c r="HO205" s="775"/>
      <c r="HP205" s="775"/>
      <c r="HQ205" s="775"/>
      <c r="HR205" s="775"/>
      <c r="HS205" s="775"/>
      <c r="HT205" s="775"/>
      <c r="HU205" s="775"/>
      <c r="HV205" s="775"/>
      <c r="HW205" s="775"/>
      <c r="HX205" s="775"/>
      <c r="HY205" s="775"/>
      <c r="HZ205" s="775"/>
      <c r="IA205" s="775"/>
      <c r="IB205" s="775"/>
      <c r="IC205" s="775"/>
      <c r="ID205" s="775"/>
      <c r="IE205" s="775"/>
      <c r="IF205" s="775"/>
      <c r="IG205" s="775"/>
      <c r="IH205" s="775"/>
      <c r="II205" s="775"/>
      <c r="IJ205" s="775"/>
      <c r="IK205" s="775"/>
      <c r="IL205" s="775"/>
      <c r="IM205" s="775"/>
      <c r="IN205" s="775"/>
      <c r="IO205" s="775"/>
      <c r="IP205" s="775"/>
      <c r="IQ205" s="775"/>
      <c r="IR205" s="775"/>
      <c r="IS205" s="775"/>
      <c r="IT205" s="775"/>
      <c r="IU205" s="775"/>
      <c r="IV205" s="775"/>
      <c r="IW205" s="775"/>
      <c r="IX205" s="775"/>
      <c r="IY205" s="775"/>
      <c r="IZ205" s="775"/>
      <c r="JA205" s="775"/>
      <c r="JB205" s="775"/>
      <c r="JC205" s="775"/>
      <c r="JD205" s="775"/>
      <c r="JE205" s="775"/>
      <c r="JF205" s="775"/>
      <c r="JG205" s="775"/>
      <c r="JH205" s="775"/>
      <c r="JI205" s="775"/>
      <c r="JJ205" s="775"/>
      <c r="JK205" s="775"/>
      <c r="JL205" s="775"/>
      <c r="JM205" s="775"/>
      <c r="JN205" s="775"/>
      <c r="JO205" s="775"/>
      <c r="JP205" s="775"/>
      <c r="JQ205" s="775"/>
      <c r="JR205" s="775"/>
      <c r="JS205" s="775"/>
      <c r="JT205" s="775"/>
      <c r="JU205" s="775"/>
      <c r="JV205" s="775"/>
      <c r="JW205" s="776"/>
      <c r="JX205" s="775"/>
      <c r="JY205" s="775"/>
      <c r="JZ205" s="775"/>
      <c r="KA205" s="775"/>
      <c r="KB205" s="776"/>
      <c r="KC205" s="776"/>
      <c r="KD205" s="776"/>
      <c r="KE205" s="776"/>
      <c r="KF205" s="776"/>
      <c r="KG205" s="776"/>
      <c r="KH205" s="776"/>
      <c r="KI205" s="776"/>
      <c r="KJ205" s="776"/>
      <c r="KK205" s="776"/>
      <c r="KL205" s="776"/>
      <c r="KM205" s="776"/>
      <c r="KN205" s="776"/>
      <c r="KO205" s="776"/>
      <c r="KP205" s="776"/>
      <c r="KQ205" s="776"/>
      <c r="KR205" s="776"/>
      <c r="KS205" s="776"/>
      <c r="KT205" s="776"/>
      <c r="KU205" s="776"/>
      <c r="KV205" s="776"/>
      <c r="KW205" s="776"/>
      <c r="KX205" s="776"/>
      <c r="KY205" s="776"/>
      <c r="KZ205" s="776"/>
      <c r="LA205" s="776"/>
      <c r="LB205" s="776"/>
      <c r="LC205" s="776"/>
      <c r="LD205" s="776"/>
      <c r="LE205" s="776"/>
      <c r="LF205" s="776"/>
      <c r="LG205" s="776"/>
      <c r="LH205" s="776"/>
      <c r="LI205" s="776"/>
      <c r="LJ205" s="776"/>
      <c r="LK205" s="776"/>
      <c r="LL205" s="776"/>
      <c r="LM205" s="776"/>
      <c r="LN205" s="776"/>
      <c r="LO205" s="776"/>
      <c r="LP205" s="776"/>
      <c r="LQ205" s="776"/>
      <c r="LR205" s="775"/>
      <c r="LS205" s="775"/>
      <c r="LT205" s="775"/>
      <c r="LU205" s="775"/>
      <c r="LV205" s="775"/>
      <c r="LW205" s="775"/>
      <c r="LX205" s="777"/>
      <c r="LY205" s="775"/>
      <c r="LZ205" s="775"/>
      <c r="MA205" s="775"/>
      <c r="MB205" s="775"/>
      <c r="MC205" s="775"/>
      <c r="MD205" s="775"/>
      <c r="ME205" s="775"/>
      <c r="MF205" s="775"/>
      <c r="MG205" s="775"/>
      <c r="MH205" s="775"/>
      <c r="MI205" s="775"/>
      <c r="MJ205" s="775"/>
      <c r="MK205" s="775"/>
      <c r="ML205" s="775"/>
      <c r="MM205" s="775"/>
      <c r="MN205" s="777"/>
      <c r="MO205" s="777"/>
      <c r="MP205" s="775"/>
      <c r="MQ205" s="775"/>
      <c r="MR205" s="775"/>
      <c r="MS205" s="775"/>
      <c r="MT205" s="775"/>
      <c r="MU205" s="775"/>
      <c r="MV205" s="775"/>
      <c r="MW205" s="775"/>
      <c r="MX205" s="775"/>
      <c r="MY205" s="775"/>
      <c r="MZ205" s="775"/>
      <c r="NA205" s="775"/>
      <c r="NB205" s="775"/>
      <c r="NC205" s="775"/>
      <c r="ND205" s="775"/>
      <c r="NE205" s="778"/>
      <c r="NF205" s="778"/>
      <c r="NG205" s="778"/>
      <c r="NH205" s="778"/>
      <c r="NI205" s="778"/>
      <c r="NJ205" s="778"/>
      <c r="NK205" s="778"/>
      <c r="NL205" s="778"/>
      <c r="NM205" s="778"/>
      <c r="NN205" s="778"/>
      <c r="NO205" s="778"/>
      <c r="NP205" s="778"/>
      <c r="NQ205" s="778"/>
      <c r="NR205" s="778"/>
      <c r="NS205" s="778"/>
      <c r="NT205" s="778"/>
      <c r="NU205" s="778"/>
      <c r="NV205" s="778"/>
      <c r="NW205" s="778"/>
      <c r="NX205" s="778"/>
      <c r="NY205" s="778"/>
      <c r="NZ205" s="778"/>
      <c r="OA205" s="778"/>
      <c r="OB205" s="778"/>
      <c r="OC205" s="778"/>
      <c r="OD205" s="778"/>
      <c r="OE205" s="778"/>
      <c r="OF205" s="778"/>
      <c r="OG205" s="778"/>
      <c r="OH205" s="778"/>
      <c r="OI205" s="778"/>
      <c r="OJ205" s="778"/>
      <c r="OK205" s="778"/>
      <c r="OL205" s="778"/>
      <c r="OM205" s="778"/>
      <c r="ON205" s="778"/>
      <c r="OO205" s="778"/>
      <c r="OP205" s="778"/>
      <c r="OQ205" s="778"/>
      <c r="OR205" s="778"/>
      <c r="OS205" s="778"/>
      <c r="OT205" s="778"/>
      <c r="OU205" s="778"/>
      <c r="OV205" s="778"/>
      <c r="OW205" s="778"/>
      <c r="OX205" s="778"/>
      <c r="OY205" s="778"/>
      <c r="OZ205" s="778"/>
      <c r="PA205" s="778"/>
      <c r="PB205" s="778"/>
      <c r="PC205" s="778"/>
      <c r="PD205" s="778"/>
      <c r="PE205" s="778"/>
      <c r="PF205" s="778"/>
      <c r="PG205" s="778"/>
      <c r="PH205" s="778"/>
      <c r="PI205" s="778"/>
      <c r="PJ205" s="778"/>
      <c r="PK205" s="778"/>
      <c r="PL205" s="778"/>
      <c r="PM205" s="778"/>
      <c r="PN205" s="778"/>
      <c r="PO205" s="778"/>
      <c r="PP205" s="778"/>
      <c r="PQ205" s="778"/>
      <c r="PR205" s="778"/>
      <c r="PS205" s="778"/>
      <c r="PT205" s="778"/>
      <c r="PU205" s="778"/>
      <c r="PV205" s="778"/>
      <c r="PW205" s="778"/>
      <c r="PX205" s="778"/>
      <c r="PY205" s="778"/>
      <c r="PZ205" s="778"/>
      <c r="QA205" s="778"/>
      <c r="QB205" s="778"/>
      <c r="QC205" s="778"/>
      <c r="QD205" s="778"/>
      <c r="QE205" s="778"/>
      <c r="QF205" s="778"/>
      <c r="QG205" s="778"/>
      <c r="QH205" s="778"/>
      <c r="QI205" s="778"/>
      <c r="QJ205" s="778"/>
      <c r="QK205" s="778"/>
      <c r="QL205" s="778"/>
      <c r="QM205" s="778"/>
      <c r="QN205" s="778"/>
      <c r="QO205" s="778"/>
      <c r="QP205" s="778"/>
      <c r="QQ205" s="778"/>
      <c r="QR205" s="778"/>
      <c r="QS205" s="778"/>
      <c r="QT205" s="778"/>
      <c r="QU205" s="778"/>
      <c r="QV205" s="778"/>
      <c r="QW205" s="778"/>
      <c r="QX205" s="778"/>
      <c r="QY205" s="778"/>
      <c r="QZ205" s="778"/>
      <c r="RA205" s="778"/>
      <c r="RB205" s="778"/>
      <c r="RC205" s="778"/>
      <c r="RD205" s="778"/>
      <c r="RE205" s="778"/>
      <c r="RF205" s="778"/>
      <c r="RG205" s="778"/>
      <c r="RH205" s="778"/>
      <c r="RI205" s="778"/>
      <c r="RJ205" s="778"/>
      <c r="RK205" s="778"/>
      <c r="RL205" s="778"/>
      <c r="RM205" s="778"/>
      <c r="RN205" s="778"/>
      <c r="RO205" s="778"/>
      <c r="RP205" s="778"/>
      <c r="RQ205" s="778"/>
      <c r="RR205" s="778"/>
      <c r="RS205" s="778"/>
      <c r="RT205" s="778"/>
      <c r="RU205" s="778"/>
      <c r="RV205" s="778"/>
      <c r="RW205" s="778"/>
      <c r="RX205" s="778"/>
      <c r="RY205" s="778"/>
      <c r="RZ205" s="778"/>
      <c r="SA205" s="778"/>
      <c r="SB205" s="778"/>
      <c r="SC205" s="778"/>
      <c r="SD205" s="778"/>
      <c r="SE205" s="778"/>
      <c r="SF205" s="778"/>
      <c r="SG205" s="778"/>
      <c r="SH205" s="778"/>
      <c r="SI205" s="778"/>
    </row>
    <row r="206" spans="1:503" s="773" customFormat="1" ht="14.1" customHeight="1" x14ac:dyDescent="0.2">
      <c r="A206" s="919"/>
      <c r="B206" s="778"/>
      <c r="C206" s="778"/>
      <c r="D206" s="778"/>
      <c r="E206" s="778"/>
      <c r="F206" s="778"/>
      <c r="G206" s="778"/>
      <c r="H206" s="778"/>
      <c r="I206" s="778"/>
      <c r="J206" s="778"/>
      <c r="K206" s="778"/>
      <c r="L206" s="778"/>
      <c r="M206" s="778"/>
      <c r="N206" s="778"/>
      <c r="O206" s="778"/>
      <c r="P206" s="778"/>
      <c r="X206" s="775"/>
      <c r="Y206" s="775"/>
      <c r="Z206" s="775"/>
      <c r="AA206" s="775"/>
      <c r="AB206" s="775"/>
      <c r="AC206" s="775"/>
      <c r="AD206" s="775"/>
      <c r="AE206" s="775"/>
      <c r="AF206" s="775"/>
      <c r="AG206" s="775"/>
      <c r="AH206" s="775"/>
      <c r="AI206" s="775"/>
      <c r="AJ206" s="775"/>
      <c r="AK206" s="775"/>
      <c r="AL206" s="775"/>
      <c r="AM206" s="775"/>
      <c r="AN206" s="775"/>
      <c r="AO206" s="775"/>
      <c r="AP206" s="775"/>
      <c r="AQ206" s="775"/>
      <c r="AR206" s="775"/>
      <c r="AS206" s="775"/>
      <c r="AT206" s="775"/>
      <c r="AU206" s="775"/>
      <c r="AV206" s="775"/>
      <c r="AW206" s="775"/>
      <c r="AX206" s="775"/>
      <c r="AY206" s="775"/>
      <c r="AZ206" s="775"/>
      <c r="BA206" s="775"/>
      <c r="BB206" s="775"/>
      <c r="BC206" s="775"/>
      <c r="BD206" s="775"/>
      <c r="BE206" s="775"/>
      <c r="BF206" s="775"/>
      <c r="BG206" s="775"/>
      <c r="BH206" s="775"/>
      <c r="BI206" s="775"/>
      <c r="BJ206" s="775"/>
      <c r="BK206" s="775"/>
      <c r="BL206" s="775"/>
      <c r="BM206" s="775"/>
      <c r="BN206" s="775"/>
      <c r="BO206" s="775"/>
      <c r="BP206" s="775"/>
      <c r="BQ206" s="775"/>
      <c r="BR206" s="775"/>
      <c r="BS206" s="775"/>
      <c r="BT206" s="775"/>
      <c r="BU206" s="775"/>
      <c r="BV206" s="775"/>
      <c r="BW206" s="775"/>
      <c r="BX206" s="775"/>
      <c r="BY206" s="775"/>
      <c r="BZ206" s="775"/>
      <c r="CA206" s="775"/>
      <c r="CB206" s="775"/>
      <c r="CC206" s="775"/>
      <c r="CD206" s="775"/>
      <c r="CE206" s="775"/>
      <c r="CF206" s="775"/>
      <c r="CG206" s="775"/>
      <c r="CH206" s="775"/>
      <c r="CI206" s="775"/>
      <c r="CJ206" s="775"/>
      <c r="CK206" s="775"/>
      <c r="CL206" s="775"/>
      <c r="CM206" s="775"/>
      <c r="CN206" s="775"/>
      <c r="CO206" s="775"/>
      <c r="CP206" s="775"/>
      <c r="CQ206" s="775"/>
      <c r="CR206" s="775"/>
      <c r="CS206" s="775"/>
      <c r="CT206" s="775"/>
      <c r="CU206" s="775"/>
      <c r="CV206" s="775"/>
      <c r="CW206" s="775"/>
      <c r="CX206" s="775"/>
      <c r="CY206" s="775"/>
      <c r="CZ206" s="775"/>
      <c r="DA206" s="775"/>
      <c r="DB206" s="775"/>
      <c r="DC206" s="775"/>
      <c r="DD206" s="775"/>
      <c r="DE206" s="775"/>
      <c r="DF206" s="775"/>
      <c r="DG206" s="775"/>
      <c r="DH206" s="775"/>
      <c r="DI206" s="775"/>
      <c r="DJ206" s="775"/>
      <c r="DK206" s="775"/>
      <c r="DL206" s="775"/>
      <c r="DM206" s="775"/>
      <c r="DN206" s="775"/>
      <c r="DO206" s="775"/>
      <c r="DP206" s="775"/>
      <c r="DQ206" s="775"/>
      <c r="DR206" s="775"/>
      <c r="DS206" s="775"/>
      <c r="DT206" s="775"/>
      <c r="DU206" s="775"/>
      <c r="DV206" s="775"/>
      <c r="DW206" s="775"/>
      <c r="DX206" s="775"/>
      <c r="DY206" s="775"/>
      <c r="DZ206" s="775"/>
      <c r="EA206" s="775"/>
      <c r="EB206" s="775"/>
      <c r="EC206" s="775"/>
      <c r="ED206" s="775"/>
      <c r="EE206" s="775"/>
      <c r="EF206" s="775"/>
      <c r="EG206" s="775"/>
      <c r="EH206" s="775"/>
      <c r="EI206" s="775"/>
      <c r="EJ206" s="775"/>
      <c r="EK206" s="775"/>
      <c r="EL206" s="775"/>
      <c r="EM206" s="775"/>
      <c r="EN206" s="775"/>
      <c r="EO206" s="775"/>
      <c r="EP206" s="775"/>
      <c r="EQ206" s="775"/>
      <c r="ER206" s="775"/>
      <c r="ES206" s="775"/>
      <c r="ET206" s="775"/>
      <c r="EU206" s="775"/>
      <c r="EV206" s="775"/>
      <c r="EW206" s="775"/>
      <c r="EX206" s="775"/>
      <c r="EY206" s="775"/>
      <c r="EZ206" s="775"/>
      <c r="FA206" s="775"/>
      <c r="FB206" s="775"/>
      <c r="FC206" s="775"/>
      <c r="FD206" s="775"/>
      <c r="FE206" s="775"/>
      <c r="FF206" s="775"/>
      <c r="FG206" s="775"/>
      <c r="FH206" s="775"/>
      <c r="FI206" s="775"/>
      <c r="FJ206" s="775"/>
      <c r="FK206" s="775"/>
      <c r="FL206" s="775"/>
      <c r="FM206" s="775"/>
      <c r="FN206" s="775"/>
      <c r="FO206" s="775"/>
      <c r="FP206" s="775"/>
      <c r="FQ206" s="775"/>
      <c r="FR206" s="775"/>
      <c r="FS206" s="775"/>
      <c r="FT206" s="775"/>
      <c r="FU206" s="775"/>
      <c r="FV206" s="775"/>
      <c r="FW206" s="775"/>
      <c r="FX206" s="775"/>
      <c r="FY206" s="775"/>
      <c r="FZ206" s="775"/>
      <c r="GA206" s="775"/>
      <c r="GB206" s="775"/>
      <c r="GC206" s="775"/>
      <c r="GD206" s="775"/>
      <c r="GE206" s="775"/>
      <c r="GF206" s="775"/>
      <c r="GG206" s="775"/>
      <c r="GH206" s="775"/>
      <c r="GI206" s="775"/>
      <c r="GJ206" s="775"/>
      <c r="GK206" s="775"/>
      <c r="GL206" s="775"/>
      <c r="GM206" s="775"/>
      <c r="GN206" s="775"/>
      <c r="GO206" s="775"/>
      <c r="GP206" s="775"/>
      <c r="GQ206" s="775"/>
      <c r="GR206" s="775"/>
      <c r="GS206" s="775"/>
      <c r="GT206" s="775"/>
      <c r="GU206" s="775"/>
      <c r="GV206" s="775"/>
      <c r="GW206" s="775"/>
      <c r="GX206" s="775"/>
      <c r="GY206" s="775"/>
      <c r="GZ206" s="775"/>
      <c r="HA206" s="775"/>
      <c r="HB206" s="775"/>
      <c r="HC206" s="775"/>
      <c r="HD206" s="775"/>
      <c r="HE206" s="775"/>
      <c r="HF206" s="775"/>
      <c r="HG206" s="775"/>
      <c r="HH206" s="775"/>
      <c r="HI206" s="775"/>
      <c r="HJ206" s="775"/>
      <c r="HK206" s="775"/>
      <c r="HL206" s="775"/>
      <c r="HM206" s="775"/>
      <c r="HN206" s="775"/>
      <c r="HO206" s="775"/>
      <c r="HP206" s="775"/>
      <c r="HQ206" s="775"/>
      <c r="HR206" s="775"/>
      <c r="HS206" s="775"/>
      <c r="HT206" s="775"/>
      <c r="HU206" s="775"/>
      <c r="HV206" s="775"/>
      <c r="HW206" s="775"/>
      <c r="HX206" s="775"/>
      <c r="HY206" s="775"/>
      <c r="HZ206" s="775"/>
      <c r="IA206" s="775"/>
      <c r="IB206" s="775"/>
      <c r="IC206" s="775"/>
      <c r="ID206" s="775"/>
      <c r="IE206" s="775"/>
      <c r="IF206" s="775"/>
      <c r="IG206" s="775"/>
      <c r="IH206" s="775"/>
      <c r="II206" s="775"/>
      <c r="IJ206" s="775"/>
      <c r="IK206" s="775"/>
      <c r="IL206" s="775"/>
      <c r="IM206" s="775"/>
      <c r="IN206" s="775"/>
      <c r="IO206" s="775"/>
      <c r="IP206" s="775"/>
      <c r="IQ206" s="775"/>
      <c r="IR206" s="775"/>
      <c r="IS206" s="775"/>
      <c r="IT206" s="775"/>
      <c r="IU206" s="775"/>
      <c r="IV206" s="775"/>
      <c r="IW206" s="775"/>
      <c r="IX206" s="775"/>
      <c r="IY206" s="775"/>
      <c r="IZ206" s="775"/>
      <c r="JA206" s="775"/>
      <c r="JB206" s="775"/>
      <c r="JC206" s="775"/>
      <c r="JD206" s="775"/>
      <c r="JE206" s="775"/>
      <c r="JF206" s="775"/>
      <c r="JG206" s="775"/>
      <c r="JH206" s="775"/>
      <c r="JI206" s="775"/>
      <c r="JJ206" s="775"/>
      <c r="JK206" s="775"/>
      <c r="JL206" s="775"/>
      <c r="JM206" s="775"/>
      <c r="JN206" s="775"/>
      <c r="JO206" s="775"/>
      <c r="JP206" s="775"/>
      <c r="JQ206" s="775"/>
      <c r="JR206" s="775"/>
      <c r="JS206" s="775"/>
      <c r="JT206" s="775"/>
      <c r="JU206" s="775"/>
      <c r="JV206" s="775"/>
      <c r="JW206" s="776"/>
      <c r="JX206" s="775"/>
      <c r="JY206" s="775"/>
      <c r="JZ206" s="775"/>
      <c r="KA206" s="775"/>
      <c r="KB206" s="776"/>
      <c r="KC206" s="776"/>
      <c r="KD206" s="776"/>
      <c r="KE206" s="776"/>
      <c r="KF206" s="776"/>
      <c r="KG206" s="776"/>
      <c r="KH206" s="776"/>
      <c r="KI206" s="776"/>
      <c r="KJ206" s="776"/>
      <c r="KK206" s="776"/>
      <c r="KL206" s="776"/>
      <c r="KM206" s="776"/>
      <c r="KN206" s="776"/>
      <c r="KO206" s="776"/>
      <c r="KP206" s="776"/>
      <c r="KQ206" s="776"/>
      <c r="KR206" s="776"/>
      <c r="KS206" s="776"/>
      <c r="KT206" s="776"/>
      <c r="KU206" s="776"/>
      <c r="KV206" s="776"/>
      <c r="KW206" s="776"/>
      <c r="KX206" s="776"/>
      <c r="KY206" s="776"/>
      <c r="KZ206" s="776"/>
      <c r="LA206" s="776"/>
      <c r="LB206" s="776"/>
      <c r="LC206" s="776"/>
      <c r="LD206" s="776"/>
      <c r="LE206" s="776"/>
      <c r="LF206" s="776"/>
      <c r="LG206" s="776"/>
      <c r="LH206" s="776"/>
      <c r="LI206" s="776"/>
      <c r="LJ206" s="776"/>
      <c r="LK206" s="776"/>
      <c r="LL206" s="776"/>
      <c r="LM206" s="776"/>
      <c r="LN206" s="776"/>
      <c r="LO206" s="776"/>
      <c r="LP206" s="776"/>
      <c r="LQ206" s="776"/>
      <c r="LR206" s="775"/>
      <c r="LS206" s="775"/>
      <c r="LT206" s="775"/>
      <c r="LU206" s="775"/>
      <c r="LV206" s="775"/>
      <c r="LW206" s="775"/>
      <c r="LX206" s="777"/>
      <c r="LY206" s="775"/>
      <c r="LZ206" s="775"/>
      <c r="MA206" s="775"/>
      <c r="MB206" s="775"/>
      <c r="MC206" s="775"/>
      <c r="MD206" s="775"/>
      <c r="ME206" s="775"/>
      <c r="MF206" s="775"/>
      <c r="MG206" s="775"/>
      <c r="MH206" s="775"/>
      <c r="MI206" s="775"/>
      <c r="MJ206" s="775"/>
      <c r="MK206" s="775"/>
      <c r="ML206" s="775"/>
      <c r="MM206" s="775"/>
      <c r="MN206" s="777"/>
      <c r="MO206" s="777"/>
      <c r="MP206" s="775"/>
      <c r="MQ206" s="775"/>
      <c r="MR206" s="775"/>
      <c r="MS206" s="775"/>
      <c r="MT206" s="775"/>
      <c r="MU206" s="775"/>
      <c r="MV206" s="775"/>
      <c r="MW206" s="775"/>
      <c r="MX206" s="775"/>
      <c r="MY206" s="775"/>
      <c r="MZ206" s="775"/>
      <c r="NA206" s="775"/>
      <c r="NB206" s="775"/>
      <c r="NC206" s="775"/>
      <c r="ND206" s="775"/>
      <c r="NE206" s="778"/>
      <c r="NF206" s="778"/>
      <c r="NG206" s="778"/>
      <c r="NH206" s="778"/>
      <c r="NI206" s="778"/>
      <c r="NJ206" s="778"/>
      <c r="NK206" s="778"/>
      <c r="NL206" s="778"/>
      <c r="NM206" s="778"/>
      <c r="NN206" s="778"/>
      <c r="NO206" s="778"/>
      <c r="NP206" s="778"/>
      <c r="NQ206" s="778"/>
      <c r="NR206" s="778"/>
      <c r="NS206" s="778"/>
      <c r="NT206" s="778"/>
      <c r="NU206" s="778"/>
      <c r="NV206" s="778"/>
      <c r="NW206" s="778"/>
      <c r="NX206" s="778"/>
      <c r="NY206" s="778"/>
      <c r="NZ206" s="778"/>
      <c r="OA206" s="778"/>
      <c r="OB206" s="778"/>
      <c r="OC206" s="778"/>
      <c r="OD206" s="778"/>
      <c r="OE206" s="778"/>
      <c r="OF206" s="778"/>
      <c r="OG206" s="778"/>
      <c r="OH206" s="778"/>
      <c r="OI206" s="778"/>
      <c r="OJ206" s="778"/>
      <c r="OK206" s="778"/>
      <c r="OL206" s="778"/>
      <c r="OM206" s="778"/>
      <c r="ON206" s="778"/>
      <c r="OO206" s="778"/>
      <c r="OP206" s="778"/>
      <c r="OQ206" s="778"/>
      <c r="OR206" s="778"/>
      <c r="OS206" s="778"/>
      <c r="OT206" s="778"/>
      <c r="OU206" s="778"/>
      <c r="OV206" s="778"/>
      <c r="OW206" s="778"/>
      <c r="OX206" s="778"/>
      <c r="OY206" s="778"/>
      <c r="OZ206" s="778"/>
      <c r="PA206" s="778"/>
      <c r="PB206" s="778"/>
      <c r="PC206" s="778"/>
      <c r="PD206" s="778"/>
      <c r="PE206" s="778"/>
      <c r="PF206" s="778"/>
      <c r="PG206" s="778"/>
      <c r="PH206" s="778"/>
      <c r="PI206" s="778"/>
      <c r="PJ206" s="778"/>
      <c r="PK206" s="778"/>
      <c r="PL206" s="778"/>
      <c r="PM206" s="778"/>
      <c r="PN206" s="778"/>
      <c r="PO206" s="778"/>
      <c r="PP206" s="778"/>
      <c r="PQ206" s="778"/>
      <c r="PR206" s="778"/>
      <c r="PS206" s="778"/>
      <c r="PT206" s="778"/>
      <c r="PU206" s="778"/>
      <c r="PV206" s="778"/>
      <c r="PW206" s="778"/>
      <c r="PX206" s="778"/>
      <c r="PY206" s="778"/>
      <c r="PZ206" s="778"/>
      <c r="QA206" s="778"/>
      <c r="QB206" s="778"/>
      <c r="QC206" s="778"/>
      <c r="QD206" s="778"/>
      <c r="QE206" s="778"/>
      <c r="QF206" s="778"/>
      <c r="QG206" s="778"/>
      <c r="QH206" s="778"/>
      <c r="QI206" s="778"/>
      <c r="QJ206" s="778"/>
      <c r="QK206" s="778"/>
      <c r="QL206" s="778"/>
      <c r="QM206" s="778"/>
      <c r="QN206" s="778"/>
      <c r="QO206" s="778"/>
      <c r="QP206" s="778"/>
      <c r="QQ206" s="778"/>
      <c r="QR206" s="778"/>
      <c r="QS206" s="778"/>
      <c r="QT206" s="778"/>
      <c r="QU206" s="778"/>
      <c r="QV206" s="778"/>
      <c r="QW206" s="778"/>
      <c r="QX206" s="778"/>
      <c r="QY206" s="778"/>
      <c r="QZ206" s="778"/>
      <c r="RA206" s="778"/>
      <c r="RB206" s="778"/>
      <c r="RC206" s="778"/>
      <c r="RD206" s="778"/>
      <c r="RE206" s="778"/>
      <c r="RF206" s="778"/>
      <c r="RG206" s="778"/>
      <c r="RH206" s="778"/>
      <c r="RI206" s="778"/>
      <c r="RJ206" s="778"/>
      <c r="RK206" s="778"/>
      <c r="RL206" s="778"/>
      <c r="RM206" s="778"/>
      <c r="RN206" s="778"/>
      <c r="RO206" s="778"/>
      <c r="RP206" s="778"/>
      <c r="RQ206" s="778"/>
      <c r="RR206" s="778"/>
      <c r="RS206" s="778"/>
      <c r="RT206" s="778"/>
      <c r="RU206" s="778"/>
      <c r="RV206" s="778"/>
      <c r="RW206" s="778"/>
      <c r="RX206" s="778"/>
      <c r="RY206" s="778"/>
      <c r="RZ206" s="778"/>
      <c r="SA206" s="778"/>
      <c r="SB206" s="778"/>
      <c r="SC206" s="778"/>
      <c r="SD206" s="778"/>
      <c r="SE206" s="778"/>
      <c r="SF206" s="778"/>
      <c r="SG206" s="778"/>
      <c r="SH206" s="778"/>
      <c r="SI206" s="778"/>
    </row>
    <row r="207" spans="1:503" s="773" customFormat="1" ht="14.1" customHeight="1" x14ac:dyDescent="0.2">
      <c r="A207" s="948"/>
      <c r="B207" s="778"/>
      <c r="C207" s="778"/>
      <c r="D207" s="778"/>
      <c r="E207" s="778"/>
      <c r="F207" s="778"/>
      <c r="G207" s="778"/>
      <c r="H207" s="778"/>
      <c r="I207" s="778"/>
      <c r="J207" s="778"/>
      <c r="K207" s="778"/>
      <c r="L207" s="778"/>
      <c r="M207" s="778"/>
      <c r="N207" s="778"/>
      <c r="O207" s="778"/>
      <c r="P207" s="778"/>
      <c r="X207" s="775"/>
      <c r="Y207" s="775"/>
      <c r="Z207" s="775"/>
      <c r="AA207" s="775"/>
      <c r="AB207" s="775"/>
      <c r="AC207" s="775"/>
      <c r="AD207" s="775"/>
      <c r="AE207" s="775"/>
      <c r="AF207" s="775"/>
      <c r="AG207" s="775"/>
      <c r="AH207" s="775"/>
      <c r="AI207" s="775"/>
      <c r="AJ207" s="775"/>
      <c r="AK207" s="775"/>
      <c r="AL207" s="775"/>
      <c r="AM207" s="775"/>
      <c r="AN207" s="775"/>
      <c r="AO207" s="775"/>
      <c r="AP207" s="775"/>
      <c r="AQ207" s="775"/>
      <c r="AR207" s="775"/>
      <c r="AS207" s="775"/>
      <c r="AT207" s="775"/>
      <c r="AU207" s="775"/>
      <c r="AV207" s="775"/>
      <c r="AW207" s="775"/>
      <c r="AX207" s="775"/>
      <c r="AY207" s="775"/>
      <c r="AZ207" s="775"/>
      <c r="BA207" s="775"/>
      <c r="BB207" s="775"/>
      <c r="BC207" s="775"/>
      <c r="BD207" s="775"/>
      <c r="BE207" s="775"/>
      <c r="BF207" s="775"/>
      <c r="BG207" s="775"/>
      <c r="BH207" s="775"/>
      <c r="BI207" s="775"/>
      <c r="BJ207" s="775"/>
      <c r="BK207" s="775"/>
      <c r="BL207" s="775"/>
      <c r="BM207" s="775"/>
      <c r="BN207" s="775"/>
      <c r="BO207" s="775"/>
      <c r="BP207" s="775"/>
      <c r="BQ207" s="775"/>
      <c r="BR207" s="775"/>
      <c r="BS207" s="775"/>
      <c r="BT207" s="775"/>
      <c r="BU207" s="775"/>
      <c r="BV207" s="775"/>
      <c r="BW207" s="775"/>
      <c r="BX207" s="775"/>
      <c r="BY207" s="775"/>
      <c r="BZ207" s="775"/>
      <c r="CA207" s="775"/>
      <c r="CB207" s="775"/>
      <c r="CC207" s="775"/>
      <c r="CD207" s="775"/>
      <c r="CE207" s="775"/>
      <c r="CF207" s="775"/>
      <c r="CG207" s="775"/>
      <c r="CH207" s="775"/>
      <c r="CI207" s="775"/>
      <c r="CJ207" s="775"/>
      <c r="CK207" s="775"/>
      <c r="CL207" s="775"/>
      <c r="CM207" s="775"/>
      <c r="CN207" s="775"/>
      <c r="CO207" s="775"/>
      <c r="CP207" s="775"/>
      <c r="CQ207" s="775"/>
      <c r="CR207" s="775"/>
      <c r="CS207" s="775"/>
      <c r="CT207" s="775"/>
      <c r="CU207" s="775"/>
      <c r="CV207" s="775"/>
      <c r="CW207" s="775"/>
      <c r="CX207" s="775"/>
      <c r="CY207" s="775"/>
      <c r="CZ207" s="775"/>
      <c r="DA207" s="775"/>
      <c r="DB207" s="775"/>
      <c r="DC207" s="775"/>
      <c r="DD207" s="775"/>
      <c r="DE207" s="775"/>
      <c r="DF207" s="775"/>
      <c r="DG207" s="775"/>
      <c r="DH207" s="775"/>
      <c r="DI207" s="775"/>
      <c r="DJ207" s="775"/>
      <c r="DK207" s="775"/>
      <c r="DL207" s="775"/>
      <c r="DM207" s="775"/>
      <c r="DN207" s="775"/>
      <c r="DO207" s="775"/>
      <c r="DP207" s="775"/>
      <c r="DQ207" s="775"/>
      <c r="DR207" s="775"/>
      <c r="DS207" s="775"/>
      <c r="DT207" s="775"/>
      <c r="DU207" s="775"/>
      <c r="DV207" s="775"/>
      <c r="DW207" s="775"/>
      <c r="DX207" s="775"/>
      <c r="DY207" s="775"/>
      <c r="DZ207" s="775"/>
      <c r="EA207" s="775"/>
      <c r="EB207" s="775"/>
      <c r="EC207" s="775"/>
      <c r="ED207" s="775"/>
      <c r="EE207" s="775"/>
      <c r="EF207" s="775"/>
      <c r="EG207" s="775"/>
      <c r="EH207" s="775"/>
      <c r="EI207" s="775"/>
      <c r="EJ207" s="775"/>
      <c r="EK207" s="775"/>
      <c r="EL207" s="775"/>
      <c r="EM207" s="775"/>
      <c r="EN207" s="775"/>
      <c r="EO207" s="775"/>
      <c r="EP207" s="775"/>
      <c r="EQ207" s="775"/>
      <c r="ER207" s="775"/>
      <c r="ES207" s="775"/>
      <c r="ET207" s="775"/>
      <c r="EU207" s="775"/>
      <c r="EV207" s="775"/>
      <c r="EW207" s="775"/>
      <c r="EX207" s="775"/>
      <c r="EY207" s="775"/>
      <c r="EZ207" s="775"/>
      <c r="FA207" s="775"/>
      <c r="FB207" s="775"/>
      <c r="FC207" s="775"/>
      <c r="FD207" s="775"/>
      <c r="FE207" s="775"/>
      <c r="FF207" s="775"/>
      <c r="FG207" s="775"/>
      <c r="FH207" s="775"/>
      <c r="FI207" s="775"/>
      <c r="FJ207" s="775"/>
      <c r="FK207" s="775"/>
      <c r="FL207" s="775"/>
      <c r="FM207" s="775"/>
      <c r="FN207" s="775"/>
      <c r="FO207" s="775"/>
      <c r="FP207" s="775"/>
      <c r="FQ207" s="775"/>
      <c r="FR207" s="775"/>
      <c r="FS207" s="775"/>
      <c r="FT207" s="775"/>
      <c r="FU207" s="775"/>
      <c r="FV207" s="775"/>
      <c r="FW207" s="775"/>
      <c r="FX207" s="775"/>
      <c r="FY207" s="775"/>
      <c r="FZ207" s="775"/>
      <c r="GA207" s="775"/>
      <c r="GB207" s="775"/>
      <c r="GC207" s="775"/>
      <c r="GD207" s="775"/>
      <c r="GE207" s="775"/>
      <c r="GF207" s="775"/>
      <c r="GG207" s="775"/>
      <c r="GH207" s="775"/>
      <c r="GI207" s="775"/>
      <c r="GJ207" s="775"/>
      <c r="GK207" s="775"/>
      <c r="GL207" s="775"/>
      <c r="GM207" s="775"/>
      <c r="GN207" s="775"/>
      <c r="GO207" s="775"/>
      <c r="GP207" s="775"/>
      <c r="GQ207" s="775"/>
      <c r="GR207" s="775"/>
      <c r="GS207" s="775"/>
      <c r="GT207" s="775"/>
      <c r="GU207" s="775"/>
      <c r="GV207" s="775"/>
      <c r="GW207" s="775"/>
      <c r="GX207" s="775"/>
      <c r="GY207" s="775"/>
      <c r="GZ207" s="775"/>
      <c r="HA207" s="775"/>
      <c r="HB207" s="775"/>
      <c r="HC207" s="775"/>
      <c r="HD207" s="775"/>
      <c r="HE207" s="775"/>
      <c r="HF207" s="775"/>
      <c r="HG207" s="775"/>
      <c r="HH207" s="775"/>
      <c r="HI207" s="775"/>
      <c r="HJ207" s="775"/>
      <c r="HK207" s="775"/>
      <c r="HL207" s="775"/>
      <c r="HM207" s="775"/>
      <c r="HN207" s="775"/>
      <c r="HO207" s="775"/>
      <c r="HP207" s="775"/>
      <c r="HQ207" s="775"/>
      <c r="HR207" s="775"/>
      <c r="HS207" s="775"/>
      <c r="HT207" s="775"/>
      <c r="HU207" s="775"/>
      <c r="HV207" s="775"/>
      <c r="HW207" s="775"/>
      <c r="HX207" s="775"/>
      <c r="HY207" s="775"/>
      <c r="HZ207" s="775"/>
      <c r="IA207" s="775"/>
      <c r="IB207" s="775"/>
      <c r="IC207" s="775"/>
      <c r="ID207" s="775"/>
      <c r="IE207" s="775"/>
      <c r="IF207" s="775"/>
      <c r="IG207" s="775"/>
      <c r="IH207" s="775"/>
      <c r="II207" s="775"/>
      <c r="IJ207" s="775"/>
      <c r="IK207" s="775"/>
      <c r="IL207" s="775"/>
      <c r="IM207" s="775"/>
      <c r="IN207" s="775"/>
      <c r="IO207" s="775"/>
      <c r="IP207" s="775"/>
      <c r="IQ207" s="775"/>
      <c r="IR207" s="775"/>
      <c r="IS207" s="775"/>
      <c r="IT207" s="775"/>
      <c r="IU207" s="775"/>
      <c r="IV207" s="775"/>
      <c r="IW207" s="775"/>
      <c r="IX207" s="775"/>
      <c r="IY207" s="775"/>
      <c r="IZ207" s="775"/>
      <c r="JA207" s="775"/>
      <c r="JB207" s="775"/>
      <c r="JC207" s="775"/>
      <c r="JD207" s="775"/>
      <c r="JE207" s="775"/>
      <c r="JF207" s="775"/>
      <c r="JG207" s="775"/>
      <c r="JH207" s="775"/>
      <c r="JI207" s="775"/>
      <c r="JJ207" s="775"/>
      <c r="JK207" s="775"/>
      <c r="JL207" s="775"/>
      <c r="JM207" s="775"/>
      <c r="JN207" s="775"/>
      <c r="JO207" s="775"/>
      <c r="JP207" s="775"/>
      <c r="JQ207" s="775"/>
      <c r="JR207" s="775"/>
      <c r="JS207" s="775"/>
      <c r="JT207" s="775"/>
      <c r="JU207" s="775"/>
      <c r="JV207" s="775"/>
      <c r="JW207" s="776"/>
      <c r="JX207" s="775"/>
      <c r="JY207" s="775"/>
      <c r="JZ207" s="775"/>
      <c r="KA207" s="775"/>
      <c r="KB207" s="776"/>
      <c r="KC207" s="776"/>
      <c r="KD207" s="776"/>
      <c r="KE207" s="776"/>
      <c r="KF207" s="776"/>
      <c r="KG207" s="776"/>
      <c r="KH207" s="776"/>
      <c r="KI207" s="776"/>
      <c r="KJ207" s="776"/>
      <c r="KK207" s="776"/>
      <c r="KL207" s="776"/>
      <c r="KM207" s="776"/>
      <c r="KN207" s="776"/>
      <c r="KO207" s="776"/>
      <c r="KP207" s="776"/>
      <c r="KQ207" s="776"/>
      <c r="KR207" s="776"/>
      <c r="KS207" s="776"/>
      <c r="KT207" s="776"/>
      <c r="KU207" s="776"/>
      <c r="KV207" s="776"/>
      <c r="KW207" s="776"/>
      <c r="KX207" s="776"/>
      <c r="KY207" s="776"/>
      <c r="KZ207" s="776"/>
      <c r="LA207" s="776"/>
      <c r="LB207" s="776"/>
      <c r="LC207" s="776"/>
      <c r="LD207" s="776"/>
      <c r="LE207" s="776"/>
      <c r="LF207" s="776"/>
      <c r="LG207" s="776"/>
      <c r="LH207" s="776"/>
      <c r="LI207" s="776"/>
      <c r="LJ207" s="776"/>
      <c r="LK207" s="776"/>
      <c r="LL207" s="776"/>
      <c r="LM207" s="776"/>
      <c r="LN207" s="776"/>
      <c r="LO207" s="776"/>
      <c r="LP207" s="776"/>
      <c r="LQ207" s="776"/>
      <c r="LR207" s="775"/>
      <c r="LS207" s="775"/>
      <c r="LT207" s="775"/>
      <c r="LU207" s="775"/>
      <c r="LV207" s="775"/>
      <c r="LW207" s="775"/>
      <c r="LX207" s="777"/>
      <c r="LY207" s="775"/>
      <c r="LZ207" s="775"/>
      <c r="MA207" s="775"/>
      <c r="MB207" s="775"/>
      <c r="MC207" s="775"/>
      <c r="MD207" s="775"/>
      <c r="ME207" s="775"/>
      <c r="MF207" s="775"/>
      <c r="MG207" s="775"/>
      <c r="MH207" s="775"/>
      <c r="MI207" s="775"/>
      <c r="MJ207" s="775"/>
      <c r="MK207" s="775"/>
      <c r="ML207" s="775"/>
      <c r="MM207" s="775"/>
      <c r="MN207" s="777"/>
      <c r="MO207" s="777"/>
      <c r="MP207" s="775"/>
      <c r="MQ207" s="775"/>
      <c r="MR207" s="775"/>
      <c r="MS207" s="775"/>
      <c r="MT207" s="775"/>
      <c r="MU207" s="775"/>
      <c r="MV207" s="775"/>
      <c r="MW207" s="775"/>
      <c r="MX207" s="775"/>
      <c r="MY207" s="775"/>
      <c r="MZ207" s="775"/>
      <c r="NA207" s="775"/>
      <c r="NB207" s="775"/>
      <c r="NC207" s="775"/>
      <c r="ND207" s="775"/>
      <c r="NE207" s="778"/>
      <c r="NF207" s="778"/>
      <c r="NG207" s="778"/>
      <c r="NH207" s="778"/>
      <c r="NI207" s="778"/>
      <c r="NJ207" s="778"/>
      <c r="NK207" s="778"/>
      <c r="NL207" s="778"/>
      <c r="NM207" s="778"/>
      <c r="NN207" s="778"/>
      <c r="NO207" s="778"/>
      <c r="NP207" s="778"/>
      <c r="NQ207" s="778"/>
      <c r="NR207" s="778"/>
      <c r="NS207" s="778"/>
      <c r="NT207" s="778"/>
      <c r="NU207" s="778"/>
      <c r="NV207" s="778"/>
      <c r="NW207" s="778"/>
      <c r="NX207" s="778"/>
      <c r="NY207" s="778"/>
      <c r="NZ207" s="778"/>
      <c r="OA207" s="778"/>
      <c r="OB207" s="778"/>
      <c r="OC207" s="778"/>
      <c r="OD207" s="778"/>
      <c r="OE207" s="778"/>
      <c r="OF207" s="778"/>
      <c r="OG207" s="778"/>
      <c r="OH207" s="778"/>
      <c r="OI207" s="778"/>
      <c r="OJ207" s="778"/>
      <c r="OK207" s="778"/>
      <c r="OL207" s="778"/>
      <c r="OM207" s="778"/>
      <c r="ON207" s="778"/>
      <c r="OO207" s="778"/>
      <c r="OP207" s="778"/>
      <c r="OQ207" s="778"/>
      <c r="OR207" s="778"/>
      <c r="OS207" s="778"/>
      <c r="OT207" s="778"/>
      <c r="OU207" s="778"/>
      <c r="OV207" s="778"/>
      <c r="OW207" s="778"/>
      <c r="OX207" s="778"/>
      <c r="OY207" s="778"/>
      <c r="OZ207" s="778"/>
      <c r="PA207" s="778"/>
      <c r="PB207" s="778"/>
      <c r="PC207" s="778"/>
      <c r="PD207" s="778"/>
      <c r="PE207" s="778"/>
      <c r="PF207" s="778"/>
      <c r="PG207" s="778"/>
      <c r="PH207" s="778"/>
      <c r="PI207" s="778"/>
      <c r="PJ207" s="778"/>
      <c r="PK207" s="778"/>
      <c r="PL207" s="778"/>
      <c r="PM207" s="778"/>
      <c r="PN207" s="778"/>
      <c r="PO207" s="778"/>
      <c r="PP207" s="778"/>
      <c r="PQ207" s="778"/>
      <c r="PR207" s="778"/>
      <c r="PS207" s="778"/>
      <c r="PT207" s="778"/>
      <c r="PU207" s="778"/>
      <c r="PV207" s="778"/>
      <c r="PW207" s="778"/>
      <c r="PX207" s="778"/>
      <c r="PY207" s="778"/>
      <c r="PZ207" s="778"/>
      <c r="QA207" s="778"/>
      <c r="QB207" s="778"/>
      <c r="QC207" s="778"/>
      <c r="QD207" s="778"/>
      <c r="QE207" s="778"/>
      <c r="QF207" s="778"/>
      <c r="QG207" s="778"/>
      <c r="QH207" s="778"/>
      <c r="QI207" s="778"/>
      <c r="QJ207" s="778"/>
      <c r="QK207" s="778"/>
      <c r="QL207" s="778"/>
      <c r="QM207" s="778"/>
      <c r="QN207" s="778"/>
      <c r="QO207" s="778"/>
      <c r="QP207" s="778"/>
      <c r="QQ207" s="778"/>
      <c r="QR207" s="778"/>
      <c r="QS207" s="778"/>
      <c r="QT207" s="778"/>
      <c r="QU207" s="778"/>
      <c r="QV207" s="778"/>
      <c r="QW207" s="778"/>
      <c r="QX207" s="778"/>
      <c r="QY207" s="778"/>
      <c r="QZ207" s="778"/>
      <c r="RA207" s="778"/>
      <c r="RB207" s="778"/>
      <c r="RC207" s="778"/>
      <c r="RD207" s="778"/>
      <c r="RE207" s="778"/>
      <c r="RF207" s="778"/>
      <c r="RG207" s="778"/>
      <c r="RH207" s="778"/>
      <c r="RI207" s="778"/>
      <c r="RJ207" s="778"/>
      <c r="RK207" s="778"/>
      <c r="RL207" s="778"/>
      <c r="RM207" s="778"/>
      <c r="RN207" s="778"/>
      <c r="RO207" s="778"/>
      <c r="RP207" s="778"/>
      <c r="RQ207" s="778"/>
      <c r="RR207" s="778"/>
      <c r="RS207" s="778"/>
      <c r="RT207" s="778"/>
      <c r="RU207" s="778"/>
      <c r="RV207" s="778"/>
      <c r="RW207" s="778"/>
      <c r="RX207" s="778"/>
      <c r="RY207" s="778"/>
      <c r="RZ207" s="778"/>
      <c r="SA207" s="778"/>
      <c r="SB207" s="778"/>
      <c r="SC207" s="778"/>
      <c r="SD207" s="778"/>
      <c r="SE207" s="778"/>
      <c r="SF207" s="778"/>
      <c r="SG207" s="778"/>
      <c r="SH207" s="778"/>
      <c r="SI207" s="778"/>
    </row>
    <row r="208" spans="1:503" s="773" customFormat="1" ht="14.1" customHeight="1" x14ac:dyDescent="0.2">
      <c r="A208" s="778"/>
      <c r="B208" s="778"/>
      <c r="C208" s="778"/>
      <c r="D208" s="778"/>
      <c r="E208" s="778"/>
      <c r="F208" s="778"/>
      <c r="G208" s="778"/>
      <c r="H208" s="778"/>
      <c r="I208" s="778"/>
      <c r="J208" s="778"/>
      <c r="K208" s="778"/>
      <c r="L208" s="778"/>
      <c r="M208" s="778"/>
      <c r="N208" s="778"/>
      <c r="O208" s="778"/>
      <c r="P208" s="778"/>
      <c r="X208" s="775"/>
      <c r="Y208" s="775"/>
      <c r="Z208" s="775"/>
      <c r="AA208" s="775"/>
      <c r="AB208" s="775"/>
      <c r="AC208" s="775"/>
      <c r="AD208" s="775"/>
      <c r="AE208" s="775"/>
      <c r="AF208" s="775"/>
      <c r="AG208" s="775"/>
      <c r="AH208" s="775"/>
      <c r="AI208" s="775"/>
      <c r="AJ208" s="775"/>
      <c r="AK208" s="775"/>
      <c r="AL208" s="775"/>
      <c r="AM208" s="775"/>
      <c r="AN208" s="775"/>
      <c r="AO208" s="775"/>
      <c r="AP208" s="775"/>
      <c r="AQ208" s="775"/>
      <c r="AR208" s="775"/>
      <c r="AS208" s="775"/>
      <c r="AT208" s="775"/>
      <c r="AU208" s="775"/>
      <c r="AV208" s="775"/>
      <c r="AW208" s="775"/>
      <c r="AX208" s="775"/>
      <c r="AY208" s="775"/>
      <c r="AZ208" s="775"/>
      <c r="BA208" s="775"/>
      <c r="BB208" s="775"/>
      <c r="BC208" s="775"/>
      <c r="BD208" s="775"/>
      <c r="BE208" s="775"/>
      <c r="BF208" s="775"/>
      <c r="BG208" s="775"/>
      <c r="BH208" s="775"/>
      <c r="BI208" s="775"/>
      <c r="BJ208" s="775"/>
      <c r="BK208" s="775"/>
      <c r="BL208" s="775"/>
      <c r="BM208" s="775"/>
      <c r="BN208" s="775"/>
      <c r="BO208" s="775"/>
      <c r="BP208" s="775"/>
      <c r="BQ208" s="775"/>
      <c r="BR208" s="775"/>
      <c r="BS208" s="775"/>
      <c r="BT208" s="775"/>
      <c r="BU208" s="775"/>
      <c r="BV208" s="775"/>
      <c r="BW208" s="775"/>
      <c r="BX208" s="775"/>
      <c r="BY208" s="775"/>
      <c r="BZ208" s="775"/>
      <c r="CA208" s="775"/>
      <c r="CB208" s="775"/>
      <c r="CC208" s="775"/>
      <c r="CD208" s="775"/>
      <c r="CE208" s="775"/>
      <c r="CF208" s="775"/>
      <c r="CG208" s="775"/>
      <c r="CH208" s="775"/>
      <c r="CI208" s="775"/>
      <c r="CJ208" s="775"/>
      <c r="CK208" s="775"/>
      <c r="CL208" s="775"/>
      <c r="CM208" s="775"/>
      <c r="CN208" s="775"/>
      <c r="CO208" s="775"/>
      <c r="CP208" s="775"/>
      <c r="CQ208" s="775"/>
      <c r="CR208" s="775"/>
      <c r="CS208" s="775"/>
      <c r="CT208" s="775"/>
      <c r="CU208" s="775"/>
      <c r="CV208" s="775"/>
      <c r="CW208" s="775"/>
      <c r="CX208" s="775"/>
      <c r="CY208" s="775"/>
      <c r="CZ208" s="775"/>
      <c r="DA208" s="775"/>
      <c r="DB208" s="775"/>
      <c r="DC208" s="775"/>
      <c r="DD208" s="775"/>
      <c r="DE208" s="775"/>
      <c r="DF208" s="775"/>
      <c r="DG208" s="775"/>
      <c r="DH208" s="775"/>
      <c r="DI208" s="775"/>
      <c r="DJ208" s="775"/>
      <c r="DK208" s="775"/>
      <c r="DL208" s="775"/>
      <c r="DM208" s="775"/>
      <c r="DN208" s="775"/>
      <c r="DO208" s="775"/>
      <c r="DP208" s="775"/>
      <c r="DQ208" s="775"/>
      <c r="DR208" s="775"/>
      <c r="DS208" s="775"/>
      <c r="DT208" s="775"/>
      <c r="DU208" s="775"/>
      <c r="DV208" s="775"/>
      <c r="DW208" s="775"/>
      <c r="DX208" s="775"/>
      <c r="DY208" s="775"/>
      <c r="DZ208" s="775"/>
      <c r="EA208" s="775"/>
      <c r="EB208" s="775"/>
      <c r="EC208" s="775"/>
      <c r="ED208" s="775"/>
      <c r="EE208" s="775"/>
      <c r="EF208" s="775"/>
      <c r="EG208" s="775"/>
      <c r="EH208" s="775"/>
      <c r="EI208" s="775"/>
      <c r="EJ208" s="775"/>
      <c r="EK208" s="775"/>
      <c r="EL208" s="775"/>
      <c r="EM208" s="775"/>
      <c r="EN208" s="775"/>
      <c r="EO208" s="775"/>
      <c r="EP208" s="775"/>
      <c r="EQ208" s="775"/>
      <c r="ER208" s="775"/>
      <c r="ES208" s="775"/>
      <c r="ET208" s="775"/>
      <c r="EU208" s="775"/>
      <c r="EV208" s="775"/>
      <c r="EW208" s="775"/>
      <c r="EX208" s="775"/>
      <c r="EY208" s="775"/>
      <c r="EZ208" s="775"/>
      <c r="FA208" s="775"/>
      <c r="FB208" s="775"/>
      <c r="FC208" s="775"/>
      <c r="FD208" s="775"/>
      <c r="FE208" s="775"/>
      <c r="FF208" s="775"/>
      <c r="FG208" s="775"/>
      <c r="FH208" s="775"/>
      <c r="FI208" s="775"/>
      <c r="FJ208" s="775"/>
      <c r="FK208" s="775"/>
      <c r="FL208" s="775"/>
      <c r="FM208" s="775"/>
      <c r="FN208" s="775"/>
      <c r="FO208" s="775"/>
      <c r="FP208" s="775"/>
      <c r="FQ208" s="775"/>
      <c r="FR208" s="775"/>
      <c r="FS208" s="775"/>
      <c r="FT208" s="775"/>
      <c r="FU208" s="775"/>
      <c r="FV208" s="775"/>
      <c r="FW208" s="775"/>
      <c r="FX208" s="775"/>
      <c r="FY208" s="775"/>
      <c r="FZ208" s="775"/>
      <c r="GA208" s="775"/>
      <c r="GB208" s="775"/>
      <c r="GC208" s="775"/>
      <c r="GD208" s="775"/>
      <c r="GE208" s="775"/>
      <c r="GF208" s="775"/>
      <c r="GG208" s="775"/>
      <c r="GH208" s="775"/>
      <c r="GI208" s="775"/>
      <c r="GJ208" s="775"/>
      <c r="GK208" s="775"/>
      <c r="GL208" s="775"/>
      <c r="GM208" s="775"/>
      <c r="GN208" s="775"/>
      <c r="GO208" s="775"/>
      <c r="GP208" s="775"/>
      <c r="GQ208" s="775"/>
      <c r="GR208" s="775"/>
      <c r="GS208" s="775"/>
      <c r="GT208" s="775"/>
      <c r="GU208" s="775"/>
      <c r="GV208" s="775"/>
      <c r="GW208" s="775"/>
      <c r="GX208" s="775"/>
      <c r="GY208" s="775"/>
      <c r="GZ208" s="775"/>
      <c r="HA208" s="775"/>
      <c r="HB208" s="775"/>
      <c r="HC208" s="775"/>
      <c r="HD208" s="775"/>
      <c r="HE208" s="775"/>
      <c r="HF208" s="775"/>
      <c r="HG208" s="775"/>
      <c r="HH208" s="775"/>
      <c r="HI208" s="775"/>
      <c r="HJ208" s="775"/>
      <c r="HK208" s="775"/>
      <c r="HL208" s="775"/>
      <c r="HM208" s="775"/>
      <c r="HN208" s="775"/>
      <c r="HO208" s="775"/>
      <c r="HP208" s="775"/>
      <c r="HQ208" s="775"/>
      <c r="HR208" s="775"/>
      <c r="HS208" s="775"/>
      <c r="HT208" s="775"/>
      <c r="HU208" s="775"/>
      <c r="HV208" s="775"/>
      <c r="HW208" s="775"/>
      <c r="HX208" s="775"/>
      <c r="HY208" s="775"/>
      <c r="HZ208" s="775"/>
      <c r="IA208" s="775"/>
      <c r="IB208" s="775"/>
      <c r="IC208" s="775"/>
      <c r="ID208" s="775"/>
      <c r="IE208" s="775"/>
      <c r="IF208" s="775"/>
      <c r="IG208" s="775"/>
      <c r="IH208" s="775"/>
      <c r="II208" s="775"/>
      <c r="IJ208" s="775"/>
      <c r="IK208" s="775"/>
      <c r="IL208" s="775"/>
      <c r="IM208" s="775"/>
      <c r="IN208" s="775"/>
      <c r="IO208" s="775"/>
      <c r="IP208" s="775"/>
      <c r="IQ208" s="775"/>
      <c r="IR208" s="775"/>
      <c r="IS208" s="775"/>
      <c r="IT208" s="775"/>
      <c r="IU208" s="775"/>
      <c r="IV208" s="775"/>
      <c r="IW208" s="775"/>
      <c r="IX208" s="775"/>
      <c r="IY208" s="775"/>
      <c r="IZ208" s="775"/>
      <c r="JA208" s="775"/>
      <c r="JB208" s="775"/>
      <c r="JC208" s="775"/>
      <c r="JD208" s="775"/>
      <c r="JE208" s="775"/>
      <c r="JF208" s="775"/>
      <c r="JG208" s="775"/>
      <c r="JH208" s="775"/>
      <c r="JI208" s="775"/>
      <c r="JJ208" s="775"/>
      <c r="JK208" s="775"/>
      <c r="JL208" s="775"/>
      <c r="JM208" s="775"/>
      <c r="JN208" s="775"/>
      <c r="JO208" s="775"/>
      <c r="JP208" s="775"/>
      <c r="JQ208" s="775"/>
      <c r="JR208" s="775"/>
      <c r="JS208" s="775"/>
      <c r="JT208" s="775"/>
      <c r="JU208" s="775"/>
      <c r="JV208" s="775"/>
      <c r="JW208" s="776"/>
      <c r="JX208" s="775"/>
      <c r="JY208" s="775"/>
      <c r="JZ208" s="775"/>
      <c r="KA208" s="775"/>
      <c r="KB208" s="776"/>
      <c r="KC208" s="776"/>
      <c r="KD208" s="776"/>
      <c r="KE208" s="776"/>
      <c r="KF208" s="776"/>
      <c r="KG208" s="776"/>
      <c r="KH208" s="776"/>
      <c r="KI208" s="776"/>
      <c r="KJ208" s="776"/>
      <c r="KK208" s="776"/>
      <c r="KL208" s="776"/>
      <c r="KM208" s="776"/>
      <c r="KN208" s="776"/>
      <c r="KO208" s="776"/>
      <c r="KP208" s="776"/>
      <c r="KQ208" s="776"/>
      <c r="KR208" s="776"/>
      <c r="KS208" s="776"/>
      <c r="KT208" s="776"/>
      <c r="KU208" s="776"/>
      <c r="KV208" s="776"/>
      <c r="KW208" s="776"/>
      <c r="KX208" s="776"/>
      <c r="KY208" s="776"/>
      <c r="KZ208" s="776"/>
      <c r="LA208" s="776"/>
      <c r="LB208" s="776"/>
      <c r="LC208" s="776"/>
      <c r="LD208" s="776"/>
      <c r="LE208" s="776"/>
      <c r="LF208" s="776"/>
      <c r="LG208" s="776"/>
      <c r="LH208" s="776"/>
      <c r="LI208" s="776"/>
      <c r="LJ208" s="776"/>
      <c r="LK208" s="776"/>
      <c r="LL208" s="776"/>
      <c r="LM208" s="776"/>
      <c r="LN208" s="776"/>
      <c r="LO208" s="776"/>
      <c r="LP208" s="776"/>
      <c r="LQ208" s="776"/>
      <c r="LR208" s="775"/>
      <c r="LS208" s="775"/>
      <c r="LT208" s="775"/>
      <c r="LU208" s="775"/>
      <c r="LV208" s="775"/>
      <c r="LW208" s="775"/>
      <c r="LX208" s="777"/>
      <c r="LY208" s="775"/>
      <c r="LZ208" s="775"/>
      <c r="MA208" s="775"/>
      <c r="MB208" s="775"/>
      <c r="MC208" s="775"/>
      <c r="MD208" s="775"/>
      <c r="ME208" s="775"/>
      <c r="MF208" s="775"/>
      <c r="MG208" s="775"/>
      <c r="MH208" s="775"/>
      <c r="MI208" s="775"/>
      <c r="MJ208" s="775"/>
      <c r="MK208" s="775"/>
      <c r="ML208" s="775"/>
      <c r="MM208" s="775"/>
      <c r="MN208" s="777"/>
      <c r="MO208" s="777"/>
      <c r="MP208" s="775"/>
      <c r="MQ208" s="775"/>
      <c r="MR208" s="775"/>
      <c r="MS208" s="775"/>
      <c r="MT208" s="775"/>
      <c r="MU208" s="775"/>
      <c r="MV208" s="775"/>
      <c r="MW208" s="775"/>
      <c r="MX208" s="775"/>
      <c r="MY208" s="775"/>
      <c r="MZ208" s="775"/>
      <c r="NA208" s="775"/>
      <c r="NB208" s="775"/>
      <c r="NC208" s="775"/>
      <c r="ND208" s="775"/>
      <c r="NE208" s="778"/>
      <c r="NF208" s="778"/>
      <c r="NG208" s="778"/>
      <c r="NH208" s="778"/>
      <c r="NI208" s="778"/>
      <c r="NJ208" s="778"/>
      <c r="NK208" s="778"/>
      <c r="NL208" s="778"/>
      <c r="NM208" s="778"/>
      <c r="NN208" s="778"/>
      <c r="NO208" s="778"/>
      <c r="NP208" s="778"/>
      <c r="NQ208" s="778"/>
      <c r="NR208" s="778"/>
      <c r="NS208" s="778"/>
      <c r="NT208" s="778"/>
      <c r="NU208" s="778"/>
      <c r="NV208" s="778"/>
      <c r="NW208" s="778"/>
      <c r="NX208" s="778"/>
      <c r="NY208" s="778"/>
      <c r="NZ208" s="778"/>
      <c r="OA208" s="778"/>
      <c r="OB208" s="778"/>
      <c r="OC208" s="778"/>
      <c r="OD208" s="778"/>
      <c r="OE208" s="778"/>
      <c r="OF208" s="778"/>
      <c r="OG208" s="778"/>
      <c r="OH208" s="778"/>
      <c r="OI208" s="778"/>
      <c r="OJ208" s="778"/>
      <c r="OK208" s="778"/>
      <c r="OL208" s="778"/>
      <c r="OM208" s="778"/>
      <c r="ON208" s="778"/>
      <c r="OO208" s="778"/>
      <c r="OP208" s="778"/>
      <c r="OQ208" s="778"/>
      <c r="OR208" s="778"/>
      <c r="OS208" s="778"/>
      <c r="OT208" s="778"/>
      <c r="OU208" s="778"/>
      <c r="OV208" s="778"/>
      <c r="OW208" s="778"/>
      <c r="OX208" s="778"/>
      <c r="OY208" s="778"/>
      <c r="OZ208" s="778"/>
      <c r="PA208" s="778"/>
      <c r="PB208" s="778"/>
      <c r="PC208" s="778"/>
      <c r="PD208" s="778"/>
      <c r="PE208" s="778"/>
      <c r="PF208" s="778"/>
      <c r="PG208" s="778"/>
      <c r="PH208" s="778"/>
      <c r="PI208" s="778"/>
      <c r="PJ208" s="778"/>
      <c r="PK208" s="778"/>
      <c r="PL208" s="778"/>
      <c r="PM208" s="778"/>
      <c r="PN208" s="778"/>
      <c r="PO208" s="778"/>
      <c r="PP208" s="778"/>
      <c r="PQ208" s="778"/>
      <c r="PR208" s="778"/>
      <c r="PS208" s="778"/>
      <c r="PT208" s="778"/>
      <c r="PU208" s="778"/>
      <c r="PV208" s="778"/>
      <c r="PW208" s="778"/>
      <c r="PX208" s="778"/>
      <c r="PY208" s="778"/>
      <c r="PZ208" s="778"/>
      <c r="QA208" s="778"/>
      <c r="QB208" s="778"/>
      <c r="QC208" s="778"/>
      <c r="QD208" s="778"/>
      <c r="QE208" s="778"/>
      <c r="QF208" s="778"/>
      <c r="QG208" s="778"/>
      <c r="QH208" s="778"/>
      <c r="QI208" s="778"/>
      <c r="QJ208" s="778"/>
      <c r="QK208" s="778"/>
      <c r="QL208" s="778"/>
      <c r="QM208" s="778"/>
      <c r="QN208" s="778"/>
      <c r="QO208" s="778"/>
      <c r="QP208" s="778"/>
      <c r="QQ208" s="778"/>
      <c r="QR208" s="778"/>
      <c r="QS208" s="778"/>
      <c r="QT208" s="778"/>
      <c r="QU208" s="778"/>
      <c r="QV208" s="778"/>
      <c r="QW208" s="778"/>
      <c r="QX208" s="778"/>
      <c r="QY208" s="778"/>
      <c r="QZ208" s="778"/>
      <c r="RA208" s="778"/>
      <c r="RB208" s="778"/>
      <c r="RC208" s="778"/>
      <c r="RD208" s="778"/>
      <c r="RE208" s="778"/>
      <c r="RF208" s="778"/>
      <c r="RG208" s="778"/>
      <c r="RH208" s="778"/>
      <c r="RI208" s="778"/>
      <c r="RJ208" s="778"/>
      <c r="RK208" s="778"/>
      <c r="RL208" s="778"/>
      <c r="RM208" s="778"/>
      <c r="RN208" s="778"/>
      <c r="RO208" s="778"/>
      <c r="RP208" s="778"/>
      <c r="RQ208" s="778"/>
      <c r="RR208" s="778"/>
      <c r="RS208" s="778"/>
      <c r="RT208" s="778"/>
      <c r="RU208" s="778"/>
      <c r="RV208" s="778"/>
      <c r="RW208" s="778"/>
      <c r="RX208" s="778"/>
      <c r="RY208" s="778"/>
      <c r="RZ208" s="778"/>
      <c r="SA208" s="778"/>
      <c r="SB208" s="778"/>
      <c r="SC208" s="778"/>
      <c r="SD208" s="778"/>
      <c r="SE208" s="778"/>
      <c r="SF208" s="778"/>
      <c r="SG208" s="778"/>
      <c r="SH208" s="778"/>
      <c r="SI208" s="778"/>
    </row>
    <row r="209" spans="1:503" s="773" customFormat="1" ht="14.1" customHeight="1" x14ac:dyDescent="0.2">
      <c r="A209" s="778"/>
      <c r="B209" s="778"/>
      <c r="C209" s="778"/>
      <c r="D209" s="778"/>
      <c r="E209" s="778"/>
      <c r="F209" s="778"/>
      <c r="G209" s="778"/>
      <c r="H209" s="778"/>
      <c r="I209" s="778"/>
      <c r="J209" s="778"/>
      <c r="K209" s="778"/>
      <c r="L209" s="778"/>
      <c r="M209" s="778"/>
      <c r="N209" s="778"/>
      <c r="O209" s="778"/>
      <c r="P209" s="778"/>
      <c r="X209" s="775"/>
      <c r="Y209" s="775"/>
      <c r="Z209" s="775"/>
      <c r="AA209" s="775"/>
      <c r="AB209" s="775"/>
      <c r="AC209" s="775"/>
      <c r="AD209" s="775"/>
      <c r="AE209" s="775"/>
      <c r="AF209" s="775"/>
      <c r="AG209" s="775"/>
      <c r="AH209" s="775"/>
      <c r="AI209" s="775"/>
      <c r="AJ209" s="775"/>
      <c r="AK209" s="775"/>
      <c r="AL209" s="775"/>
      <c r="AM209" s="775"/>
      <c r="AN209" s="775"/>
      <c r="AO209" s="775"/>
      <c r="AP209" s="775"/>
      <c r="AQ209" s="775"/>
      <c r="AR209" s="775"/>
      <c r="AS209" s="775"/>
      <c r="AT209" s="775"/>
      <c r="AU209" s="775"/>
      <c r="AV209" s="775"/>
      <c r="AW209" s="775"/>
      <c r="AX209" s="775"/>
      <c r="AY209" s="775"/>
      <c r="AZ209" s="775"/>
      <c r="BA209" s="775"/>
      <c r="BB209" s="775"/>
      <c r="BC209" s="775"/>
      <c r="BD209" s="775"/>
      <c r="BE209" s="775"/>
      <c r="BF209" s="775"/>
      <c r="BG209" s="775"/>
      <c r="BH209" s="775"/>
      <c r="BI209" s="775"/>
      <c r="BJ209" s="775"/>
      <c r="BK209" s="775"/>
      <c r="BL209" s="775"/>
      <c r="BM209" s="775"/>
      <c r="BN209" s="775"/>
      <c r="BO209" s="775"/>
      <c r="BP209" s="775"/>
      <c r="BQ209" s="775"/>
      <c r="BR209" s="775"/>
      <c r="BS209" s="775"/>
      <c r="BT209" s="775"/>
      <c r="BU209" s="775"/>
      <c r="BV209" s="775"/>
      <c r="BW209" s="775"/>
      <c r="BX209" s="775"/>
      <c r="BY209" s="775"/>
      <c r="BZ209" s="775"/>
      <c r="CA209" s="775"/>
      <c r="CB209" s="775"/>
      <c r="CC209" s="775"/>
      <c r="CD209" s="775"/>
      <c r="CE209" s="775"/>
      <c r="CF209" s="775"/>
      <c r="CG209" s="775"/>
      <c r="CH209" s="775"/>
      <c r="CI209" s="775"/>
      <c r="CJ209" s="775"/>
      <c r="CK209" s="775"/>
      <c r="CL209" s="775"/>
      <c r="CM209" s="775"/>
      <c r="CN209" s="775"/>
      <c r="CO209" s="775"/>
      <c r="CP209" s="775"/>
      <c r="CQ209" s="775"/>
      <c r="CR209" s="775"/>
      <c r="CS209" s="775"/>
      <c r="CT209" s="775"/>
      <c r="CU209" s="775"/>
      <c r="CV209" s="775"/>
      <c r="CW209" s="775"/>
      <c r="CX209" s="775"/>
      <c r="CY209" s="775"/>
      <c r="CZ209" s="775"/>
      <c r="DA209" s="775"/>
      <c r="DB209" s="775"/>
      <c r="DC209" s="775"/>
      <c r="DD209" s="775"/>
      <c r="DE209" s="775"/>
      <c r="DF209" s="775"/>
      <c r="DG209" s="775"/>
      <c r="DH209" s="775"/>
      <c r="DI209" s="775"/>
      <c r="DJ209" s="775"/>
      <c r="DK209" s="775"/>
      <c r="DL209" s="775"/>
      <c r="DM209" s="775"/>
      <c r="DN209" s="775"/>
      <c r="DO209" s="775"/>
      <c r="DP209" s="775"/>
      <c r="DQ209" s="775"/>
      <c r="DR209" s="775"/>
      <c r="DS209" s="775"/>
      <c r="DT209" s="775"/>
      <c r="DU209" s="775"/>
      <c r="DV209" s="775"/>
      <c r="DW209" s="775"/>
      <c r="DX209" s="775"/>
      <c r="DY209" s="775"/>
      <c r="DZ209" s="775"/>
      <c r="EA209" s="775"/>
      <c r="EB209" s="775"/>
      <c r="EC209" s="775"/>
      <c r="ED209" s="775"/>
      <c r="EE209" s="775"/>
      <c r="EF209" s="775"/>
      <c r="EG209" s="775"/>
      <c r="EH209" s="775"/>
      <c r="EI209" s="775"/>
      <c r="EJ209" s="775"/>
      <c r="EK209" s="775"/>
      <c r="EL209" s="775"/>
      <c r="EM209" s="775"/>
      <c r="EN209" s="775"/>
      <c r="EO209" s="775"/>
      <c r="EP209" s="775"/>
      <c r="EQ209" s="775"/>
      <c r="ER209" s="775"/>
      <c r="ES209" s="775"/>
      <c r="ET209" s="775"/>
      <c r="EU209" s="775"/>
      <c r="EV209" s="775"/>
      <c r="EW209" s="775"/>
      <c r="EX209" s="775"/>
      <c r="EY209" s="775"/>
      <c r="EZ209" s="775"/>
      <c r="FA209" s="775"/>
      <c r="FB209" s="775"/>
      <c r="FC209" s="775"/>
      <c r="FD209" s="775"/>
      <c r="FE209" s="775"/>
      <c r="FF209" s="775"/>
      <c r="FG209" s="775"/>
      <c r="FH209" s="775"/>
      <c r="FI209" s="775"/>
      <c r="FJ209" s="775"/>
      <c r="FK209" s="775"/>
      <c r="FL209" s="775"/>
      <c r="FM209" s="775"/>
      <c r="FN209" s="775"/>
      <c r="FO209" s="775"/>
      <c r="FP209" s="775"/>
      <c r="FQ209" s="775"/>
      <c r="FR209" s="775"/>
      <c r="FS209" s="775"/>
      <c r="FT209" s="775"/>
      <c r="FU209" s="775"/>
      <c r="FV209" s="775"/>
      <c r="FW209" s="775"/>
      <c r="FX209" s="775"/>
      <c r="FY209" s="775"/>
      <c r="FZ209" s="775"/>
      <c r="GA209" s="775"/>
      <c r="GB209" s="775"/>
      <c r="GC209" s="775"/>
      <c r="GD209" s="775"/>
      <c r="GE209" s="775"/>
      <c r="GF209" s="775"/>
      <c r="GG209" s="775"/>
      <c r="GH209" s="775"/>
      <c r="GI209" s="775"/>
      <c r="GJ209" s="775"/>
      <c r="GK209" s="775"/>
      <c r="GL209" s="775"/>
      <c r="GM209" s="775"/>
      <c r="GN209" s="775"/>
      <c r="GO209" s="775"/>
      <c r="GP209" s="775"/>
      <c r="GQ209" s="775"/>
      <c r="GR209" s="775"/>
      <c r="GS209" s="775"/>
      <c r="GT209" s="775"/>
      <c r="GU209" s="775"/>
      <c r="GV209" s="775"/>
      <c r="GW209" s="775"/>
      <c r="GX209" s="775"/>
      <c r="GY209" s="775"/>
      <c r="GZ209" s="775"/>
      <c r="HA209" s="775"/>
      <c r="HB209" s="775"/>
      <c r="HC209" s="775"/>
      <c r="HD209" s="775"/>
      <c r="HE209" s="775"/>
      <c r="HF209" s="775"/>
      <c r="HG209" s="775"/>
      <c r="HH209" s="775"/>
      <c r="HI209" s="775"/>
      <c r="HJ209" s="775"/>
      <c r="HK209" s="775"/>
      <c r="HL209" s="775"/>
      <c r="HM209" s="775"/>
      <c r="HN209" s="775"/>
      <c r="HO209" s="775"/>
      <c r="HP209" s="775"/>
      <c r="HQ209" s="775"/>
      <c r="HR209" s="775"/>
      <c r="HS209" s="775"/>
      <c r="HT209" s="775"/>
      <c r="HU209" s="775"/>
      <c r="HV209" s="775"/>
      <c r="HW209" s="775"/>
      <c r="HX209" s="775"/>
      <c r="HY209" s="775"/>
      <c r="HZ209" s="775"/>
      <c r="IA209" s="775"/>
      <c r="IB209" s="775"/>
      <c r="IC209" s="775"/>
      <c r="ID209" s="775"/>
      <c r="IE209" s="775"/>
      <c r="IF209" s="775"/>
      <c r="IG209" s="775"/>
      <c r="IH209" s="775"/>
      <c r="II209" s="775"/>
      <c r="IJ209" s="775"/>
      <c r="IK209" s="775"/>
      <c r="IL209" s="775"/>
      <c r="IM209" s="775"/>
      <c r="IN209" s="775"/>
      <c r="IO209" s="775"/>
      <c r="IP209" s="775"/>
      <c r="IQ209" s="775"/>
      <c r="IR209" s="775"/>
      <c r="IS209" s="775"/>
      <c r="IT209" s="775"/>
      <c r="IU209" s="775"/>
      <c r="IV209" s="775"/>
      <c r="IW209" s="775"/>
      <c r="IX209" s="775"/>
      <c r="IY209" s="775"/>
      <c r="IZ209" s="775"/>
      <c r="JA209" s="775"/>
      <c r="JB209" s="775"/>
      <c r="JC209" s="775"/>
      <c r="JD209" s="775"/>
      <c r="JE209" s="775"/>
      <c r="JF209" s="775"/>
      <c r="JG209" s="775"/>
      <c r="JH209" s="775"/>
      <c r="JI209" s="775"/>
      <c r="JJ209" s="775"/>
      <c r="JK209" s="775"/>
      <c r="JL209" s="775"/>
      <c r="JM209" s="775"/>
      <c r="JN209" s="775"/>
      <c r="JO209" s="775"/>
      <c r="JP209" s="775"/>
      <c r="JQ209" s="775"/>
      <c r="JR209" s="775"/>
      <c r="JS209" s="775"/>
      <c r="JT209" s="775"/>
      <c r="JU209" s="775"/>
      <c r="JV209" s="775"/>
      <c r="JW209" s="776"/>
      <c r="JX209" s="775"/>
      <c r="JY209" s="775"/>
      <c r="JZ209" s="775"/>
      <c r="KA209" s="775"/>
      <c r="KB209" s="776"/>
      <c r="KC209" s="776"/>
      <c r="KD209" s="776"/>
      <c r="KE209" s="776"/>
      <c r="KF209" s="776"/>
      <c r="KG209" s="776"/>
      <c r="KH209" s="776"/>
      <c r="KI209" s="776"/>
      <c r="KJ209" s="776"/>
      <c r="KK209" s="776"/>
      <c r="KL209" s="776"/>
      <c r="KM209" s="776"/>
      <c r="KN209" s="776"/>
      <c r="KO209" s="776"/>
      <c r="KP209" s="776"/>
      <c r="KQ209" s="776"/>
      <c r="KR209" s="776"/>
      <c r="KS209" s="776"/>
      <c r="KT209" s="776"/>
      <c r="KU209" s="776"/>
      <c r="KV209" s="776"/>
      <c r="KW209" s="776"/>
      <c r="KX209" s="776"/>
      <c r="KY209" s="776"/>
      <c r="KZ209" s="776"/>
      <c r="LA209" s="776"/>
      <c r="LB209" s="776"/>
      <c r="LC209" s="776"/>
      <c r="LD209" s="776"/>
      <c r="LE209" s="776"/>
      <c r="LF209" s="776"/>
      <c r="LG209" s="776"/>
      <c r="LH209" s="776"/>
      <c r="LI209" s="776"/>
      <c r="LJ209" s="776"/>
      <c r="LK209" s="776"/>
      <c r="LL209" s="776"/>
      <c r="LM209" s="776"/>
      <c r="LN209" s="776"/>
      <c r="LO209" s="776"/>
      <c r="LP209" s="776"/>
      <c r="LQ209" s="776"/>
      <c r="LR209" s="775"/>
      <c r="LS209" s="775"/>
      <c r="LT209" s="775"/>
      <c r="LU209" s="775"/>
      <c r="LV209" s="775"/>
      <c r="LW209" s="775"/>
      <c r="LX209" s="777"/>
      <c r="LY209" s="775"/>
      <c r="LZ209" s="775"/>
      <c r="MA209" s="775"/>
      <c r="MB209" s="775"/>
      <c r="MC209" s="775"/>
      <c r="MD209" s="775"/>
      <c r="ME209" s="775"/>
      <c r="MF209" s="775"/>
      <c r="MG209" s="775"/>
      <c r="MH209" s="775"/>
      <c r="MI209" s="775"/>
      <c r="MJ209" s="775"/>
      <c r="MK209" s="775"/>
      <c r="ML209" s="775"/>
      <c r="MM209" s="775"/>
      <c r="MN209" s="777"/>
      <c r="MO209" s="777"/>
      <c r="MP209" s="775"/>
      <c r="MQ209" s="775"/>
      <c r="MR209" s="775"/>
      <c r="MS209" s="775"/>
      <c r="MT209" s="775"/>
      <c r="MU209" s="775"/>
      <c r="MV209" s="775"/>
      <c r="MW209" s="775"/>
      <c r="MX209" s="775"/>
      <c r="MY209" s="775"/>
      <c r="MZ209" s="775"/>
      <c r="NA209" s="775"/>
      <c r="NB209" s="775"/>
      <c r="NC209" s="775"/>
      <c r="ND209" s="775"/>
      <c r="NE209" s="778"/>
      <c r="NF209" s="778"/>
      <c r="NG209" s="778"/>
      <c r="NH209" s="778"/>
      <c r="NI209" s="778"/>
      <c r="NJ209" s="778"/>
      <c r="NK209" s="778"/>
      <c r="NL209" s="778"/>
      <c r="NM209" s="778"/>
      <c r="NN209" s="778"/>
      <c r="NO209" s="778"/>
      <c r="NP209" s="778"/>
      <c r="NQ209" s="778"/>
      <c r="NR209" s="778"/>
      <c r="NS209" s="778"/>
      <c r="NT209" s="778"/>
      <c r="NU209" s="778"/>
      <c r="NV209" s="778"/>
      <c r="NW209" s="778"/>
      <c r="NX209" s="778"/>
      <c r="NY209" s="778"/>
      <c r="NZ209" s="778"/>
      <c r="OA209" s="778"/>
      <c r="OB209" s="778"/>
      <c r="OC209" s="778"/>
      <c r="OD209" s="778"/>
      <c r="OE209" s="778"/>
      <c r="OF209" s="778"/>
      <c r="OG209" s="778"/>
      <c r="OH209" s="778"/>
      <c r="OI209" s="778"/>
      <c r="OJ209" s="778"/>
      <c r="OK209" s="778"/>
      <c r="OL209" s="778"/>
      <c r="OM209" s="778"/>
      <c r="ON209" s="778"/>
      <c r="OO209" s="778"/>
      <c r="OP209" s="778"/>
      <c r="OQ209" s="778"/>
      <c r="OR209" s="778"/>
      <c r="OS209" s="778"/>
      <c r="OT209" s="778"/>
      <c r="OU209" s="778"/>
      <c r="OV209" s="778"/>
      <c r="OW209" s="778"/>
      <c r="OX209" s="778"/>
      <c r="OY209" s="778"/>
      <c r="OZ209" s="778"/>
      <c r="PA209" s="778"/>
      <c r="PB209" s="778"/>
      <c r="PC209" s="778"/>
      <c r="PD209" s="778"/>
      <c r="PE209" s="778"/>
      <c r="PF209" s="778"/>
      <c r="PG209" s="778"/>
      <c r="PH209" s="778"/>
      <c r="PI209" s="778"/>
      <c r="PJ209" s="778"/>
      <c r="PK209" s="778"/>
      <c r="PL209" s="778"/>
      <c r="PM209" s="778"/>
      <c r="PN209" s="778"/>
      <c r="PO209" s="778"/>
      <c r="PP209" s="778"/>
      <c r="PQ209" s="778"/>
      <c r="PR209" s="778"/>
      <c r="PS209" s="778"/>
      <c r="PT209" s="778"/>
      <c r="PU209" s="778"/>
      <c r="PV209" s="778"/>
      <c r="PW209" s="778"/>
      <c r="PX209" s="778"/>
      <c r="PY209" s="778"/>
      <c r="PZ209" s="778"/>
      <c r="QA209" s="778"/>
      <c r="QB209" s="778"/>
      <c r="QC209" s="778"/>
      <c r="QD209" s="778"/>
      <c r="QE209" s="778"/>
      <c r="QF209" s="778"/>
      <c r="QG209" s="778"/>
      <c r="QH209" s="778"/>
      <c r="QI209" s="778"/>
      <c r="QJ209" s="778"/>
      <c r="QK209" s="778"/>
      <c r="QL209" s="778"/>
      <c r="QM209" s="778"/>
      <c r="QN209" s="778"/>
      <c r="QO209" s="778"/>
      <c r="QP209" s="778"/>
      <c r="QQ209" s="778"/>
      <c r="QR209" s="778"/>
      <c r="QS209" s="778"/>
      <c r="QT209" s="778"/>
      <c r="QU209" s="778"/>
      <c r="QV209" s="778"/>
      <c r="QW209" s="778"/>
      <c r="QX209" s="778"/>
      <c r="QY209" s="778"/>
      <c r="QZ209" s="778"/>
      <c r="RA209" s="778"/>
      <c r="RB209" s="778"/>
      <c r="RC209" s="778"/>
      <c r="RD209" s="778"/>
      <c r="RE209" s="778"/>
      <c r="RF209" s="778"/>
      <c r="RG209" s="778"/>
      <c r="RH209" s="778"/>
      <c r="RI209" s="778"/>
      <c r="RJ209" s="778"/>
      <c r="RK209" s="778"/>
      <c r="RL209" s="778"/>
      <c r="RM209" s="778"/>
      <c r="RN209" s="778"/>
      <c r="RO209" s="778"/>
      <c r="RP209" s="778"/>
      <c r="RQ209" s="778"/>
      <c r="RR209" s="778"/>
      <c r="RS209" s="778"/>
      <c r="RT209" s="778"/>
      <c r="RU209" s="778"/>
      <c r="RV209" s="778"/>
      <c r="RW209" s="778"/>
      <c r="RX209" s="778"/>
      <c r="RY209" s="778"/>
      <c r="RZ209" s="778"/>
      <c r="SA209" s="778"/>
      <c r="SB209" s="778"/>
      <c r="SC209" s="778"/>
      <c r="SD209" s="778"/>
      <c r="SE209" s="778"/>
      <c r="SF209" s="778"/>
      <c r="SG209" s="778"/>
      <c r="SH209" s="778"/>
      <c r="SI209" s="778"/>
    </row>
    <row r="210" spans="1:503" ht="14.1" customHeight="1" x14ac:dyDescent="0.2"/>
    <row r="211" spans="1:503" s="779" customFormat="1" ht="14.1" customHeight="1" x14ac:dyDescent="0.2">
      <c r="A211" s="813"/>
      <c r="Q211" s="780"/>
      <c r="R211" s="780"/>
      <c r="S211" s="780"/>
      <c r="T211" s="780"/>
      <c r="U211" s="780"/>
      <c r="V211" s="780"/>
      <c r="W211" s="780"/>
      <c r="X211" s="783"/>
      <c r="Y211" s="783"/>
      <c r="Z211" s="783"/>
      <c r="AA211" s="783"/>
      <c r="AB211" s="783"/>
      <c r="AC211" s="783"/>
      <c r="AD211" s="783"/>
      <c r="AE211" s="783"/>
      <c r="AF211" s="783"/>
      <c r="AG211" s="783"/>
      <c r="AH211" s="783"/>
      <c r="AI211" s="783"/>
      <c r="AJ211" s="783"/>
      <c r="AK211" s="783"/>
      <c r="AL211" s="783"/>
      <c r="AM211" s="783"/>
      <c r="AN211" s="783"/>
      <c r="AO211" s="783"/>
      <c r="AP211" s="783"/>
      <c r="AQ211" s="783"/>
      <c r="AR211" s="783"/>
      <c r="AS211" s="783"/>
      <c r="AT211" s="783"/>
      <c r="AU211" s="783"/>
      <c r="AV211" s="783"/>
      <c r="AW211" s="783"/>
      <c r="AX211" s="783"/>
      <c r="AY211" s="783"/>
      <c r="AZ211" s="783"/>
      <c r="BA211" s="783"/>
      <c r="BB211" s="783"/>
      <c r="BC211" s="783"/>
      <c r="BD211" s="783"/>
      <c r="BE211" s="783"/>
      <c r="BF211" s="783"/>
      <c r="BG211" s="783"/>
      <c r="BH211" s="783"/>
      <c r="BI211" s="783"/>
      <c r="BJ211" s="783"/>
      <c r="BK211" s="783"/>
      <c r="BL211" s="783"/>
      <c r="BM211" s="783"/>
      <c r="BN211" s="783"/>
      <c r="BO211" s="783"/>
      <c r="BP211" s="783"/>
      <c r="BQ211" s="783"/>
      <c r="BR211" s="783"/>
      <c r="BS211" s="783"/>
      <c r="BT211" s="783"/>
      <c r="BU211" s="783"/>
      <c r="BV211" s="783"/>
      <c r="BW211" s="783"/>
      <c r="BX211" s="783"/>
      <c r="BY211" s="783"/>
      <c r="BZ211" s="783"/>
      <c r="CA211" s="783"/>
      <c r="CB211" s="783"/>
      <c r="CC211" s="783"/>
      <c r="CD211" s="783"/>
      <c r="CE211" s="783"/>
      <c r="CF211" s="783"/>
      <c r="CG211" s="783"/>
      <c r="CH211" s="783"/>
      <c r="CI211" s="783"/>
      <c r="CJ211" s="783"/>
      <c r="CK211" s="783"/>
      <c r="CL211" s="783"/>
      <c r="CM211" s="783"/>
      <c r="CN211" s="783"/>
      <c r="CO211" s="783"/>
      <c r="CP211" s="783"/>
      <c r="CQ211" s="783"/>
      <c r="CR211" s="783"/>
      <c r="CS211" s="783"/>
      <c r="CT211" s="783"/>
      <c r="CU211" s="783"/>
      <c r="CV211" s="783"/>
      <c r="CW211" s="783"/>
      <c r="CX211" s="783"/>
      <c r="CY211" s="783"/>
      <c r="CZ211" s="783"/>
      <c r="DA211" s="783"/>
      <c r="DB211" s="783"/>
      <c r="DC211" s="783"/>
      <c r="DD211" s="783"/>
      <c r="DE211" s="783"/>
      <c r="DF211" s="783"/>
      <c r="DG211" s="783"/>
      <c r="DH211" s="783"/>
      <c r="DI211" s="783"/>
      <c r="DJ211" s="783"/>
      <c r="DK211" s="783"/>
      <c r="DL211" s="783"/>
      <c r="DM211" s="783"/>
      <c r="DN211" s="783"/>
      <c r="DO211" s="783"/>
      <c r="DP211" s="783"/>
      <c r="DQ211" s="783"/>
      <c r="DR211" s="783"/>
      <c r="DS211" s="783"/>
      <c r="DT211" s="783"/>
      <c r="DU211" s="783"/>
      <c r="DV211" s="783"/>
      <c r="DW211" s="783"/>
      <c r="DX211" s="783"/>
      <c r="DY211" s="783"/>
      <c r="DZ211" s="783"/>
      <c r="EA211" s="783"/>
      <c r="EB211" s="783"/>
      <c r="EC211" s="783"/>
      <c r="ED211" s="783"/>
      <c r="EE211" s="783"/>
      <c r="EF211" s="783"/>
      <c r="EG211" s="783"/>
      <c r="EH211" s="783"/>
      <c r="EI211" s="783"/>
      <c r="EJ211" s="783"/>
      <c r="EK211" s="783"/>
      <c r="EL211" s="783"/>
      <c r="EM211" s="783"/>
      <c r="EN211" s="783"/>
      <c r="EO211" s="783"/>
      <c r="EP211" s="783"/>
      <c r="EQ211" s="783"/>
      <c r="ER211" s="783"/>
      <c r="ES211" s="783"/>
      <c r="ET211" s="783"/>
      <c r="EU211" s="783"/>
      <c r="EV211" s="783"/>
      <c r="EW211" s="783"/>
      <c r="EX211" s="783"/>
      <c r="EY211" s="783"/>
      <c r="EZ211" s="783"/>
      <c r="FA211" s="783"/>
      <c r="FB211" s="783"/>
      <c r="FC211" s="783"/>
      <c r="FD211" s="783"/>
      <c r="FE211" s="783"/>
      <c r="FF211" s="783"/>
      <c r="FG211" s="783"/>
      <c r="FH211" s="783"/>
      <c r="FI211" s="783"/>
      <c r="FJ211" s="783"/>
      <c r="FK211" s="783"/>
      <c r="FL211" s="783"/>
      <c r="FM211" s="783"/>
      <c r="FN211" s="783"/>
      <c r="FO211" s="783"/>
      <c r="FP211" s="783"/>
      <c r="FQ211" s="783"/>
      <c r="FR211" s="783"/>
      <c r="FS211" s="783"/>
      <c r="FT211" s="783"/>
      <c r="FU211" s="783"/>
      <c r="FV211" s="783"/>
      <c r="FW211" s="783"/>
      <c r="FX211" s="783"/>
      <c r="FY211" s="783"/>
      <c r="FZ211" s="783"/>
      <c r="GA211" s="783"/>
      <c r="GB211" s="783"/>
      <c r="GC211" s="783"/>
      <c r="GD211" s="783"/>
      <c r="GE211" s="783"/>
      <c r="GF211" s="783"/>
      <c r="GG211" s="783"/>
      <c r="GH211" s="783"/>
      <c r="GI211" s="783"/>
      <c r="GJ211" s="783"/>
      <c r="GK211" s="783"/>
      <c r="GL211" s="783"/>
      <c r="GM211" s="783"/>
      <c r="GN211" s="783"/>
      <c r="GO211" s="783"/>
      <c r="GP211" s="783"/>
      <c r="GQ211" s="783"/>
      <c r="GR211" s="783"/>
      <c r="GS211" s="783"/>
      <c r="GT211" s="783"/>
      <c r="GU211" s="783"/>
      <c r="GV211" s="783"/>
      <c r="GW211" s="783"/>
      <c r="GX211" s="783"/>
      <c r="GY211" s="783"/>
      <c r="GZ211" s="783"/>
      <c r="HA211" s="783"/>
      <c r="HB211" s="783"/>
      <c r="HC211" s="783"/>
      <c r="HD211" s="783"/>
      <c r="HE211" s="783"/>
      <c r="HF211" s="783"/>
      <c r="HG211" s="783"/>
      <c r="HH211" s="783"/>
      <c r="HI211" s="783"/>
      <c r="HJ211" s="783"/>
      <c r="HK211" s="783"/>
      <c r="HL211" s="783"/>
      <c r="HM211" s="783"/>
      <c r="HN211" s="783"/>
      <c r="HO211" s="783"/>
      <c r="HP211" s="783"/>
      <c r="HQ211" s="783"/>
      <c r="HR211" s="783"/>
      <c r="HS211" s="783"/>
      <c r="HT211" s="783"/>
      <c r="HU211" s="783"/>
      <c r="HV211" s="783"/>
      <c r="HW211" s="783"/>
      <c r="HX211" s="783"/>
      <c r="HY211" s="783"/>
      <c r="HZ211" s="783"/>
      <c r="IA211" s="783"/>
      <c r="IB211" s="783"/>
      <c r="IC211" s="783"/>
      <c r="ID211" s="783"/>
      <c r="IE211" s="783"/>
      <c r="IF211" s="783"/>
      <c r="IG211" s="783"/>
      <c r="IH211" s="783"/>
      <c r="II211" s="783"/>
      <c r="IJ211" s="783"/>
      <c r="IK211" s="783"/>
      <c r="IL211" s="783"/>
      <c r="IM211" s="783"/>
      <c r="IN211" s="783"/>
      <c r="IO211" s="783"/>
      <c r="IP211" s="783"/>
      <c r="IQ211" s="783"/>
      <c r="IR211" s="783"/>
      <c r="IS211" s="783"/>
      <c r="IT211" s="783"/>
      <c r="IU211" s="783"/>
      <c r="IV211" s="783"/>
      <c r="IW211" s="783"/>
      <c r="IX211" s="783"/>
      <c r="IY211" s="783"/>
      <c r="IZ211" s="783"/>
      <c r="JA211" s="783"/>
      <c r="JB211" s="783"/>
      <c r="JC211" s="783"/>
      <c r="JD211" s="783"/>
      <c r="JE211" s="783"/>
      <c r="JF211" s="783"/>
      <c r="JG211" s="783"/>
      <c r="JH211" s="783"/>
      <c r="JI211" s="783"/>
      <c r="JJ211" s="783"/>
      <c r="JK211" s="783"/>
      <c r="JL211" s="783"/>
      <c r="JM211" s="783"/>
      <c r="JN211" s="783"/>
      <c r="JO211" s="783"/>
      <c r="JP211" s="783"/>
      <c r="JQ211" s="783"/>
      <c r="JR211" s="783"/>
      <c r="JS211" s="783"/>
      <c r="JT211" s="783"/>
      <c r="JU211" s="783"/>
      <c r="JV211" s="783"/>
      <c r="JW211" s="805"/>
      <c r="JX211" s="783"/>
      <c r="JY211" s="783"/>
      <c r="JZ211" s="783"/>
      <c r="KA211" s="783"/>
      <c r="KB211" s="805"/>
      <c r="KC211" s="805"/>
      <c r="KD211" s="805"/>
      <c r="KE211" s="805"/>
      <c r="KF211" s="805"/>
      <c r="KG211" s="805"/>
      <c r="KH211" s="805"/>
      <c r="KI211" s="805"/>
      <c r="KJ211" s="805"/>
      <c r="KK211" s="805"/>
      <c r="KL211" s="805"/>
      <c r="KM211" s="805"/>
      <c r="KN211" s="805"/>
      <c r="KO211" s="805"/>
      <c r="KP211" s="805"/>
      <c r="KQ211" s="805"/>
      <c r="KR211" s="805"/>
      <c r="KS211" s="805"/>
      <c r="KT211" s="805"/>
      <c r="KU211" s="805"/>
      <c r="KV211" s="805"/>
      <c r="KW211" s="805"/>
      <c r="KX211" s="805"/>
      <c r="KY211" s="805"/>
      <c r="KZ211" s="805"/>
      <c r="LA211" s="805"/>
      <c r="LB211" s="805"/>
      <c r="LC211" s="805"/>
      <c r="LD211" s="805"/>
      <c r="LE211" s="805"/>
      <c r="LF211" s="805"/>
      <c r="LG211" s="805"/>
      <c r="LH211" s="805"/>
      <c r="LI211" s="805"/>
      <c r="LJ211" s="805"/>
      <c r="LK211" s="805"/>
      <c r="LL211" s="805"/>
      <c r="LM211" s="805"/>
      <c r="LN211" s="805"/>
      <c r="LO211" s="805"/>
      <c r="LP211" s="805"/>
      <c r="LQ211" s="805"/>
      <c r="LR211" s="783"/>
      <c r="LS211" s="783"/>
      <c r="LT211" s="783"/>
      <c r="LU211" s="783"/>
      <c r="LV211" s="783"/>
      <c r="LW211" s="783"/>
      <c r="LX211" s="844"/>
      <c r="LY211" s="783"/>
      <c r="LZ211" s="783"/>
      <c r="MA211" s="783"/>
      <c r="MB211" s="783"/>
      <c r="MC211" s="783"/>
      <c r="MD211" s="783"/>
      <c r="ME211" s="783"/>
      <c r="MF211" s="783"/>
      <c r="MG211" s="783"/>
      <c r="MH211" s="783"/>
      <c r="MI211" s="783"/>
      <c r="MJ211" s="783"/>
      <c r="MK211" s="783"/>
      <c r="ML211" s="783"/>
      <c r="MM211" s="783"/>
      <c r="MN211" s="844"/>
      <c r="MO211" s="844"/>
      <c r="MP211" s="783"/>
      <c r="MQ211" s="783"/>
      <c r="MR211" s="783"/>
      <c r="MS211" s="783"/>
      <c r="MT211" s="783"/>
      <c r="MU211" s="783"/>
      <c r="MV211" s="783"/>
      <c r="MW211" s="783"/>
      <c r="MX211" s="783"/>
      <c r="MY211" s="783"/>
      <c r="MZ211" s="783"/>
      <c r="NA211" s="783"/>
      <c r="NB211" s="783"/>
      <c r="NC211" s="783"/>
      <c r="ND211" s="783"/>
    </row>
    <row r="212" spans="1:503" s="779" customFormat="1" ht="14.1" customHeight="1" x14ac:dyDescent="0.2">
      <c r="Q212" s="780"/>
      <c r="R212" s="780"/>
      <c r="S212" s="780"/>
      <c r="T212" s="780"/>
      <c r="U212" s="780"/>
      <c r="V212" s="780"/>
      <c r="W212" s="780"/>
      <c r="X212" s="783"/>
      <c r="Y212" s="783"/>
      <c r="Z212" s="783"/>
      <c r="AA212" s="783"/>
      <c r="AB212" s="783"/>
      <c r="AC212" s="783"/>
      <c r="AD212" s="783"/>
      <c r="AE212" s="783"/>
      <c r="AF212" s="783"/>
      <c r="AG212" s="783"/>
      <c r="AH212" s="783"/>
      <c r="AI212" s="783"/>
      <c r="AJ212" s="783"/>
      <c r="AK212" s="783"/>
      <c r="AL212" s="783"/>
      <c r="AM212" s="783"/>
      <c r="AN212" s="783"/>
      <c r="AO212" s="783"/>
      <c r="AP212" s="783"/>
      <c r="AQ212" s="783"/>
      <c r="AR212" s="783"/>
      <c r="AS212" s="783"/>
      <c r="AT212" s="783"/>
      <c r="AU212" s="783"/>
      <c r="AV212" s="783"/>
      <c r="AW212" s="783"/>
      <c r="AX212" s="783"/>
      <c r="AY212" s="783"/>
      <c r="AZ212" s="783"/>
      <c r="BA212" s="783"/>
      <c r="BB212" s="783"/>
      <c r="BC212" s="783"/>
      <c r="BD212" s="783"/>
      <c r="BE212" s="783"/>
      <c r="BF212" s="783"/>
      <c r="BG212" s="783"/>
      <c r="BH212" s="783"/>
      <c r="BI212" s="783"/>
      <c r="BJ212" s="783"/>
      <c r="BK212" s="783"/>
      <c r="BL212" s="783"/>
      <c r="BM212" s="783"/>
      <c r="BN212" s="783"/>
      <c r="BO212" s="783"/>
      <c r="BP212" s="783"/>
      <c r="BQ212" s="783"/>
      <c r="BR212" s="783"/>
      <c r="BS212" s="783"/>
      <c r="BT212" s="783"/>
      <c r="BU212" s="783"/>
      <c r="BV212" s="783"/>
      <c r="BW212" s="783"/>
      <c r="BX212" s="783"/>
      <c r="BY212" s="783"/>
      <c r="BZ212" s="783"/>
      <c r="CA212" s="783"/>
      <c r="CB212" s="783"/>
      <c r="CC212" s="783"/>
      <c r="CD212" s="783"/>
      <c r="CE212" s="783"/>
      <c r="CF212" s="783"/>
      <c r="CG212" s="783"/>
      <c r="CH212" s="783"/>
      <c r="CI212" s="783"/>
      <c r="CJ212" s="783"/>
      <c r="CK212" s="783"/>
      <c r="CL212" s="783"/>
      <c r="CM212" s="783"/>
      <c r="CN212" s="783"/>
      <c r="CO212" s="783"/>
      <c r="CP212" s="783"/>
      <c r="CQ212" s="783"/>
      <c r="CR212" s="783"/>
      <c r="CS212" s="783"/>
      <c r="CT212" s="783"/>
      <c r="CU212" s="783"/>
      <c r="CV212" s="783"/>
      <c r="CW212" s="783"/>
      <c r="CX212" s="783"/>
      <c r="CY212" s="783"/>
      <c r="CZ212" s="783"/>
      <c r="DA212" s="783"/>
      <c r="DB212" s="783"/>
      <c r="DC212" s="783"/>
      <c r="DD212" s="783"/>
      <c r="DE212" s="783"/>
      <c r="DF212" s="783"/>
      <c r="DG212" s="783"/>
      <c r="DH212" s="783"/>
      <c r="DI212" s="783"/>
      <c r="DJ212" s="783"/>
      <c r="DK212" s="783"/>
      <c r="DL212" s="783"/>
      <c r="DM212" s="783"/>
      <c r="DN212" s="783"/>
      <c r="DO212" s="783"/>
      <c r="DP212" s="783"/>
      <c r="DQ212" s="783"/>
      <c r="DR212" s="783"/>
      <c r="DS212" s="783"/>
      <c r="DT212" s="783"/>
      <c r="DU212" s="783"/>
      <c r="DV212" s="783"/>
      <c r="DW212" s="783"/>
      <c r="DX212" s="783"/>
      <c r="DY212" s="783"/>
      <c r="DZ212" s="783"/>
      <c r="EA212" s="783"/>
      <c r="EB212" s="783"/>
      <c r="EC212" s="783"/>
      <c r="ED212" s="783"/>
      <c r="EE212" s="783"/>
      <c r="EF212" s="783"/>
      <c r="EG212" s="783"/>
      <c r="EH212" s="783"/>
      <c r="EI212" s="783"/>
      <c r="EJ212" s="783"/>
      <c r="EK212" s="783"/>
      <c r="EL212" s="783"/>
      <c r="EM212" s="783"/>
      <c r="EN212" s="783"/>
      <c r="EO212" s="783"/>
      <c r="EP212" s="783"/>
      <c r="EQ212" s="783"/>
      <c r="ER212" s="783"/>
      <c r="ES212" s="783"/>
      <c r="ET212" s="783"/>
      <c r="EU212" s="783"/>
      <c r="EV212" s="783"/>
      <c r="EW212" s="783"/>
      <c r="EX212" s="783"/>
      <c r="EY212" s="783"/>
      <c r="EZ212" s="783"/>
      <c r="FA212" s="783"/>
      <c r="FB212" s="783"/>
      <c r="FC212" s="783"/>
      <c r="FD212" s="783"/>
      <c r="FE212" s="783"/>
      <c r="FF212" s="783"/>
      <c r="FG212" s="783"/>
      <c r="FH212" s="783"/>
      <c r="FI212" s="783"/>
      <c r="FJ212" s="783"/>
      <c r="FK212" s="783"/>
      <c r="FL212" s="783"/>
      <c r="FM212" s="783"/>
      <c r="FN212" s="783"/>
      <c r="FO212" s="783"/>
      <c r="FP212" s="783"/>
      <c r="FQ212" s="783"/>
      <c r="FR212" s="783"/>
      <c r="FS212" s="783"/>
      <c r="FT212" s="783"/>
      <c r="FU212" s="783"/>
      <c r="FV212" s="783"/>
      <c r="FW212" s="783"/>
      <c r="FX212" s="783"/>
      <c r="FY212" s="783"/>
      <c r="FZ212" s="783"/>
      <c r="GA212" s="783"/>
      <c r="GB212" s="783"/>
      <c r="GC212" s="783"/>
      <c r="GD212" s="783"/>
      <c r="GE212" s="783"/>
      <c r="GF212" s="783"/>
      <c r="GG212" s="783"/>
      <c r="GH212" s="783"/>
      <c r="GI212" s="783"/>
      <c r="GJ212" s="783"/>
      <c r="GK212" s="783"/>
      <c r="GL212" s="783"/>
      <c r="GM212" s="783"/>
      <c r="GN212" s="783"/>
      <c r="GO212" s="783"/>
      <c r="GP212" s="783"/>
      <c r="GQ212" s="783"/>
      <c r="GR212" s="783"/>
      <c r="GS212" s="783"/>
      <c r="GT212" s="783"/>
      <c r="GU212" s="783"/>
      <c r="GV212" s="783"/>
      <c r="GW212" s="783"/>
      <c r="GX212" s="783"/>
      <c r="GY212" s="783"/>
      <c r="GZ212" s="783"/>
      <c r="HA212" s="783"/>
      <c r="HB212" s="783"/>
      <c r="HC212" s="783"/>
      <c r="HD212" s="783"/>
      <c r="HE212" s="783"/>
      <c r="HF212" s="783"/>
      <c r="HG212" s="783"/>
      <c r="HH212" s="783"/>
      <c r="HI212" s="783"/>
      <c r="HJ212" s="783"/>
      <c r="HK212" s="783"/>
      <c r="HL212" s="783"/>
      <c r="HM212" s="783"/>
      <c r="HN212" s="783"/>
      <c r="HO212" s="783"/>
      <c r="HP212" s="783"/>
      <c r="HQ212" s="783"/>
      <c r="HR212" s="783"/>
      <c r="HS212" s="783"/>
      <c r="HT212" s="783"/>
      <c r="HU212" s="783"/>
      <c r="HV212" s="783"/>
      <c r="HW212" s="783"/>
      <c r="HX212" s="783"/>
      <c r="HY212" s="783"/>
      <c r="HZ212" s="783"/>
      <c r="IA212" s="783"/>
      <c r="IB212" s="783"/>
      <c r="IC212" s="783"/>
      <c r="ID212" s="783"/>
      <c r="IE212" s="783"/>
      <c r="IF212" s="783"/>
      <c r="IG212" s="783"/>
      <c r="IH212" s="783"/>
      <c r="II212" s="783"/>
      <c r="IJ212" s="783"/>
      <c r="IK212" s="783"/>
      <c r="IL212" s="783"/>
      <c r="IM212" s="783"/>
      <c r="IN212" s="783"/>
      <c r="IO212" s="783"/>
      <c r="IP212" s="783"/>
      <c r="IQ212" s="783"/>
      <c r="IR212" s="783"/>
      <c r="IS212" s="783"/>
      <c r="IT212" s="783"/>
      <c r="IU212" s="783"/>
      <c r="IV212" s="783"/>
      <c r="IW212" s="783"/>
      <c r="IX212" s="783"/>
      <c r="IY212" s="783"/>
      <c r="IZ212" s="783"/>
      <c r="JA212" s="783"/>
      <c r="JB212" s="783"/>
      <c r="JC212" s="783"/>
      <c r="JD212" s="783"/>
      <c r="JE212" s="783"/>
      <c r="JF212" s="783"/>
      <c r="JG212" s="783"/>
      <c r="JH212" s="783"/>
      <c r="JI212" s="783"/>
      <c r="JJ212" s="783"/>
      <c r="JK212" s="783"/>
      <c r="JL212" s="783"/>
      <c r="JM212" s="783"/>
      <c r="JN212" s="783"/>
      <c r="JO212" s="783"/>
      <c r="JP212" s="783"/>
      <c r="JQ212" s="783"/>
      <c r="JR212" s="783"/>
      <c r="JS212" s="783"/>
      <c r="JT212" s="783"/>
      <c r="JU212" s="783"/>
      <c r="JV212" s="783"/>
      <c r="JW212" s="805"/>
      <c r="JX212" s="783"/>
      <c r="JY212" s="783"/>
      <c r="JZ212" s="783"/>
      <c r="KA212" s="783"/>
      <c r="KB212" s="805"/>
      <c r="KC212" s="805"/>
      <c r="KD212" s="805"/>
      <c r="KE212" s="805"/>
      <c r="KF212" s="805"/>
      <c r="KG212" s="805"/>
      <c r="KH212" s="805"/>
      <c r="KI212" s="805"/>
      <c r="KJ212" s="805"/>
      <c r="KK212" s="805"/>
      <c r="KL212" s="805"/>
      <c r="KM212" s="805"/>
      <c r="KN212" s="805"/>
      <c r="KO212" s="805"/>
      <c r="KP212" s="805"/>
      <c r="KQ212" s="805"/>
      <c r="KR212" s="805"/>
      <c r="KS212" s="805"/>
      <c r="KT212" s="805"/>
      <c r="KU212" s="805"/>
      <c r="KV212" s="805"/>
      <c r="KW212" s="805"/>
      <c r="KX212" s="805"/>
      <c r="KY212" s="805"/>
      <c r="KZ212" s="805"/>
      <c r="LA212" s="805"/>
      <c r="LB212" s="805"/>
      <c r="LC212" s="805"/>
      <c r="LD212" s="805"/>
      <c r="LE212" s="805"/>
      <c r="LF212" s="805"/>
      <c r="LG212" s="805"/>
      <c r="LH212" s="805"/>
      <c r="LI212" s="805"/>
      <c r="LJ212" s="805"/>
      <c r="LK212" s="805"/>
      <c r="LL212" s="805"/>
      <c r="LM212" s="805"/>
      <c r="LN212" s="805"/>
      <c r="LO212" s="805"/>
      <c r="LP212" s="805"/>
      <c r="LQ212" s="805"/>
      <c r="LR212" s="783"/>
      <c r="LS212" s="783"/>
      <c r="LT212" s="783"/>
      <c r="LU212" s="783"/>
      <c r="LV212" s="783"/>
      <c r="LW212" s="783"/>
      <c r="LX212" s="844"/>
      <c r="LY212" s="783"/>
      <c r="LZ212" s="783"/>
      <c r="MA212" s="783"/>
      <c r="MB212" s="783"/>
      <c r="MC212" s="783"/>
      <c r="MD212" s="783"/>
      <c r="ME212" s="783"/>
      <c r="MF212" s="783"/>
      <c r="MG212" s="783"/>
      <c r="MH212" s="783"/>
      <c r="MI212" s="783"/>
      <c r="MJ212" s="783"/>
      <c r="MK212" s="783"/>
      <c r="ML212" s="783"/>
      <c r="MM212" s="783"/>
      <c r="MN212" s="844"/>
      <c r="MO212" s="844"/>
      <c r="MP212" s="783"/>
      <c r="MQ212" s="783"/>
      <c r="MR212" s="783"/>
      <c r="MS212" s="783"/>
      <c r="MT212" s="783"/>
      <c r="MU212" s="783"/>
      <c r="MV212" s="783"/>
      <c r="MW212" s="783"/>
      <c r="MX212" s="783"/>
      <c r="MY212" s="783"/>
      <c r="MZ212" s="783"/>
      <c r="NA212" s="783"/>
      <c r="NB212" s="783"/>
      <c r="NC212" s="783"/>
      <c r="ND212" s="783"/>
    </row>
    <row r="213" spans="1:503" s="779" customFormat="1" ht="14.1" customHeight="1" x14ac:dyDescent="0.2">
      <c r="Q213" s="780"/>
      <c r="R213" s="780"/>
      <c r="S213" s="780"/>
      <c r="T213" s="780"/>
      <c r="U213" s="780"/>
      <c r="V213" s="780"/>
      <c r="W213" s="780"/>
      <c r="X213" s="783"/>
      <c r="Y213" s="783"/>
      <c r="Z213" s="783"/>
      <c r="AA213" s="783"/>
      <c r="AB213" s="783"/>
      <c r="AC213" s="783"/>
      <c r="AD213" s="783"/>
      <c r="AE213" s="783"/>
      <c r="AF213" s="783"/>
      <c r="AG213" s="783"/>
      <c r="AH213" s="783"/>
      <c r="AI213" s="783"/>
      <c r="AJ213" s="783"/>
      <c r="AK213" s="783"/>
      <c r="AL213" s="783"/>
      <c r="AM213" s="783"/>
      <c r="AN213" s="783"/>
      <c r="AO213" s="783"/>
      <c r="AP213" s="783"/>
      <c r="AQ213" s="783"/>
      <c r="AR213" s="783"/>
      <c r="AS213" s="783"/>
      <c r="AT213" s="783"/>
      <c r="AU213" s="783"/>
      <c r="AV213" s="783"/>
      <c r="AW213" s="783"/>
      <c r="AX213" s="783"/>
      <c r="AY213" s="783"/>
      <c r="AZ213" s="783"/>
      <c r="BA213" s="783"/>
      <c r="BB213" s="783"/>
      <c r="BC213" s="783"/>
      <c r="BD213" s="783"/>
      <c r="BE213" s="783"/>
      <c r="BF213" s="783"/>
      <c r="BG213" s="783"/>
      <c r="BH213" s="783"/>
      <c r="BI213" s="783"/>
      <c r="BJ213" s="783"/>
      <c r="BK213" s="783"/>
      <c r="BL213" s="783"/>
      <c r="BM213" s="783"/>
      <c r="BN213" s="783"/>
      <c r="BO213" s="783"/>
      <c r="BP213" s="783"/>
      <c r="BQ213" s="783"/>
      <c r="BR213" s="783"/>
      <c r="BS213" s="783"/>
      <c r="BT213" s="783"/>
      <c r="BU213" s="783"/>
      <c r="BV213" s="783"/>
      <c r="BW213" s="783"/>
      <c r="BX213" s="783"/>
      <c r="BY213" s="783"/>
      <c r="BZ213" s="783"/>
      <c r="CA213" s="783"/>
      <c r="CB213" s="783"/>
      <c r="CC213" s="783"/>
      <c r="CD213" s="783"/>
      <c r="CE213" s="783"/>
      <c r="CF213" s="783"/>
      <c r="CG213" s="783"/>
      <c r="CH213" s="783"/>
      <c r="CI213" s="783"/>
      <c r="CJ213" s="783"/>
      <c r="CK213" s="783"/>
      <c r="CL213" s="783"/>
      <c r="CM213" s="783"/>
      <c r="CN213" s="783"/>
      <c r="CO213" s="783"/>
      <c r="CP213" s="783"/>
      <c r="CQ213" s="783"/>
      <c r="CR213" s="783"/>
      <c r="CS213" s="783"/>
      <c r="CT213" s="783"/>
      <c r="CU213" s="783"/>
      <c r="CV213" s="783"/>
      <c r="CW213" s="783"/>
      <c r="CX213" s="783"/>
      <c r="CY213" s="783"/>
      <c r="CZ213" s="783"/>
      <c r="DA213" s="783"/>
      <c r="DB213" s="783"/>
      <c r="DC213" s="783"/>
      <c r="DD213" s="783"/>
      <c r="DE213" s="783"/>
      <c r="DF213" s="783"/>
      <c r="DG213" s="783"/>
      <c r="DH213" s="783"/>
      <c r="DI213" s="783"/>
      <c r="DJ213" s="783"/>
      <c r="DK213" s="783"/>
      <c r="DL213" s="783"/>
      <c r="DM213" s="783"/>
      <c r="DN213" s="783"/>
      <c r="DO213" s="783"/>
      <c r="DP213" s="783"/>
      <c r="DQ213" s="783"/>
      <c r="DR213" s="783"/>
      <c r="DS213" s="783"/>
      <c r="DT213" s="783"/>
      <c r="DU213" s="783"/>
      <c r="DV213" s="783"/>
      <c r="DW213" s="783"/>
      <c r="DX213" s="783"/>
      <c r="DY213" s="783"/>
      <c r="DZ213" s="783"/>
      <c r="EA213" s="783"/>
      <c r="EB213" s="783"/>
      <c r="EC213" s="783"/>
      <c r="ED213" s="783"/>
      <c r="EE213" s="783"/>
      <c r="EF213" s="783"/>
      <c r="EG213" s="783"/>
      <c r="EH213" s="783"/>
      <c r="EI213" s="783"/>
      <c r="EJ213" s="783"/>
      <c r="EK213" s="783"/>
      <c r="EL213" s="783"/>
      <c r="EM213" s="783"/>
      <c r="EN213" s="783"/>
      <c r="EO213" s="783"/>
      <c r="EP213" s="783"/>
      <c r="EQ213" s="783"/>
      <c r="ER213" s="783"/>
      <c r="ES213" s="783"/>
      <c r="ET213" s="783"/>
      <c r="EU213" s="783"/>
      <c r="EV213" s="783"/>
      <c r="EW213" s="783"/>
      <c r="EX213" s="783"/>
      <c r="EY213" s="783"/>
      <c r="EZ213" s="783"/>
      <c r="FA213" s="783"/>
      <c r="FB213" s="783"/>
      <c r="FC213" s="783"/>
      <c r="FD213" s="783"/>
      <c r="FE213" s="783"/>
      <c r="FF213" s="783"/>
      <c r="FG213" s="783"/>
      <c r="FH213" s="783"/>
      <c r="FI213" s="783"/>
      <c r="FJ213" s="783"/>
      <c r="FK213" s="783"/>
      <c r="FL213" s="783"/>
      <c r="FM213" s="783"/>
      <c r="FN213" s="783"/>
      <c r="FO213" s="783"/>
      <c r="FP213" s="783"/>
      <c r="FQ213" s="783"/>
      <c r="FR213" s="783"/>
      <c r="FS213" s="783"/>
      <c r="FT213" s="783"/>
      <c r="FU213" s="783"/>
      <c r="FV213" s="783"/>
      <c r="FW213" s="783"/>
      <c r="FX213" s="783"/>
      <c r="FY213" s="783"/>
      <c r="FZ213" s="783"/>
      <c r="GA213" s="783"/>
      <c r="GB213" s="783"/>
      <c r="GC213" s="783"/>
      <c r="GD213" s="783"/>
      <c r="GE213" s="783"/>
      <c r="GF213" s="783"/>
      <c r="GG213" s="783"/>
      <c r="GH213" s="783"/>
      <c r="GI213" s="783"/>
      <c r="GJ213" s="783"/>
      <c r="GK213" s="783"/>
      <c r="GL213" s="783"/>
      <c r="GM213" s="783"/>
      <c r="GN213" s="783"/>
      <c r="GO213" s="783"/>
      <c r="GP213" s="783"/>
      <c r="GQ213" s="783"/>
      <c r="GR213" s="783"/>
      <c r="GS213" s="783"/>
      <c r="GT213" s="783"/>
      <c r="GU213" s="783"/>
      <c r="GV213" s="783"/>
      <c r="GW213" s="783"/>
      <c r="GX213" s="783"/>
      <c r="GY213" s="783"/>
      <c r="GZ213" s="783"/>
      <c r="HA213" s="783"/>
      <c r="HB213" s="783"/>
      <c r="HC213" s="783"/>
      <c r="HD213" s="783"/>
      <c r="HE213" s="783"/>
      <c r="HF213" s="783"/>
      <c r="HG213" s="783"/>
      <c r="HH213" s="783"/>
      <c r="HI213" s="783"/>
      <c r="HJ213" s="783"/>
      <c r="HK213" s="783"/>
      <c r="HL213" s="783"/>
      <c r="HM213" s="783"/>
      <c r="HN213" s="783"/>
      <c r="HO213" s="783"/>
      <c r="HP213" s="783"/>
      <c r="HQ213" s="783"/>
      <c r="HR213" s="783"/>
      <c r="HS213" s="783"/>
      <c r="HT213" s="783"/>
      <c r="HU213" s="783"/>
      <c r="HV213" s="783"/>
      <c r="HW213" s="783"/>
      <c r="HX213" s="783"/>
      <c r="HY213" s="783"/>
      <c r="HZ213" s="783"/>
      <c r="IA213" s="783"/>
      <c r="IB213" s="783"/>
      <c r="IC213" s="783"/>
      <c r="ID213" s="783"/>
      <c r="IE213" s="783"/>
      <c r="IF213" s="783"/>
      <c r="IG213" s="783"/>
      <c r="IH213" s="783"/>
      <c r="II213" s="783"/>
      <c r="IJ213" s="783"/>
      <c r="IK213" s="783"/>
      <c r="IL213" s="783"/>
      <c r="IM213" s="783"/>
      <c r="IN213" s="783"/>
      <c r="IO213" s="783"/>
      <c r="IP213" s="783"/>
      <c r="IQ213" s="783"/>
      <c r="IR213" s="783"/>
      <c r="IS213" s="783"/>
      <c r="IT213" s="783"/>
      <c r="IU213" s="783"/>
      <c r="IV213" s="783"/>
      <c r="IW213" s="783"/>
      <c r="IX213" s="783"/>
      <c r="IY213" s="783"/>
      <c r="IZ213" s="783"/>
      <c r="JA213" s="783"/>
      <c r="JB213" s="783"/>
      <c r="JC213" s="783"/>
      <c r="JD213" s="783"/>
      <c r="JE213" s="783"/>
      <c r="JF213" s="783"/>
      <c r="JG213" s="783"/>
      <c r="JH213" s="783"/>
      <c r="JI213" s="783"/>
      <c r="JJ213" s="783"/>
      <c r="JK213" s="783"/>
      <c r="JL213" s="783"/>
      <c r="JM213" s="783"/>
      <c r="JN213" s="783"/>
      <c r="JO213" s="783"/>
      <c r="JP213" s="783"/>
      <c r="JQ213" s="783"/>
      <c r="JR213" s="783"/>
      <c r="JS213" s="783"/>
      <c r="JT213" s="783"/>
      <c r="JU213" s="783"/>
      <c r="JV213" s="783"/>
      <c r="JW213" s="805"/>
      <c r="JX213" s="783"/>
      <c r="JY213" s="783"/>
      <c r="JZ213" s="783"/>
      <c r="KA213" s="783"/>
      <c r="KB213" s="805"/>
      <c r="KC213" s="805"/>
      <c r="KD213" s="805"/>
      <c r="KE213" s="805"/>
      <c r="KF213" s="805"/>
      <c r="KG213" s="805"/>
      <c r="KH213" s="805"/>
      <c r="KI213" s="805"/>
      <c r="KJ213" s="805"/>
      <c r="KK213" s="805"/>
      <c r="KL213" s="805"/>
      <c r="KM213" s="805"/>
      <c r="KN213" s="805"/>
      <c r="KO213" s="805"/>
      <c r="KP213" s="805"/>
      <c r="KQ213" s="805"/>
      <c r="KR213" s="805"/>
      <c r="KS213" s="805"/>
      <c r="KT213" s="805"/>
      <c r="KU213" s="805"/>
      <c r="KV213" s="805"/>
      <c r="KW213" s="805"/>
      <c r="KX213" s="805"/>
      <c r="KY213" s="805"/>
      <c r="KZ213" s="805"/>
      <c r="LA213" s="805"/>
      <c r="LB213" s="805"/>
      <c r="LC213" s="805"/>
      <c r="LD213" s="805"/>
      <c r="LE213" s="805"/>
      <c r="LF213" s="805"/>
      <c r="LG213" s="805"/>
      <c r="LH213" s="805"/>
      <c r="LI213" s="805"/>
      <c r="LJ213" s="805"/>
      <c r="LK213" s="805"/>
      <c r="LL213" s="805"/>
      <c r="LM213" s="805"/>
      <c r="LN213" s="805"/>
      <c r="LO213" s="805"/>
      <c r="LP213" s="805"/>
      <c r="LQ213" s="805"/>
      <c r="LR213" s="783"/>
      <c r="LS213" s="783"/>
      <c r="LT213" s="783"/>
      <c r="LU213" s="783"/>
      <c r="LV213" s="783"/>
      <c r="LW213" s="783"/>
      <c r="LX213" s="844"/>
      <c r="LY213" s="783"/>
      <c r="LZ213" s="783"/>
      <c r="MA213" s="783"/>
      <c r="MB213" s="783"/>
      <c r="MC213" s="783"/>
      <c r="MD213" s="783"/>
      <c r="ME213" s="783"/>
      <c r="MF213" s="783"/>
      <c r="MG213" s="783"/>
      <c r="MH213" s="783"/>
      <c r="MI213" s="783"/>
      <c r="MJ213" s="783"/>
      <c r="MK213" s="783"/>
      <c r="ML213" s="783"/>
      <c r="MM213" s="783"/>
      <c r="MN213" s="844"/>
      <c r="MO213" s="844"/>
      <c r="MP213" s="783"/>
      <c r="MQ213" s="783"/>
      <c r="MR213" s="783"/>
      <c r="MS213" s="783"/>
      <c r="MT213" s="783"/>
      <c r="MU213" s="783"/>
      <c r="MV213" s="783"/>
      <c r="MW213" s="783"/>
      <c r="MX213" s="783"/>
      <c r="MY213" s="783"/>
      <c r="MZ213" s="783"/>
      <c r="NA213" s="783"/>
      <c r="NB213" s="783"/>
      <c r="NC213" s="783"/>
      <c r="ND213" s="783"/>
    </row>
    <row r="214" spans="1:503" s="779" customFormat="1" ht="14.1" customHeight="1" x14ac:dyDescent="0.2">
      <c r="Q214" s="780"/>
      <c r="R214" s="780"/>
      <c r="S214" s="780"/>
      <c r="T214" s="780"/>
      <c r="U214" s="780"/>
      <c r="V214" s="780"/>
      <c r="W214" s="780"/>
      <c r="X214" s="783"/>
      <c r="Y214" s="783"/>
      <c r="Z214" s="783"/>
      <c r="AA214" s="783"/>
      <c r="AB214" s="783"/>
      <c r="AC214" s="783"/>
      <c r="AD214" s="783"/>
      <c r="AE214" s="783"/>
      <c r="AF214" s="783"/>
      <c r="AG214" s="783"/>
      <c r="AH214" s="783"/>
      <c r="AI214" s="783"/>
      <c r="AJ214" s="783"/>
      <c r="AK214" s="783"/>
      <c r="AL214" s="783"/>
      <c r="AM214" s="783"/>
      <c r="AN214" s="783"/>
      <c r="AO214" s="783"/>
      <c r="AP214" s="783"/>
      <c r="AQ214" s="783"/>
      <c r="AR214" s="783"/>
      <c r="AS214" s="783"/>
      <c r="AT214" s="783"/>
      <c r="AU214" s="783"/>
      <c r="AV214" s="783"/>
      <c r="AW214" s="783"/>
      <c r="AX214" s="783"/>
      <c r="AY214" s="783"/>
      <c r="AZ214" s="783"/>
      <c r="BA214" s="783"/>
      <c r="BB214" s="783"/>
      <c r="BC214" s="783"/>
      <c r="BD214" s="783"/>
      <c r="BE214" s="783"/>
      <c r="BF214" s="783"/>
      <c r="BG214" s="783"/>
      <c r="BH214" s="783"/>
      <c r="BI214" s="783"/>
      <c r="BJ214" s="783"/>
      <c r="BK214" s="783"/>
      <c r="BL214" s="783"/>
      <c r="BM214" s="783"/>
      <c r="BN214" s="783"/>
      <c r="BO214" s="783"/>
      <c r="BP214" s="783"/>
      <c r="BQ214" s="783"/>
      <c r="BR214" s="783"/>
      <c r="BS214" s="783"/>
      <c r="BT214" s="783"/>
      <c r="BU214" s="783"/>
      <c r="BV214" s="783"/>
      <c r="BW214" s="783"/>
      <c r="BX214" s="783"/>
      <c r="BY214" s="783"/>
      <c r="BZ214" s="783"/>
      <c r="CA214" s="783"/>
      <c r="CB214" s="783"/>
      <c r="CC214" s="783"/>
      <c r="CD214" s="783"/>
      <c r="CE214" s="783"/>
      <c r="CF214" s="783"/>
      <c r="CG214" s="783"/>
      <c r="CH214" s="783"/>
      <c r="CI214" s="783"/>
      <c r="CJ214" s="783"/>
      <c r="CK214" s="783"/>
      <c r="CL214" s="783"/>
      <c r="CM214" s="783"/>
      <c r="CN214" s="783"/>
      <c r="CO214" s="783"/>
      <c r="CP214" s="783"/>
      <c r="CQ214" s="783"/>
      <c r="CR214" s="783"/>
      <c r="CS214" s="783"/>
      <c r="CT214" s="783"/>
      <c r="CU214" s="783"/>
      <c r="CV214" s="783"/>
      <c r="CW214" s="783"/>
      <c r="CX214" s="783"/>
      <c r="CY214" s="783"/>
      <c r="CZ214" s="783"/>
      <c r="DA214" s="783"/>
      <c r="DB214" s="783"/>
      <c r="DC214" s="783"/>
      <c r="DD214" s="783"/>
      <c r="DE214" s="783"/>
      <c r="DF214" s="783"/>
      <c r="DG214" s="783"/>
      <c r="DH214" s="783"/>
      <c r="DI214" s="783"/>
      <c r="DJ214" s="783"/>
      <c r="DK214" s="783"/>
      <c r="DL214" s="783"/>
      <c r="DM214" s="783"/>
      <c r="DN214" s="783"/>
      <c r="DO214" s="783"/>
      <c r="DP214" s="783"/>
      <c r="DQ214" s="783"/>
      <c r="DR214" s="783"/>
      <c r="DS214" s="783"/>
      <c r="DT214" s="783"/>
      <c r="DU214" s="783"/>
      <c r="DV214" s="783"/>
      <c r="DW214" s="783"/>
      <c r="DX214" s="783"/>
      <c r="DY214" s="783"/>
      <c r="DZ214" s="783"/>
      <c r="EA214" s="783"/>
      <c r="EB214" s="783"/>
      <c r="EC214" s="783"/>
      <c r="ED214" s="783"/>
      <c r="EE214" s="783"/>
      <c r="EF214" s="783"/>
      <c r="EG214" s="783"/>
      <c r="EH214" s="783"/>
      <c r="EI214" s="783"/>
      <c r="EJ214" s="783"/>
      <c r="EK214" s="783"/>
      <c r="EL214" s="783"/>
      <c r="EM214" s="783"/>
      <c r="EN214" s="783"/>
      <c r="EO214" s="783"/>
      <c r="EP214" s="783"/>
      <c r="EQ214" s="783"/>
      <c r="ER214" s="783"/>
      <c r="ES214" s="783"/>
      <c r="ET214" s="783"/>
      <c r="EU214" s="783"/>
      <c r="EV214" s="783"/>
      <c r="EW214" s="783"/>
      <c r="EX214" s="783"/>
      <c r="EY214" s="783"/>
      <c r="EZ214" s="783"/>
      <c r="FA214" s="783"/>
      <c r="FB214" s="783"/>
      <c r="FC214" s="783"/>
      <c r="FD214" s="783"/>
      <c r="FE214" s="783"/>
      <c r="FF214" s="783"/>
      <c r="FG214" s="783"/>
      <c r="FH214" s="783"/>
      <c r="FI214" s="783"/>
      <c r="FJ214" s="783"/>
      <c r="FK214" s="783"/>
      <c r="FL214" s="783"/>
      <c r="FM214" s="783"/>
      <c r="FN214" s="783"/>
      <c r="FO214" s="783"/>
      <c r="FP214" s="783"/>
      <c r="FQ214" s="783"/>
      <c r="FR214" s="783"/>
      <c r="FS214" s="783"/>
      <c r="FT214" s="783"/>
      <c r="FU214" s="783"/>
      <c r="FV214" s="783"/>
      <c r="FW214" s="783"/>
      <c r="FX214" s="783"/>
      <c r="FY214" s="783"/>
      <c r="FZ214" s="783"/>
      <c r="GA214" s="783"/>
      <c r="GB214" s="783"/>
      <c r="GC214" s="783"/>
      <c r="GD214" s="783"/>
      <c r="GE214" s="783"/>
      <c r="GF214" s="783"/>
      <c r="GG214" s="783"/>
      <c r="GH214" s="783"/>
      <c r="GI214" s="783"/>
      <c r="GJ214" s="783"/>
      <c r="GK214" s="783"/>
      <c r="GL214" s="783"/>
      <c r="GM214" s="783"/>
      <c r="GN214" s="783"/>
      <c r="GO214" s="783"/>
      <c r="GP214" s="783"/>
      <c r="GQ214" s="783"/>
      <c r="GR214" s="783"/>
      <c r="GS214" s="783"/>
      <c r="GT214" s="783"/>
      <c r="GU214" s="783"/>
      <c r="GV214" s="783"/>
      <c r="GW214" s="783"/>
      <c r="GX214" s="783"/>
      <c r="GY214" s="783"/>
      <c r="GZ214" s="783"/>
      <c r="HA214" s="783"/>
      <c r="HB214" s="783"/>
      <c r="HC214" s="783"/>
      <c r="HD214" s="783"/>
      <c r="HE214" s="783"/>
      <c r="HF214" s="783"/>
      <c r="HG214" s="783"/>
      <c r="HH214" s="783"/>
      <c r="HI214" s="783"/>
      <c r="HJ214" s="783"/>
      <c r="HK214" s="783"/>
      <c r="HL214" s="783"/>
      <c r="HM214" s="783"/>
      <c r="HN214" s="783"/>
      <c r="HO214" s="783"/>
      <c r="HP214" s="783"/>
      <c r="HQ214" s="783"/>
      <c r="HR214" s="783"/>
      <c r="HS214" s="783"/>
      <c r="HT214" s="783"/>
      <c r="HU214" s="783"/>
      <c r="HV214" s="783"/>
      <c r="HW214" s="783"/>
      <c r="HX214" s="783"/>
      <c r="HY214" s="783"/>
      <c r="HZ214" s="783"/>
      <c r="IA214" s="783"/>
      <c r="IB214" s="783"/>
      <c r="IC214" s="783"/>
      <c r="ID214" s="783"/>
      <c r="IE214" s="783"/>
      <c r="IF214" s="783"/>
      <c r="IG214" s="783"/>
      <c r="IH214" s="783"/>
      <c r="II214" s="783"/>
      <c r="IJ214" s="783"/>
      <c r="IK214" s="783"/>
      <c r="IL214" s="783"/>
      <c r="IM214" s="783"/>
      <c r="IN214" s="783"/>
      <c r="IO214" s="783"/>
      <c r="IP214" s="783"/>
      <c r="IQ214" s="783"/>
      <c r="IR214" s="783"/>
      <c r="IS214" s="783"/>
      <c r="IT214" s="783"/>
      <c r="IU214" s="783"/>
      <c r="IV214" s="783"/>
      <c r="IW214" s="783"/>
      <c r="IX214" s="783"/>
      <c r="IY214" s="783"/>
      <c r="IZ214" s="783"/>
      <c r="JA214" s="783"/>
      <c r="JB214" s="783"/>
      <c r="JC214" s="783"/>
      <c r="JD214" s="783"/>
      <c r="JE214" s="783"/>
      <c r="JF214" s="783"/>
      <c r="JG214" s="783"/>
      <c r="JH214" s="783"/>
      <c r="JI214" s="783"/>
      <c r="JJ214" s="783"/>
      <c r="JK214" s="783"/>
      <c r="JL214" s="783"/>
      <c r="JM214" s="783"/>
      <c r="JN214" s="783"/>
      <c r="JO214" s="783"/>
      <c r="JP214" s="783"/>
      <c r="JQ214" s="783"/>
      <c r="JR214" s="783"/>
      <c r="JS214" s="783"/>
      <c r="JT214" s="783"/>
      <c r="JU214" s="783"/>
      <c r="JV214" s="783"/>
      <c r="JW214" s="805"/>
      <c r="JX214" s="783"/>
      <c r="JY214" s="783"/>
      <c r="JZ214" s="783"/>
      <c r="KA214" s="783"/>
      <c r="KB214" s="805"/>
      <c r="KC214" s="805"/>
      <c r="KD214" s="805"/>
      <c r="KE214" s="805"/>
      <c r="KF214" s="805"/>
      <c r="KG214" s="805"/>
      <c r="KH214" s="805"/>
      <c r="KI214" s="805"/>
      <c r="KJ214" s="805"/>
      <c r="KK214" s="805"/>
      <c r="KL214" s="805"/>
      <c r="KM214" s="805"/>
      <c r="KN214" s="805"/>
      <c r="KO214" s="805"/>
      <c r="KP214" s="805"/>
      <c r="KQ214" s="805"/>
      <c r="KR214" s="805"/>
      <c r="KS214" s="805"/>
      <c r="KT214" s="805"/>
      <c r="KU214" s="805"/>
      <c r="KV214" s="805"/>
      <c r="KW214" s="805"/>
      <c r="KX214" s="805"/>
      <c r="KY214" s="805"/>
      <c r="KZ214" s="805"/>
      <c r="LA214" s="805"/>
      <c r="LB214" s="805"/>
      <c r="LC214" s="805"/>
      <c r="LD214" s="805"/>
      <c r="LE214" s="805"/>
      <c r="LF214" s="805"/>
      <c r="LG214" s="805"/>
      <c r="LH214" s="805"/>
      <c r="LI214" s="805"/>
      <c r="LJ214" s="805"/>
      <c r="LK214" s="805"/>
      <c r="LL214" s="805"/>
      <c r="LM214" s="805"/>
      <c r="LN214" s="805"/>
      <c r="LO214" s="805"/>
      <c r="LP214" s="805"/>
      <c r="LQ214" s="805"/>
      <c r="LR214" s="783"/>
      <c r="LS214" s="783"/>
      <c r="LT214" s="783"/>
      <c r="LU214" s="783"/>
      <c r="LV214" s="783"/>
      <c r="LW214" s="783"/>
      <c r="LX214" s="844"/>
      <c r="LY214" s="783"/>
      <c r="LZ214" s="783"/>
      <c r="MA214" s="783"/>
      <c r="MB214" s="783"/>
      <c r="MC214" s="783"/>
      <c r="MD214" s="783"/>
      <c r="ME214" s="783"/>
      <c r="MF214" s="783"/>
      <c r="MG214" s="783"/>
      <c r="MH214" s="783"/>
      <c r="MI214" s="783"/>
      <c r="MJ214" s="783"/>
      <c r="MK214" s="783"/>
      <c r="ML214" s="783"/>
      <c r="MM214" s="783"/>
      <c r="MN214" s="844"/>
      <c r="MO214" s="844"/>
      <c r="MP214" s="783"/>
      <c r="MQ214" s="783"/>
      <c r="MR214" s="783"/>
      <c r="MS214" s="783"/>
      <c r="MT214" s="783"/>
      <c r="MU214" s="783"/>
      <c r="MV214" s="783"/>
      <c r="MW214" s="783"/>
      <c r="MX214" s="783"/>
      <c r="MY214" s="783"/>
      <c r="MZ214" s="783"/>
      <c r="NA214" s="783"/>
      <c r="NB214" s="783"/>
      <c r="NC214" s="783"/>
      <c r="ND214" s="783"/>
    </row>
    <row r="215" spans="1:503" s="779" customFormat="1" ht="14.1" customHeight="1" x14ac:dyDescent="0.2">
      <c r="Q215" s="780"/>
      <c r="R215" s="780"/>
      <c r="S215" s="780"/>
      <c r="T215" s="780"/>
      <c r="U215" s="780"/>
      <c r="V215" s="780"/>
      <c r="W215" s="780"/>
      <c r="X215" s="783"/>
      <c r="Y215" s="783"/>
      <c r="Z215" s="783"/>
      <c r="AA215" s="783"/>
      <c r="AB215" s="783"/>
      <c r="AC215" s="783"/>
      <c r="AD215" s="783"/>
      <c r="AE215" s="783"/>
      <c r="AF215" s="783"/>
      <c r="AG215" s="783"/>
      <c r="AH215" s="783"/>
      <c r="AI215" s="783"/>
      <c r="AJ215" s="783"/>
      <c r="AK215" s="783"/>
      <c r="AL215" s="783"/>
      <c r="AM215" s="783"/>
      <c r="AN215" s="783"/>
      <c r="AO215" s="783"/>
      <c r="AP215" s="783"/>
      <c r="AQ215" s="783"/>
      <c r="AR215" s="783"/>
      <c r="AS215" s="783"/>
      <c r="AT215" s="783"/>
      <c r="AU215" s="783"/>
      <c r="AV215" s="783"/>
      <c r="AW215" s="783"/>
      <c r="AX215" s="783"/>
      <c r="AY215" s="783"/>
      <c r="AZ215" s="783"/>
      <c r="BA215" s="783"/>
      <c r="BB215" s="783"/>
      <c r="BC215" s="783"/>
      <c r="BD215" s="783"/>
      <c r="BE215" s="783"/>
      <c r="BF215" s="783"/>
      <c r="BG215" s="783"/>
      <c r="BH215" s="783"/>
      <c r="BI215" s="783"/>
      <c r="BJ215" s="783"/>
      <c r="BK215" s="783"/>
      <c r="BL215" s="783"/>
      <c r="BM215" s="783"/>
      <c r="BN215" s="783"/>
      <c r="BO215" s="783"/>
      <c r="BP215" s="783"/>
      <c r="BQ215" s="783"/>
      <c r="BR215" s="783"/>
      <c r="BS215" s="783"/>
      <c r="BT215" s="783"/>
      <c r="BU215" s="783"/>
      <c r="BV215" s="783"/>
      <c r="BW215" s="783"/>
      <c r="BX215" s="783"/>
      <c r="BY215" s="783"/>
      <c r="BZ215" s="783"/>
      <c r="CA215" s="783"/>
      <c r="CB215" s="783"/>
      <c r="CC215" s="783"/>
      <c r="CD215" s="783"/>
      <c r="CE215" s="783"/>
      <c r="CF215" s="783"/>
      <c r="CG215" s="783"/>
      <c r="CH215" s="783"/>
      <c r="CI215" s="783"/>
      <c r="CJ215" s="783"/>
      <c r="CK215" s="783"/>
      <c r="CL215" s="783"/>
      <c r="CM215" s="783"/>
      <c r="CN215" s="783"/>
      <c r="CO215" s="783"/>
      <c r="CP215" s="783"/>
      <c r="CQ215" s="783"/>
      <c r="CR215" s="783"/>
      <c r="CS215" s="783"/>
      <c r="CT215" s="783"/>
      <c r="CU215" s="783"/>
      <c r="CV215" s="783"/>
      <c r="CW215" s="783"/>
      <c r="CX215" s="783"/>
      <c r="CY215" s="783"/>
      <c r="CZ215" s="783"/>
      <c r="DA215" s="783"/>
      <c r="DB215" s="783"/>
      <c r="DC215" s="783"/>
      <c r="DD215" s="783"/>
      <c r="DE215" s="783"/>
      <c r="DF215" s="783"/>
      <c r="DG215" s="783"/>
      <c r="DH215" s="783"/>
      <c r="DI215" s="783"/>
      <c r="DJ215" s="783"/>
      <c r="DK215" s="783"/>
      <c r="DL215" s="783"/>
      <c r="DM215" s="783"/>
      <c r="DN215" s="783"/>
      <c r="DO215" s="783"/>
      <c r="DP215" s="783"/>
      <c r="DQ215" s="783"/>
      <c r="DR215" s="783"/>
      <c r="DS215" s="783"/>
      <c r="DT215" s="783"/>
      <c r="DU215" s="783"/>
      <c r="DV215" s="783"/>
      <c r="DW215" s="783"/>
      <c r="DX215" s="783"/>
      <c r="DY215" s="783"/>
      <c r="DZ215" s="783"/>
      <c r="EA215" s="783"/>
      <c r="EB215" s="783"/>
      <c r="EC215" s="783"/>
      <c r="ED215" s="783"/>
      <c r="EE215" s="783"/>
      <c r="EF215" s="783"/>
      <c r="EG215" s="783"/>
      <c r="EH215" s="783"/>
      <c r="EI215" s="783"/>
      <c r="EJ215" s="783"/>
      <c r="EK215" s="783"/>
      <c r="EL215" s="783"/>
      <c r="EM215" s="783"/>
      <c r="EN215" s="783"/>
      <c r="EO215" s="783"/>
      <c r="EP215" s="783"/>
      <c r="EQ215" s="783"/>
      <c r="ER215" s="783"/>
      <c r="ES215" s="783"/>
      <c r="ET215" s="783"/>
      <c r="EU215" s="783"/>
      <c r="EV215" s="783"/>
      <c r="EW215" s="783"/>
      <c r="EX215" s="783"/>
      <c r="EY215" s="783"/>
      <c r="EZ215" s="783"/>
      <c r="FA215" s="783"/>
      <c r="FB215" s="783"/>
      <c r="FC215" s="783"/>
      <c r="FD215" s="783"/>
      <c r="FE215" s="783"/>
      <c r="FF215" s="783"/>
      <c r="FG215" s="783"/>
      <c r="FH215" s="783"/>
      <c r="FI215" s="783"/>
      <c r="FJ215" s="783"/>
      <c r="FK215" s="783"/>
      <c r="FL215" s="783"/>
      <c r="FM215" s="783"/>
      <c r="FN215" s="783"/>
      <c r="FO215" s="783"/>
      <c r="FP215" s="783"/>
      <c r="FQ215" s="783"/>
      <c r="FR215" s="783"/>
      <c r="FS215" s="783"/>
      <c r="FT215" s="783"/>
      <c r="FU215" s="783"/>
      <c r="FV215" s="783"/>
      <c r="FW215" s="783"/>
      <c r="FX215" s="783"/>
      <c r="FY215" s="783"/>
      <c r="FZ215" s="783"/>
      <c r="GA215" s="783"/>
      <c r="GB215" s="783"/>
      <c r="GC215" s="783"/>
      <c r="GD215" s="783"/>
      <c r="GE215" s="783"/>
      <c r="GF215" s="783"/>
      <c r="GG215" s="783"/>
      <c r="GH215" s="783"/>
      <c r="GI215" s="783"/>
      <c r="GJ215" s="783"/>
      <c r="GK215" s="783"/>
      <c r="GL215" s="783"/>
      <c r="GM215" s="783"/>
      <c r="GN215" s="783"/>
      <c r="GO215" s="783"/>
      <c r="GP215" s="783"/>
      <c r="GQ215" s="783"/>
      <c r="GR215" s="783"/>
      <c r="GS215" s="783"/>
      <c r="GT215" s="783"/>
      <c r="GU215" s="783"/>
      <c r="GV215" s="783"/>
      <c r="GW215" s="783"/>
      <c r="GX215" s="783"/>
      <c r="GY215" s="783"/>
      <c r="GZ215" s="783"/>
      <c r="HA215" s="783"/>
      <c r="HB215" s="783"/>
      <c r="HC215" s="783"/>
      <c r="HD215" s="783"/>
      <c r="HE215" s="783"/>
      <c r="HF215" s="783"/>
      <c r="HG215" s="783"/>
      <c r="HH215" s="783"/>
      <c r="HI215" s="783"/>
      <c r="HJ215" s="783"/>
      <c r="HK215" s="783"/>
      <c r="HL215" s="783"/>
      <c r="HM215" s="783"/>
      <c r="HN215" s="783"/>
      <c r="HO215" s="783"/>
      <c r="HP215" s="783"/>
      <c r="HQ215" s="783"/>
      <c r="HR215" s="783"/>
      <c r="HS215" s="783"/>
      <c r="HT215" s="783"/>
      <c r="HU215" s="783"/>
      <c r="HV215" s="783"/>
      <c r="HW215" s="783"/>
      <c r="HX215" s="783"/>
      <c r="HY215" s="783"/>
      <c r="HZ215" s="783"/>
      <c r="IA215" s="783"/>
      <c r="IB215" s="783"/>
      <c r="IC215" s="783"/>
      <c r="ID215" s="783"/>
      <c r="IE215" s="783"/>
      <c r="IF215" s="783"/>
      <c r="IG215" s="783"/>
      <c r="IH215" s="783"/>
      <c r="II215" s="783"/>
      <c r="IJ215" s="783"/>
      <c r="IK215" s="783"/>
      <c r="IL215" s="783"/>
      <c r="IM215" s="783"/>
      <c r="IN215" s="783"/>
      <c r="IO215" s="783"/>
      <c r="IP215" s="783"/>
      <c r="IQ215" s="783"/>
      <c r="IR215" s="783"/>
      <c r="IS215" s="783"/>
      <c r="IT215" s="783"/>
      <c r="IU215" s="783"/>
      <c r="IV215" s="783"/>
      <c r="IW215" s="783"/>
      <c r="IX215" s="783"/>
      <c r="IY215" s="783"/>
      <c r="IZ215" s="783"/>
      <c r="JA215" s="783"/>
      <c r="JB215" s="783"/>
      <c r="JC215" s="783"/>
      <c r="JD215" s="783"/>
      <c r="JE215" s="783"/>
      <c r="JF215" s="783"/>
      <c r="JG215" s="783"/>
      <c r="JH215" s="783"/>
      <c r="JI215" s="783"/>
      <c r="JJ215" s="783"/>
      <c r="JK215" s="783"/>
      <c r="JL215" s="783"/>
      <c r="JM215" s="783"/>
      <c r="JN215" s="783"/>
      <c r="JO215" s="783"/>
      <c r="JP215" s="783"/>
      <c r="JQ215" s="783"/>
      <c r="JR215" s="783"/>
      <c r="JS215" s="783"/>
      <c r="JT215" s="783"/>
      <c r="JU215" s="783"/>
      <c r="JV215" s="783"/>
      <c r="JW215" s="805"/>
      <c r="JX215" s="783"/>
      <c r="JY215" s="783"/>
      <c r="JZ215" s="783"/>
      <c r="KA215" s="783"/>
      <c r="KB215" s="805"/>
      <c r="KC215" s="805"/>
      <c r="KD215" s="805"/>
      <c r="KE215" s="805"/>
      <c r="KF215" s="805"/>
      <c r="KG215" s="805"/>
      <c r="KH215" s="805"/>
      <c r="KI215" s="805"/>
      <c r="KJ215" s="805"/>
      <c r="KK215" s="805"/>
      <c r="KL215" s="805"/>
      <c r="KM215" s="805"/>
      <c r="KN215" s="805"/>
      <c r="KO215" s="805"/>
      <c r="KP215" s="805"/>
      <c r="KQ215" s="805"/>
      <c r="KR215" s="805"/>
      <c r="KS215" s="805"/>
      <c r="KT215" s="805"/>
      <c r="KU215" s="805"/>
      <c r="KV215" s="805"/>
      <c r="KW215" s="805"/>
      <c r="KX215" s="805"/>
      <c r="KY215" s="805"/>
      <c r="KZ215" s="805"/>
      <c r="LA215" s="805"/>
      <c r="LB215" s="805"/>
      <c r="LC215" s="805"/>
      <c r="LD215" s="805"/>
      <c r="LE215" s="805"/>
      <c r="LF215" s="805"/>
      <c r="LG215" s="805"/>
      <c r="LH215" s="805"/>
      <c r="LI215" s="805"/>
      <c r="LJ215" s="805"/>
      <c r="LK215" s="805"/>
      <c r="LL215" s="805"/>
      <c r="LM215" s="805"/>
      <c r="LN215" s="805"/>
      <c r="LO215" s="805"/>
      <c r="LP215" s="805"/>
      <c r="LQ215" s="805"/>
      <c r="LR215" s="783"/>
      <c r="LS215" s="783"/>
      <c r="LT215" s="783"/>
      <c r="LU215" s="783"/>
      <c r="LV215" s="783"/>
      <c r="LW215" s="783"/>
      <c r="LX215" s="844"/>
      <c r="LY215" s="783"/>
      <c r="LZ215" s="783"/>
      <c r="MA215" s="783"/>
      <c r="MB215" s="783"/>
      <c r="MC215" s="783"/>
      <c r="MD215" s="783"/>
      <c r="ME215" s="783"/>
      <c r="MF215" s="783"/>
      <c r="MG215" s="783"/>
      <c r="MH215" s="783"/>
      <c r="MI215" s="783"/>
      <c r="MJ215" s="783"/>
      <c r="MK215" s="783"/>
      <c r="ML215" s="783"/>
      <c r="MM215" s="783"/>
      <c r="MN215" s="844"/>
      <c r="MO215" s="844"/>
      <c r="MP215" s="783"/>
      <c r="MQ215" s="783"/>
      <c r="MR215" s="783"/>
      <c r="MS215" s="783"/>
      <c r="MT215" s="783"/>
      <c r="MU215" s="783"/>
      <c r="MV215" s="783"/>
      <c r="MW215" s="783"/>
      <c r="MX215" s="783"/>
      <c r="MY215" s="783"/>
      <c r="MZ215" s="783"/>
      <c r="NA215" s="783"/>
      <c r="NB215" s="783"/>
      <c r="NC215" s="783"/>
      <c r="ND215" s="783"/>
    </row>
    <row r="216" spans="1:503" s="779" customFormat="1" ht="14.1" customHeight="1" x14ac:dyDescent="0.2">
      <c r="Q216" s="780"/>
      <c r="R216" s="780"/>
      <c r="S216" s="780"/>
      <c r="T216" s="780"/>
      <c r="U216" s="780"/>
      <c r="V216" s="780"/>
      <c r="W216" s="780"/>
      <c r="X216" s="783"/>
      <c r="Y216" s="783"/>
      <c r="Z216" s="783"/>
      <c r="AA216" s="783"/>
      <c r="AB216" s="783"/>
      <c r="AC216" s="783"/>
      <c r="AD216" s="783"/>
      <c r="AE216" s="783"/>
      <c r="AF216" s="783"/>
      <c r="AG216" s="783"/>
      <c r="AH216" s="783"/>
      <c r="AI216" s="783"/>
      <c r="AJ216" s="783"/>
      <c r="AK216" s="783"/>
      <c r="AL216" s="783"/>
      <c r="AM216" s="783"/>
      <c r="AN216" s="783"/>
      <c r="AO216" s="783"/>
      <c r="AP216" s="783"/>
      <c r="AQ216" s="783"/>
      <c r="AR216" s="783"/>
      <c r="AS216" s="783"/>
      <c r="AT216" s="783"/>
      <c r="AU216" s="783"/>
      <c r="AV216" s="783"/>
      <c r="AW216" s="783"/>
      <c r="AX216" s="783"/>
      <c r="AY216" s="783"/>
      <c r="AZ216" s="783"/>
      <c r="BA216" s="783"/>
      <c r="BB216" s="783"/>
      <c r="BC216" s="783"/>
      <c r="BD216" s="783"/>
      <c r="BE216" s="783"/>
      <c r="BF216" s="783"/>
      <c r="BG216" s="783"/>
      <c r="BH216" s="783"/>
      <c r="BI216" s="783"/>
      <c r="BJ216" s="783"/>
      <c r="BK216" s="783"/>
      <c r="BL216" s="783"/>
      <c r="BM216" s="783"/>
      <c r="BN216" s="783"/>
      <c r="BO216" s="783"/>
      <c r="BP216" s="783"/>
      <c r="BQ216" s="783"/>
      <c r="BR216" s="783"/>
      <c r="BS216" s="783"/>
      <c r="BT216" s="783"/>
      <c r="BU216" s="783"/>
      <c r="BV216" s="783"/>
      <c r="BW216" s="783"/>
      <c r="BX216" s="783"/>
      <c r="BY216" s="783"/>
      <c r="BZ216" s="783"/>
      <c r="CA216" s="783"/>
      <c r="CB216" s="783"/>
      <c r="CC216" s="783"/>
      <c r="CD216" s="783"/>
      <c r="CE216" s="783"/>
      <c r="CF216" s="783"/>
      <c r="CG216" s="783"/>
      <c r="CH216" s="783"/>
      <c r="CI216" s="783"/>
      <c r="CJ216" s="783"/>
      <c r="CK216" s="783"/>
      <c r="CL216" s="783"/>
      <c r="CM216" s="783"/>
      <c r="CN216" s="783"/>
      <c r="CO216" s="783"/>
      <c r="CP216" s="783"/>
      <c r="CQ216" s="783"/>
      <c r="CR216" s="783"/>
      <c r="CS216" s="783"/>
      <c r="CT216" s="783"/>
      <c r="CU216" s="783"/>
      <c r="CV216" s="783"/>
      <c r="CW216" s="783"/>
      <c r="CX216" s="783"/>
      <c r="CY216" s="783"/>
      <c r="CZ216" s="783"/>
      <c r="DA216" s="783"/>
      <c r="DB216" s="783"/>
      <c r="DC216" s="783"/>
      <c r="DD216" s="783"/>
      <c r="DE216" s="783"/>
      <c r="DF216" s="783"/>
      <c r="DG216" s="783"/>
      <c r="DH216" s="783"/>
      <c r="DI216" s="783"/>
      <c r="DJ216" s="783"/>
      <c r="DK216" s="783"/>
      <c r="DL216" s="783"/>
      <c r="DM216" s="783"/>
      <c r="DN216" s="783"/>
      <c r="DO216" s="783"/>
      <c r="DP216" s="783"/>
      <c r="DQ216" s="783"/>
      <c r="DR216" s="783"/>
      <c r="DS216" s="783"/>
      <c r="DT216" s="783"/>
      <c r="DU216" s="783"/>
      <c r="DV216" s="783"/>
      <c r="DW216" s="783"/>
      <c r="DX216" s="783"/>
      <c r="DY216" s="783"/>
      <c r="DZ216" s="783"/>
      <c r="EA216" s="783"/>
      <c r="EB216" s="783"/>
      <c r="EC216" s="783"/>
      <c r="ED216" s="783"/>
      <c r="EE216" s="783"/>
      <c r="EF216" s="783"/>
      <c r="EG216" s="783"/>
      <c r="EH216" s="783"/>
      <c r="EI216" s="783"/>
      <c r="EJ216" s="783"/>
      <c r="EK216" s="783"/>
      <c r="EL216" s="783"/>
      <c r="EM216" s="783"/>
      <c r="EN216" s="783"/>
      <c r="EO216" s="783"/>
      <c r="EP216" s="783"/>
      <c r="EQ216" s="783"/>
      <c r="ER216" s="783"/>
      <c r="ES216" s="783"/>
      <c r="ET216" s="783"/>
      <c r="EU216" s="783"/>
      <c r="EV216" s="783"/>
      <c r="EW216" s="783"/>
      <c r="EX216" s="783"/>
      <c r="EY216" s="783"/>
      <c r="EZ216" s="783"/>
      <c r="FA216" s="783"/>
      <c r="FB216" s="783"/>
      <c r="FC216" s="783"/>
      <c r="FD216" s="783"/>
      <c r="FE216" s="783"/>
      <c r="FF216" s="783"/>
      <c r="FG216" s="783"/>
      <c r="FH216" s="783"/>
      <c r="FI216" s="783"/>
      <c r="FJ216" s="783"/>
      <c r="FK216" s="783"/>
      <c r="FL216" s="783"/>
      <c r="FM216" s="783"/>
      <c r="FN216" s="783"/>
      <c r="FO216" s="783"/>
      <c r="FP216" s="783"/>
      <c r="FQ216" s="783"/>
      <c r="FR216" s="783"/>
      <c r="FS216" s="783"/>
      <c r="FT216" s="783"/>
      <c r="FU216" s="783"/>
      <c r="FV216" s="783"/>
      <c r="FW216" s="783"/>
      <c r="FX216" s="783"/>
      <c r="FY216" s="783"/>
      <c r="FZ216" s="783"/>
      <c r="GA216" s="783"/>
      <c r="GB216" s="783"/>
      <c r="GC216" s="783"/>
      <c r="GD216" s="783"/>
      <c r="GE216" s="783"/>
      <c r="GF216" s="783"/>
      <c r="GG216" s="783"/>
      <c r="GH216" s="783"/>
      <c r="GI216" s="783"/>
      <c r="GJ216" s="783"/>
      <c r="GK216" s="783"/>
      <c r="GL216" s="783"/>
      <c r="GM216" s="783"/>
      <c r="GN216" s="783"/>
      <c r="GO216" s="783"/>
      <c r="GP216" s="783"/>
      <c r="GQ216" s="783"/>
      <c r="GR216" s="783"/>
      <c r="GS216" s="783"/>
      <c r="GT216" s="783"/>
      <c r="GU216" s="783"/>
      <c r="GV216" s="783"/>
      <c r="GW216" s="783"/>
      <c r="GX216" s="783"/>
      <c r="GY216" s="783"/>
      <c r="GZ216" s="783"/>
      <c r="HA216" s="783"/>
      <c r="HB216" s="783"/>
      <c r="HC216" s="783"/>
      <c r="HD216" s="783"/>
      <c r="HE216" s="783"/>
      <c r="HF216" s="783"/>
      <c r="HG216" s="783"/>
      <c r="HH216" s="783"/>
      <c r="HI216" s="783"/>
      <c r="HJ216" s="783"/>
      <c r="HK216" s="783"/>
      <c r="HL216" s="783"/>
      <c r="HM216" s="783"/>
      <c r="HN216" s="783"/>
      <c r="HO216" s="783"/>
      <c r="HP216" s="783"/>
      <c r="HQ216" s="783"/>
      <c r="HR216" s="783"/>
      <c r="HS216" s="783"/>
      <c r="HT216" s="783"/>
      <c r="HU216" s="783"/>
      <c r="HV216" s="783"/>
      <c r="HW216" s="783"/>
      <c r="HX216" s="783"/>
      <c r="HY216" s="783"/>
      <c r="HZ216" s="783"/>
      <c r="IA216" s="783"/>
      <c r="IB216" s="783"/>
      <c r="IC216" s="783"/>
      <c r="ID216" s="783"/>
      <c r="IE216" s="783"/>
      <c r="IF216" s="783"/>
      <c r="IG216" s="783"/>
      <c r="IH216" s="783"/>
      <c r="II216" s="783"/>
      <c r="IJ216" s="783"/>
      <c r="IK216" s="783"/>
      <c r="IL216" s="783"/>
      <c r="IM216" s="783"/>
      <c r="IN216" s="783"/>
      <c r="IO216" s="783"/>
      <c r="IP216" s="783"/>
      <c r="IQ216" s="783"/>
      <c r="IR216" s="783"/>
      <c r="IS216" s="783"/>
      <c r="IT216" s="783"/>
      <c r="IU216" s="783"/>
      <c r="IV216" s="783"/>
      <c r="IW216" s="783"/>
      <c r="IX216" s="783"/>
      <c r="IY216" s="783"/>
      <c r="IZ216" s="783"/>
      <c r="JA216" s="783"/>
      <c r="JB216" s="783"/>
      <c r="JC216" s="783"/>
      <c r="JD216" s="783"/>
      <c r="JE216" s="783"/>
      <c r="JF216" s="783"/>
      <c r="JG216" s="783"/>
      <c r="JH216" s="783"/>
      <c r="JI216" s="783"/>
      <c r="JJ216" s="783"/>
      <c r="JK216" s="783"/>
      <c r="JL216" s="783"/>
      <c r="JM216" s="783"/>
      <c r="JN216" s="783"/>
      <c r="JO216" s="783"/>
      <c r="JP216" s="783"/>
      <c r="JQ216" s="783"/>
      <c r="JR216" s="783"/>
      <c r="JS216" s="783"/>
      <c r="JT216" s="783"/>
      <c r="JU216" s="783"/>
      <c r="JV216" s="783"/>
      <c r="JW216" s="805"/>
      <c r="JX216" s="783"/>
      <c r="JY216" s="783"/>
      <c r="JZ216" s="783"/>
      <c r="KA216" s="783"/>
      <c r="KB216" s="805"/>
      <c r="KC216" s="805"/>
      <c r="KD216" s="805"/>
      <c r="KE216" s="805"/>
      <c r="KF216" s="805"/>
      <c r="KG216" s="805"/>
      <c r="KH216" s="805"/>
      <c r="KI216" s="805"/>
      <c r="KJ216" s="805"/>
      <c r="KK216" s="805"/>
      <c r="KL216" s="805"/>
      <c r="KM216" s="805"/>
      <c r="KN216" s="805"/>
      <c r="KO216" s="805"/>
      <c r="KP216" s="805"/>
      <c r="KQ216" s="805"/>
      <c r="KR216" s="805"/>
      <c r="KS216" s="805"/>
      <c r="KT216" s="805"/>
      <c r="KU216" s="805"/>
      <c r="KV216" s="805"/>
      <c r="KW216" s="805"/>
      <c r="KX216" s="805"/>
      <c r="KY216" s="805"/>
      <c r="KZ216" s="805"/>
      <c r="LA216" s="805"/>
      <c r="LB216" s="805"/>
      <c r="LC216" s="805"/>
      <c r="LD216" s="805"/>
      <c r="LE216" s="805"/>
      <c r="LF216" s="805"/>
      <c r="LG216" s="805"/>
      <c r="LH216" s="805"/>
      <c r="LI216" s="805"/>
      <c r="LJ216" s="805"/>
      <c r="LK216" s="805"/>
      <c r="LL216" s="805"/>
      <c r="LM216" s="805"/>
      <c r="LN216" s="805"/>
      <c r="LO216" s="805"/>
      <c r="LP216" s="805"/>
      <c r="LQ216" s="805"/>
      <c r="LR216" s="783"/>
      <c r="LS216" s="783"/>
      <c r="LT216" s="783"/>
      <c r="LU216" s="783"/>
      <c r="LV216" s="783"/>
      <c r="LW216" s="783"/>
      <c r="LX216" s="844"/>
      <c r="LY216" s="783"/>
      <c r="LZ216" s="783"/>
      <c r="MA216" s="783"/>
      <c r="MB216" s="783"/>
      <c r="MC216" s="783"/>
      <c r="MD216" s="783"/>
      <c r="ME216" s="783"/>
      <c r="MF216" s="783"/>
      <c r="MG216" s="783"/>
      <c r="MH216" s="783"/>
      <c r="MI216" s="783"/>
      <c r="MJ216" s="783"/>
      <c r="MK216" s="783"/>
      <c r="ML216" s="783"/>
      <c r="MM216" s="783"/>
      <c r="MN216" s="844"/>
      <c r="MO216" s="844"/>
      <c r="MP216" s="783"/>
      <c r="MQ216" s="783"/>
      <c r="MR216" s="783"/>
      <c r="MS216" s="783"/>
      <c r="MT216" s="783"/>
      <c r="MU216" s="783"/>
      <c r="MV216" s="783"/>
      <c r="MW216" s="783"/>
      <c r="MX216" s="783"/>
      <c r="MY216" s="783"/>
      <c r="MZ216" s="783"/>
      <c r="NA216" s="783"/>
      <c r="NB216" s="783"/>
      <c r="NC216" s="783"/>
      <c r="ND216" s="783"/>
    </row>
    <row r="217" spans="1:503" s="779" customFormat="1" ht="14.1" customHeight="1" x14ac:dyDescent="0.2">
      <c r="Q217" s="780"/>
      <c r="R217" s="780"/>
      <c r="S217" s="780"/>
      <c r="T217" s="780"/>
      <c r="U217" s="780"/>
      <c r="V217" s="780"/>
      <c r="W217" s="780"/>
      <c r="X217" s="783"/>
      <c r="Y217" s="783"/>
      <c r="Z217" s="783"/>
      <c r="AA217" s="783"/>
      <c r="AB217" s="783"/>
      <c r="AC217" s="783"/>
      <c r="AD217" s="783"/>
      <c r="AE217" s="783"/>
      <c r="AF217" s="783"/>
      <c r="AG217" s="783"/>
      <c r="AH217" s="783"/>
      <c r="AI217" s="783"/>
      <c r="AJ217" s="783"/>
      <c r="AK217" s="783"/>
      <c r="AL217" s="783"/>
      <c r="AM217" s="783"/>
      <c r="AN217" s="783"/>
      <c r="AO217" s="783"/>
      <c r="AP217" s="783"/>
      <c r="AQ217" s="783"/>
      <c r="AR217" s="783"/>
      <c r="AS217" s="783"/>
      <c r="AT217" s="783"/>
      <c r="AU217" s="783"/>
      <c r="AV217" s="783"/>
      <c r="AW217" s="783"/>
      <c r="AX217" s="783"/>
      <c r="AY217" s="783"/>
      <c r="AZ217" s="783"/>
      <c r="BA217" s="783"/>
      <c r="BB217" s="783"/>
      <c r="BC217" s="783"/>
      <c r="BD217" s="783"/>
      <c r="BE217" s="783"/>
      <c r="BF217" s="783"/>
      <c r="BG217" s="783"/>
      <c r="BH217" s="783"/>
      <c r="BI217" s="783"/>
      <c r="BJ217" s="783"/>
      <c r="BK217" s="783"/>
      <c r="BL217" s="783"/>
      <c r="BM217" s="783"/>
      <c r="BN217" s="783"/>
      <c r="BO217" s="783"/>
      <c r="BP217" s="783"/>
      <c r="BQ217" s="783"/>
      <c r="BR217" s="783"/>
      <c r="BS217" s="783"/>
      <c r="BT217" s="783"/>
      <c r="BU217" s="783"/>
      <c r="BV217" s="783"/>
      <c r="BW217" s="783"/>
      <c r="BX217" s="783"/>
      <c r="BY217" s="783"/>
      <c r="BZ217" s="783"/>
      <c r="CA217" s="783"/>
      <c r="CB217" s="783"/>
      <c r="CC217" s="783"/>
      <c r="CD217" s="783"/>
      <c r="CE217" s="783"/>
      <c r="CF217" s="783"/>
      <c r="CG217" s="783"/>
      <c r="CH217" s="783"/>
      <c r="CI217" s="783"/>
      <c r="CJ217" s="783"/>
      <c r="CK217" s="783"/>
      <c r="CL217" s="783"/>
      <c r="CM217" s="783"/>
      <c r="CN217" s="783"/>
      <c r="CO217" s="783"/>
      <c r="CP217" s="783"/>
      <c r="CQ217" s="783"/>
      <c r="CR217" s="783"/>
      <c r="CS217" s="783"/>
      <c r="CT217" s="783"/>
      <c r="CU217" s="783"/>
      <c r="CV217" s="783"/>
      <c r="CW217" s="783"/>
      <c r="CX217" s="783"/>
      <c r="CY217" s="783"/>
      <c r="CZ217" s="783"/>
      <c r="DA217" s="783"/>
      <c r="DB217" s="783"/>
      <c r="DC217" s="783"/>
      <c r="DD217" s="783"/>
      <c r="DE217" s="783"/>
      <c r="DF217" s="783"/>
      <c r="DG217" s="783"/>
      <c r="DH217" s="783"/>
      <c r="DI217" s="783"/>
      <c r="DJ217" s="783"/>
      <c r="DK217" s="783"/>
      <c r="DL217" s="783"/>
      <c r="DM217" s="783"/>
      <c r="DN217" s="783"/>
      <c r="DO217" s="783"/>
      <c r="DP217" s="783"/>
      <c r="DQ217" s="783"/>
      <c r="DR217" s="783"/>
      <c r="DS217" s="783"/>
      <c r="DT217" s="783"/>
      <c r="DU217" s="783"/>
      <c r="DV217" s="783"/>
      <c r="DW217" s="783"/>
      <c r="DX217" s="783"/>
      <c r="DY217" s="783"/>
      <c r="DZ217" s="783"/>
      <c r="EA217" s="783"/>
      <c r="EB217" s="783"/>
      <c r="EC217" s="783"/>
      <c r="ED217" s="783"/>
      <c r="EE217" s="783"/>
      <c r="EF217" s="783"/>
      <c r="EG217" s="783"/>
      <c r="EH217" s="783"/>
      <c r="EI217" s="783"/>
      <c r="EJ217" s="783"/>
      <c r="EK217" s="783"/>
      <c r="EL217" s="783"/>
      <c r="EM217" s="783"/>
      <c r="EN217" s="783"/>
      <c r="EO217" s="783"/>
      <c r="EP217" s="783"/>
      <c r="EQ217" s="783"/>
      <c r="ER217" s="783"/>
      <c r="ES217" s="783"/>
      <c r="ET217" s="783"/>
      <c r="EU217" s="783"/>
      <c r="EV217" s="783"/>
      <c r="EW217" s="783"/>
      <c r="EX217" s="783"/>
      <c r="EY217" s="783"/>
      <c r="EZ217" s="783"/>
      <c r="FA217" s="783"/>
      <c r="FB217" s="783"/>
      <c r="FC217" s="783"/>
      <c r="FD217" s="783"/>
      <c r="FE217" s="783"/>
      <c r="FF217" s="783"/>
      <c r="FG217" s="783"/>
      <c r="FH217" s="783"/>
      <c r="FI217" s="783"/>
      <c r="FJ217" s="783"/>
      <c r="FK217" s="783"/>
      <c r="FL217" s="783"/>
      <c r="FM217" s="783"/>
      <c r="FN217" s="783"/>
      <c r="FO217" s="783"/>
      <c r="FP217" s="783"/>
      <c r="FQ217" s="783"/>
      <c r="FR217" s="783"/>
      <c r="FS217" s="783"/>
      <c r="FT217" s="783"/>
      <c r="FU217" s="783"/>
      <c r="FV217" s="783"/>
      <c r="FW217" s="783"/>
      <c r="FX217" s="783"/>
      <c r="FY217" s="783"/>
      <c r="FZ217" s="783"/>
      <c r="GA217" s="783"/>
      <c r="GB217" s="783"/>
      <c r="GC217" s="783"/>
      <c r="GD217" s="783"/>
      <c r="GE217" s="783"/>
      <c r="GF217" s="783"/>
      <c r="GG217" s="783"/>
      <c r="GH217" s="783"/>
      <c r="GI217" s="783"/>
      <c r="GJ217" s="783"/>
      <c r="GK217" s="783"/>
      <c r="GL217" s="783"/>
      <c r="GM217" s="783"/>
      <c r="GN217" s="783"/>
      <c r="GO217" s="783"/>
      <c r="GP217" s="783"/>
      <c r="GQ217" s="783"/>
      <c r="GR217" s="783"/>
      <c r="GS217" s="783"/>
      <c r="GT217" s="783"/>
      <c r="GU217" s="783"/>
      <c r="GV217" s="783"/>
      <c r="GW217" s="783"/>
      <c r="GX217" s="783"/>
      <c r="GY217" s="783"/>
      <c r="GZ217" s="783"/>
      <c r="HA217" s="783"/>
      <c r="HB217" s="783"/>
      <c r="HC217" s="783"/>
      <c r="HD217" s="783"/>
      <c r="HE217" s="783"/>
      <c r="HF217" s="783"/>
      <c r="HG217" s="783"/>
      <c r="HH217" s="783"/>
      <c r="HI217" s="783"/>
      <c r="HJ217" s="783"/>
      <c r="HK217" s="783"/>
      <c r="HL217" s="783"/>
      <c r="HM217" s="783"/>
      <c r="HN217" s="783"/>
      <c r="HO217" s="783"/>
      <c r="HP217" s="783"/>
      <c r="HQ217" s="783"/>
      <c r="HR217" s="783"/>
      <c r="HS217" s="783"/>
      <c r="HT217" s="783"/>
      <c r="HU217" s="783"/>
      <c r="HV217" s="783"/>
      <c r="HW217" s="783"/>
      <c r="HX217" s="783"/>
      <c r="HY217" s="783"/>
      <c r="HZ217" s="783"/>
      <c r="IA217" s="783"/>
      <c r="IB217" s="783"/>
      <c r="IC217" s="783"/>
      <c r="ID217" s="783"/>
      <c r="IE217" s="783"/>
      <c r="IF217" s="783"/>
      <c r="IG217" s="783"/>
      <c r="IH217" s="783"/>
      <c r="II217" s="783"/>
      <c r="IJ217" s="783"/>
      <c r="IK217" s="783"/>
      <c r="IL217" s="783"/>
      <c r="IM217" s="783"/>
      <c r="IN217" s="783"/>
      <c r="IO217" s="783"/>
      <c r="IP217" s="783"/>
      <c r="IQ217" s="783"/>
      <c r="IR217" s="783"/>
      <c r="IS217" s="783"/>
      <c r="IT217" s="783"/>
      <c r="IU217" s="783"/>
      <c r="IV217" s="783"/>
      <c r="IW217" s="783"/>
      <c r="IX217" s="783"/>
      <c r="IY217" s="783"/>
      <c r="IZ217" s="783"/>
      <c r="JA217" s="783"/>
      <c r="JB217" s="783"/>
      <c r="JC217" s="783"/>
      <c r="JD217" s="783"/>
      <c r="JE217" s="783"/>
      <c r="JF217" s="783"/>
      <c r="JG217" s="783"/>
      <c r="JH217" s="783"/>
      <c r="JI217" s="783"/>
      <c r="JJ217" s="783"/>
      <c r="JK217" s="783"/>
      <c r="JL217" s="783"/>
      <c r="JM217" s="783"/>
      <c r="JN217" s="783"/>
      <c r="JO217" s="783"/>
      <c r="JP217" s="783"/>
      <c r="JQ217" s="783"/>
      <c r="JR217" s="783"/>
      <c r="JS217" s="783"/>
      <c r="JT217" s="783"/>
      <c r="JU217" s="783"/>
      <c r="JV217" s="783"/>
      <c r="JW217" s="805"/>
      <c r="JX217" s="783"/>
      <c r="JY217" s="783"/>
      <c r="JZ217" s="783"/>
      <c r="KA217" s="783"/>
      <c r="KB217" s="805"/>
      <c r="KC217" s="805"/>
      <c r="KD217" s="805"/>
      <c r="KE217" s="805"/>
      <c r="KF217" s="805"/>
      <c r="KG217" s="805"/>
      <c r="KH217" s="805"/>
      <c r="KI217" s="805"/>
      <c r="KJ217" s="805"/>
      <c r="KK217" s="805"/>
      <c r="KL217" s="805"/>
      <c r="KM217" s="805"/>
      <c r="KN217" s="805"/>
      <c r="KO217" s="805"/>
      <c r="KP217" s="805"/>
      <c r="KQ217" s="805"/>
      <c r="KR217" s="805"/>
      <c r="KS217" s="805"/>
      <c r="KT217" s="805"/>
      <c r="KU217" s="805"/>
      <c r="KV217" s="805"/>
      <c r="KW217" s="805"/>
      <c r="KX217" s="805"/>
      <c r="KY217" s="805"/>
      <c r="KZ217" s="805"/>
      <c r="LA217" s="805"/>
      <c r="LB217" s="805"/>
      <c r="LC217" s="805"/>
      <c r="LD217" s="805"/>
      <c r="LE217" s="805"/>
      <c r="LF217" s="805"/>
      <c r="LG217" s="805"/>
      <c r="LH217" s="805"/>
      <c r="LI217" s="805"/>
      <c r="LJ217" s="805"/>
      <c r="LK217" s="805"/>
      <c r="LL217" s="805"/>
      <c r="LM217" s="805"/>
      <c r="LN217" s="805"/>
      <c r="LO217" s="805"/>
      <c r="LP217" s="805"/>
      <c r="LQ217" s="805"/>
      <c r="LR217" s="783"/>
      <c r="LS217" s="783"/>
      <c r="LT217" s="783"/>
      <c r="LU217" s="783"/>
      <c r="LV217" s="783"/>
      <c r="LW217" s="783"/>
      <c r="LX217" s="844"/>
      <c r="LY217" s="783"/>
      <c r="LZ217" s="783"/>
      <c r="MA217" s="783"/>
      <c r="MB217" s="783"/>
      <c r="MC217" s="783"/>
      <c r="MD217" s="783"/>
      <c r="ME217" s="783"/>
      <c r="MF217" s="783"/>
      <c r="MG217" s="783"/>
      <c r="MH217" s="783"/>
      <c r="MI217" s="783"/>
      <c r="MJ217" s="783"/>
      <c r="MK217" s="783"/>
      <c r="ML217" s="783"/>
      <c r="MM217" s="783"/>
      <c r="MN217" s="844"/>
      <c r="MO217" s="844"/>
      <c r="MP217" s="783"/>
      <c r="MQ217" s="783"/>
      <c r="MR217" s="783"/>
      <c r="MS217" s="783"/>
      <c r="MT217" s="783"/>
      <c r="MU217" s="783"/>
      <c r="MV217" s="783"/>
      <c r="MW217" s="783"/>
      <c r="MX217" s="783"/>
      <c r="MY217" s="783"/>
      <c r="MZ217" s="783"/>
      <c r="NA217" s="783"/>
      <c r="NB217" s="783"/>
      <c r="NC217" s="783"/>
      <c r="ND217" s="783"/>
    </row>
    <row r="218" spans="1:503" s="779" customFormat="1" ht="14.1" customHeight="1" x14ac:dyDescent="0.2">
      <c r="Q218" s="780"/>
      <c r="R218" s="780"/>
      <c r="S218" s="780"/>
      <c r="T218" s="780"/>
      <c r="U218" s="780"/>
      <c r="V218" s="780"/>
      <c r="W218" s="780"/>
      <c r="X218" s="783"/>
      <c r="Y218" s="783"/>
      <c r="Z218" s="783"/>
      <c r="AA218" s="783"/>
      <c r="AB218" s="783"/>
      <c r="AC218" s="783"/>
      <c r="AD218" s="783"/>
      <c r="AE218" s="783"/>
      <c r="AF218" s="783"/>
      <c r="AG218" s="783"/>
      <c r="AH218" s="783"/>
      <c r="AI218" s="783"/>
      <c r="AJ218" s="783"/>
      <c r="AK218" s="783"/>
      <c r="AL218" s="783"/>
      <c r="AM218" s="783"/>
      <c r="AN218" s="783"/>
      <c r="AO218" s="783"/>
      <c r="AP218" s="783"/>
      <c r="AQ218" s="783"/>
      <c r="AR218" s="783"/>
      <c r="AS218" s="783"/>
      <c r="AT218" s="783"/>
      <c r="AU218" s="783"/>
      <c r="AV218" s="783"/>
      <c r="AW218" s="783"/>
      <c r="AX218" s="783"/>
      <c r="AY218" s="783"/>
      <c r="AZ218" s="783"/>
      <c r="BA218" s="783"/>
      <c r="BB218" s="783"/>
      <c r="BC218" s="783"/>
      <c r="BD218" s="783"/>
      <c r="BE218" s="783"/>
      <c r="BF218" s="783"/>
      <c r="BG218" s="783"/>
      <c r="BH218" s="783"/>
      <c r="BI218" s="783"/>
      <c r="BJ218" s="783"/>
      <c r="BK218" s="783"/>
      <c r="BL218" s="783"/>
      <c r="BM218" s="783"/>
      <c r="BN218" s="783"/>
      <c r="BO218" s="783"/>
      <c r="BP218" s="783"/>
      <c r="BQ218" s="783"/>
      <c r="BR218" s="783"/>
      <c r="BS218" s="783"/>
      <c r="BT218" s="783"/>
      <c r="BU218" s="783"/>
      <c r="BV218" s="783"/>
      <c r="BW218" s="783"/>
      <c r="BX218" s="783"/>
      <c r="BY218" s="783"/>
      <c r="BZ218" s="783"/>
      <c r="CA218" s="783"/>
      <c r="CB218" s="783"/>
      <c r="CC218" s="783"/>
      <c r="CD218" s="783"/>
      <c r="CE218" s="783"/>
      <c r="CF218" s="783"/>
      <c r="CG218" s="783"/>
      <c r="CH218" s="783"/>
      <c r="CI218" s="783"/>
      <c r="CJ218" s="783"/>
      <c r="CK218" s="783"/>
      <c r="CL218" s="783"/>
      <c r="CM218" s="783"/>
      <c r="CN218" s="783"/>
      <c r="CO218" s="783"/>
      <c r="CP218" s="783"/>
      <c r="CQ218" s="783"/>
      <c r="CR218" s="783"/>
      <c r="CS218" s="783"/>
      <c r="CT218" s="783"/>
      <c r="CU218" s="783"/>
      <c r="CV218" s="783"/>
      <c r="CW218" s="783"/>
      <c r="CX218" s="783"/>
      <c r="CY218" s="783"/>
      <c r="CZ218" s="783"/>
      <c r="DA218" s="783"/>
      <c r="DB218" s="783"/>
      <c r="DC218" s="783"/>
      <c r="DD218" s="783"/>
      <c r="DE218" s="783"/>
      <c r="DF218" s="783"/>
      <c r="DG218" s="783"/>
      <c r="DH218" s="783"/>
      <c r="DI218" s="783"/>
      <c r="DJ218" s="783"/>
      <c r="DK218" s="783"/>
      <c r="DL218" s="783"/>
      <c r="DM218" s="783"/>
      <c r="DN218" s="783"/>
      <c r="DO218" s="783"/>
      <c r="DP218" s="783"/>
      <c r="DQ218" s="783"/>
      <c r="DR218" s="783"/>
      <c r="DS218" s="783"/>
      <c r="DT218" s="783"/>
      <c r="DU218" s="783"/>
      <c r="DV218" s="783"/>
      <c r="DW218" s="783"/>
      <c r="DX218" s="783"/>
      <c r="DY218" s="783"/>
      <c r="DZ218" s="783"/>
      <c r="EA218" s="783"/>
      <c r="EB218" s="783"/>
      <c r="EC218" s="783"/>
      <c r="ED218" s="783"/>
      <c r="EE218" s="783"/>
      <c r="EF218" s="783"/>
      <c r="EG218" s="783"/>
      <c r="EH218" s="783"/>
      <c r="EI218" s="783"/>
      <c r="EJ218" s="783"/>
      <c r="EK218" s="783"/>
      <c r="EL218" s="783"/>
      <c r="EM218" s="783"/>
      <c r="EN218" s="783"/>
      <c r="EO218" s="783"/>
      <c r="EP218" s="783"/>
      <c r="EQ218" s="783"/>
      <c r="ER218" s="783"/>
      <c r="ES218" s="783"/>
      <c r="ET218" s="783"/>
      <c r="EU218" s="783"/>
      <c r="EV218" s="783"/>
      <c r="EW218" s="783"/>
      <c r="EX218" s="783"/>
      <c r="EY218" s="783"/>
      <c r="EZ218" s="783"/>
      <c r="FA218" s="783"/>
      <c r="FB218" s="783"/>
      <c r="FC218" s="783"/>
      <c r="FD218" s="783"/>
      <c r="FE218" s="783"/>
      <c r="FF218" s="783"/>
      <c r="FG218" s="783"/>
      <c r="FH218" s="783"/>
      <c r="FI218" s="783"/>
      <c r="FJ218" s="783"/>
      <c r="FK218" s="783"/>
      <c r="FL218" s="783"/>
      <c r="FM218" s="783"/>
      <c r="FN218" s="783"/>
      <c r="FO218" s="783"/>
      <c r="FP218" s="783"/>
      <c r="FQ218" s="783"/>
      <c r="FR218" s="783"/>
      <c r="FS218" s="783"/>
      <c r="FT218" s="783"/>
      <c r="FU218" s="783"/>
      <c r="FV218" s="783"/>
      <c r="FW218" s="783"/>
      <c r="FX218" s="783"/>
      <c r="FY218" s="783"/>
      <c r="FZ218" s="783"/>
      <c r="GA218" s="783"/>
      <c r="GB218" s="783"/>
      <c r="GC218" s="783"/>
      <c r="GD218" s="783"/>
      <c r="GE218" s="783"/>
      <c r="GF218" s="783"/>
      <c r="GG218" s="783"/>
      <c r="GH218" s="783"/>
      <c r="GI218" s="783"/>
      <c r="GJ218" s="783"/>
      <c r="GK218" s="783"/>
      <c r="GL218" s="783"/>
      <c r="GM218" s="783"/>
      <c r="GN218" s="783"/>
      <c r="GO218" s="783"/>
      <c r="GP218" s="783"/>
      <c r="GQ218" s="783"/>
      <c r="GR218" s="783"/>
      <c r="GS218" s="783"/>
      <c r="GT218" s="783"/>
      <c r="GU218" s="783"/>
      <c r="GV218" s="783"/>
      <c r="GW218" s="783"/>
      <c r="GX218" s="783"/>
      <c r="GY218" s="783"/>
      <c r="GZ218" s="783"/>
      <c r="HA218" s="783"/>
      <c r="HB218" s="783"/>
      <c r="HC218" s="783"/>
      <c r="HD218" s="783"/>
      <c r="HE218" s="783"/>
      <c r="HF218" s="783"/>
      <c r="HG218" s="783"/>
      <c r="HH218" s="783"/>
      <c r="HI218" s="783"/>
      <c r="HJ218" s="783"/>
      <c r="HK218" s="783"/>
      <c r="HL218" s="783"/>
      <c r="HM218" s="783"/>
      <c r="HN218" s="783"/>
      <c r="HO218" s="783"/>
      <c r="HP218" s="783"/>
      <c r="HQ218" s="783"/>
      <c r="HR218" s="783"/>
      <c r="HS218" s="783"/>
      <c r="HT218" s="783"/>
      <c r="HU218" s="783"/>
      <c r="HV218" s="783"/>
      <c r="HW218" s="783"/>
      <c r="HX218" s="783"/>
      <c r="HY218" s="783"/>
      <c r="HZ218" s="783"/>
      <c r="IA218" s="783"/>
      <c r="IB218" s="783"/>
      <c r="IC218" s="783"/>
      <c r="ID218" s="783"/>
      <c r="IE218" s="783"/>
      <c r="IF218" s="783"/>
      <c r="IG218" s="783"/>
      <c r="IH218" s="783"/>
      <c r="II218" s="783"/>
      <c r="IJ218" s="783"/>
      <c r="IK218" s="783"/>
      <c r="IL218" s="783"/>
      <c r="IM218" s="783"/>
      <c r="IN218" s="783"/>
      <c r="IO218" s="783"/>
      <c r="IP218" s="783"/>
      <c r="IQ218" s="783"/>
      <c r="IR218" s="783"/>
      <c r="IS218" s="783"/>
      <c r="IT218" s="783"/>
      <c r="IU218" s="783"/>
      <c r="IV218" s="783"/>
      <c r="IW218" s="783"/>
      <c r="IX218" s="783"/>
      <c r="IY218" s="783"/>
      <c r="IZ218" s="783"/>
      <c r="JA218" s="783"/>
      <c r="JB218" s="783"/>
      <c r="JC218" s="783"/>
      <c r="JD218" s="783"/>
      <c r="JE218" s="783"/>
      <c r="JF218" s="783"/>
      <c r="JG218" s="783"/>
      <c r="JH218" s="783"/>
      <c r="JI218" s="783"/>
      <c r="JJ218" s="783"/>
      <c r="JK218" s="783"/>
      <c r="JL218" s="783"/>
      <c r="JM218" s="783"/>
      <c r="JN218" s="783"/>
      <c r="JO218" s="783"/>
      <c r="JP218" s="783"/>
      <c r="JQ218" s="783"/>
      <c r="JR218" s="783"/>
      <c r="JS218" s="783"/>
      <c r="JT218" s="783"/>
      <c r="JU218" s="783"/>
      <c r="JV218" s="783"/>
      <c r="JW218" s="805"/>
      <c r="JX218" s="783"/>
      <c r="JY218" s="783"/>
      <c r="JZ218" s="783"/>
      <c r="KA218" s="783"/>
      <c r="KB218" s="805"/>
      <c r="KC218" s="805"/>
      <c r="KD218" s="805"/>
      <c r="KE218" s="805"/>
      <c r="KF218" s="805"/>
      <c r="KG218" s="805"/>
      <c r="KH218" s="805"/>
      <c r="KI218" s="805"/>
      <c r="KJ218" s="805"/>
      <c r="KK218" s="805"/>
      <c r="KL218" s="805"/>
      <c r="KM218" s="805"/>
      <c r="KN218" s="805"/>
      <c r="KO218" s="805"/>
      <c r="KP218" s="805"/>
      <c r="KQ218" s="805"/>
      <c r="KR218" s="805"/>
      <c r="KS218" s="805"/>
      <c r="KT218" s="805"/>
      <c r="KU218" s="805"/>
      <c r="KV218" s="805"/>
      <c r="KW218" s="805"/>
      <c r="KX218" s="805"/>
      <c r="KY218" s="805"/>
      <c r="KZ218" s="805"/>
      <c r="LA218" s="805"/>
      <c r="LB218" s="805"/>
      <c r="LC218" s="805"/>
      <c r="LD218" s="805"/>
      <c r="LE218" s="805"/>
      <c r="LF218" s="805"/>
      <c r="LG218" s="805"/>
      <c r="LH218" s="805"/>
      <c r="LI218" s="805"/>
      <c r="LJ218" s="805"/>
      <c r="LK218" s="805"/>
      <c r="LL218" s="805"/>
      <c r="LM218" s="805"/>
      <c r="LN218" s="805"/>
      <c r="LO218" s="805"/>
      <c r="LP218" s="805"/>
      <c r="LQ218" s="805"/>
      <c r="LR218" s="783"/>
      <c r="LS218" s="783"/>
      <c r="LT218" s="783"/>
      <c r="LU218" s="783"/>
      <c r="LV218" s="783"/>
      <c r="LW218" s="783"/>
      <c r="LX218" s="844"/>
      <c r="LY218" s="783"/>
      <c r="LZ218" s="783"/>
      <c r="MA218" s="783"/>
      <c r="MB218" s="783"/>
      <c r="MC218" s="783"/>
      <c r="MD218" s="783"/>
      <c r="ME218" s="783"/>
      <c r="MF218" s="783"/>
      <c r="MG218" s="783"/>
      <c r="MH218" s="783"/>
      <c r="MI218" s="783"/>
      <c r="MJ218" s="783"/>
      <c r="MK218" s="783"/>
      <c r="ML218" s="783"/>
      <c r="MM218" s="783"/>
      <c r="MN218" s="844"/>
      <c r="MO218" s="844"/>
      <c r="MP218" s="783"/>
      <c r="MQ218" s="783"/>
      <c r="MR218" s="783"/>
      <c r="MS218" s="783"/>
      <c r="MT218" s="783"/>
      <c r="MU218" s="783"/>
      <c r="MV218" s="783"/>
      <c r="MW218" s="783"/>
      <c r="MX218" s="783"/>
      <c r="MY218" s="783"/>
      <c r="MZ218" s="783"/>
      <c r="NA218" s="783"/>
      <c r="NB218" s="783"/>
      <c r="NC218" s="783"/>
      <c r="ND218" s="783"/>
    </row>
    <row r="219" spans="1:503" s="779" customFormat="1" ht="14.1" customHeight="1" x14ac:dyDescent="0.2">
      <c r="Q219" s="780"/>
      <c r="R219" s="780"/>
      <c r="S219" s="780"/>
      <c r="T219" s="780"/>
      <c r="U219" s="780"/>
      <c r="V219" s="780"/>
      <c r="W219" s="780"/>
      <c r="X219" s="783"/>
      <c r="Y219" s="783"/>
      <c r="Z219" s="783"/>
      <c r="AA219" s="783"/>
      <c r="AB219" s="783"/>
      <c r="AC219" s="783"/>
      <c r="AD219" s="783"/>
      <c r="AE219" s="783"/>
      <c r="AF219" s="783"/>
      <c r="AG219" s="783"/>
      <c r="AH219" s="783"/>
      <c r="AI219" s="783"/>
      <c r="AJ219" s="783"/>
      <c r="AK219" s="783"/>
      <c r="AL219" s="783"/>
      <c r="AM219" s="783"/>
      <c r="AN219" s="783"/>
      <c r="AO219" s="783"/>
      <c r="AP219" s="783"/>
      <c r="AQ219" s="783"/>
      <c r="AR219" s="783"/>
      <c r="AS219" s="783"/>
      <c r="AT219" s="783"/>
      <c r="AU219" s="783"/>
      <c r="AV219" s="783"/>
      <c r="AW219" s="783"/>
      <c r="AX219" s="783"/>
      <c r="AY219" s="783"/>
      <c r="AZ219" s="783"/>
      <c r="BA219" s="783"/>
      <c r="BB219" s="783"/>
      <c r="BC219" s="783"/>
      <c r="BD219" s="783"/>
      <c r="BE219" s="783"/>
      <c r="BF219" s="783"/>
      <c r="BG219" s="783"/>
      <c r="BH219" s="783"/>
      <c r="BI219" s="783"/>
      <c r="BJ219" s="783"/>
      <c r="BK219" s="783"/>
      <c r="BL219" s="783"/>
      <c r="BM219" s="783"/>
      <c r="BN219" s="783"/>
      <c r="BO219" s="783"/>
      <c r="BP219" s="783"/>
      <c r="BQ219" s="783"/>
      <c r="BR219" s="783"/>
      <c r="BS219" s="783"/>
      <c r="BT219" s="783"/>
      <c r="BU219" s="783"/>
      <c r="BV219" s="783"/>
      <c r="BW219" s="783"/>
      <c r="BX219" s="783"/>
      <c r="BY219" s="783"/>
      <c r="BZ219" s="783"/>
      <c r="CA219" s="783"/>
      <c r="CB219" s="783"/>
      <c r="CC219" s="783"/>
      <c r="CD219" s="783"/>
      <c r="CE219" s="783"/>
      <c r="CF219" s="783"/>
      <c r="CG219" s="783"/>
      <c r="CH219" s="783"/>
      <c r="CI219" s="783"/>
      <c r="CJ219" s="783"/>
      <c r="CK219" s="783"/>
      <c r="CL219" s="783"/>
      <c r="CM219" s="783"/>
      <c r="CN219" s="783"/>
      <c r="CO219" s="783"/>
      <c r="CP219" s="783"/>
      <c r="CQ219" s="783"/>
      <c r="CR219" s="783"/>
      <c r="CS219" s="783"/>
      <c r="CT219" s="783"/>
      <c r="CU219" s="783"/>
      <c r="CV219" s="783"/>
      <c r="CW219" s="783"/>
      <c r="CX219" s="783"/>
      <c r="CY219" s="783"/>
      <c r="CZ219" s="783"/>
      <c r="DA219" s="783"/>
      <c r="DB219" s="783"/>
      <c r="DC219" s="783"/>
      <c r="DD219" s="783"/>
      <c r="DE219" s="783"/>
      <c r="DF219" s="783"/>
      <c r="DG219" s="783"/>
      <c r="DH219" s="783"/>
      <c r="DI219" s="783"/>
      <c r="DJ219" s="783"/>
      <c r="DK219" s="783"/>
      <c r="DL219" s="783"/>
      <c r="DM219" s="783"/>
      <c r="DN219" s="783"/>
      <c r="DO219" s="783"/>
      <c r="DP219" s="783"/>
      <c r="DQ219" s="783"/>
      <c r="DR219" s="783"/>
      <c r="DS219" s="783"/>
      <c r="DT219" s="783"/>
      <c r="DU219" s="783"/>
      <c r="DV219" s="783"/>
      <c r="DW219" s="783"/>
      <c r="DX219" s="783"/>
      <c r="DY219" s="783"/>
      <c r="DZ219" s="783"/>
      <c r="EA219" s="783"/>
      <c r="EB219" s="783"/>
      <c r="EC219" s="783"/>
      <c r="ED219" s="783"/>
      <c r="EE219" s="783"/>
      <c r="EF219" s="783"/>
      <c r="EG219" s="783"/>
      <c r="EH219" s="783"/>
      <c r="EI219" s="783"/>
      <c r="EJ219" s="783"/>
      <c r="EK219" s="783"/>
      <c r="EL219" s="783"/>
      <c r="EM219" s="783"/>
      <c r="EN219" s="783"/>
      <c r="EO219" s="783"/>
      <c r="EP219" s="783"/>
      <c r="EQ219" s="783"/>
      <c r="ER219" s="783"/>
      <c r="ES219" s="783"/>
      <c r="ET219" s="783"/>
      <c r="EU219" s="783"/>
      <c r="EV219" s="783"/>
      <c r="EW219" s="783"/>
      <c r="EX219" s="783"/>
      <c r="EY219" s="783"/>
      <c r="EZ219" s="783"/>
      <c r="FA219" s="783"/>
      <c r="FB219" s="783"/>
      <c r="FC219" s="783"/>
      <c r="FD219" s="783"/>
      <c r="FE219" s="783"/>
      <c r="FF219" s="783"/>
      <c r="FG219" s="783"/>
      <c r="FH219" s="783"/>
      <c r="FI219" s="783"/>
      <c r="FJ219" s="783"/>
      <c r="FK219" s="783"/>
      <c r="FL219" s="783"/>
      <c r="FM219" s="783"/>
      <c r="FN219" s="783"/>
      <c r="FO219" s="783"/>
      <c r="FP219" s="783"/>
      <c r="FQ219" s="783"/>
      <c r="FR219" s="783"/>
      <c r="FS219" s="783"/>
      <c r="FT219" s="783"/>
      <c r="FU219" s="783"/>
      <c r="FV219" s="783"/>
      <c r="FW219" s="783"/>
      <c r="FX219" s="783"/>
      <c r="FY219" s="783"/>
      <c r="FZ219" s="783"/>
      <c r="GA219" s="783"/>
      <c r="GB219" s="783"/>
      <c r="GC219" s="783"/>
      <c r="GD219" s="783"/>
      <c r="GE219" s="783"/>
      <c r="GF219" s="783"/>
      <c r="GG219" s="783"/>
      <c r="GH219" s="783"/>
      <c r="GI219" s="783"/>
      <c r="GJ219" s="783"/>
      <c r="GK219" s="783"/>
      <c r="GL219" s="783"/>
      <c r="GM219" s="783"/>
      <c r="GN219" s="783"/>
      <c r="GO219" s="783"/>
      <c r="GP219" s="783"/>
      <c r="GQ219" s="783"/>
      <c r="GR219" s="783"/>
      <c r="GS219" s="783"/>
      <c r="GT219" s="783"/>
      <c r="GU219" s="783"/>
      <c r="GV219" s="783"/>
      <c r="GW219" s="783"/>
      <c r="GX219" s="783"/>
      <c r="GY219" s="783"/>
      <c r="GZ219" s="783"/>
      <c r="HA219" s="783"/>
      <c r="HB219" s="783"/>
      <c r="HC219" s="783"/>
      <c r="HD219" s="783"/>
      <c r="HE219" s="783"/>
      <c r="HF219" s="783"/>
      <c r="HG219" s="783"/>
      <c r="HH219" s="783"/>
      <c r="HI219" s="783"/>
      <c r="HJ219" s="783"/>
      <c r="HK219" s="783"/>
      <c r="HL219" s="783"/>
      <c r="HM219" s="783"/>
      <c r="HN219" s="783"/>
      <c r="HO219" s="783"/>
      <c r="HP219" s="783"/>
      <c r="HQ219" s="783"/>
      <c r="HR219" s="783"/>
      <c r="HS219" s="783"/>
      <c r="HT219" s="783"/>
      <c r="HU219" s="783"/>
      <c r="HV219" s="783"/>
      <c r="HW219" s="783"/>
      <c r="HX219" s="783"/>
      <c r="HY219" s="783"/>
      <c r="HZ219" s="783"/>
      <c r="IA219" s="783"/>
      <c r="IB219" s="783"/>
      <c r="IC219" s="783"/>
      <c r="ID219" s="783"/>
      <c r="IE219" s="783"/>
      <c r="IF219" s="783"/>
      <c r="IG219" s="783"/>
      <c r="IH219" s="783"/>
      <c r="II219" s="783"/>
      <c r="IJ219" s="783"/>
      <c r="IK219" s="783"/>
      <c r="IL219" s="783"/>
      <c r="IM219" s="783"/>
      <c r="IN219" s="783"/>
      <c r="IO219" s="783"/>
      <c r="IP219" s="783"/>
      <c r="IQ219" s="783"/>
      <c r="IR219" s="783"/>
      <c r="IS219" s="783"/>
      <c r="IT219" s="783"/>
      <c r="IU219" s="783"/>
      <c r="IV219" s="783"/>
      <c r="IW219" s="783"/>
      <c r="IX219" s="783"/>
      <c r="IY219" s="783"/>
      <c r="IZ219" s="783"/>
      <c r="JA219" s="783"/>
      <c r="JB219" s="783"/>
      <c r="JC219" s="783"/>
      <c r="JD219" s="783"/>
      <c r="JE219" s="783"/>
      <c r="JF219" s="783"/>
      <c r="JG219" s="783"/>
      <c r="JH219" s="783"/>
      <c r="JI219" s="783"/>
      <c r="JJ219" s="783"/>
      <c r="JK219" s="783"/>
      <c r="JL219" s="783"/>
      <c r="JM219" s="783"/>
      <c r="JN219" s="783"/>
      <c r="JO219" s="783"/>
      <c r="JP219" s="783"/>
      <c r="JQ219" s="783"/>
      <c r="JR219" s="783"/>
      <c r="JS219" s="783"/>
      <c r="JT219" s="783"/>
      <c r="JU219" s="783"/>
      <c r="JV219" s="783"/>
      <c r="JW219" s="805"/>
      <c r="JX219" s="783"/>
      <c r="JY219" s="783"/>
      <c r="JZ219" s="783"/>
      <c r="KA219" s="783"/>
      <c r="KB219" s="805"/>
      <c r="KC219" s="805"/>
      <c r="KD219" s="805"/>
      <c r="KE219" s="805"/>
      <c r="KF219" s="805"/>
      <c r="KG219" s="805"/>
      <c r="KH219" s="805"/>
      <c r="KI219" s="805"/>
      <c r="KJ219" s="805"/>
      <c r="KK219" s="805"/>
      <c r="KL219" s="805"/>
      <c r="KM219" s="805"/>
      <c r="KN219" s="805"/>
      <c r="KO219" s="805"/>
      <c r="KP219" s="805"/>
      <c r="KQ219" s="805"/>
      <c r="KR219" s="805"/>
      <c r="KS219" s="805"/>
      <c r="KT219" s="805"/>
      <c r="KU219" s="805"/>
      <c r="KV219" s="805"/>
      <c r="KW219" s="805"/>
      <c r="KX219" s="805"/>
      <c r="KY219" s="805"/>
      <c r="KZ219" s="805"/>
      <c r="LA219" s="805"/>
      <c r="LB219" s="805"/>
      <c r="LC219" s="805"/>
      <c r="LD219" s="805"/>
      <c r="LE219" s="805"/>
      <c r="LF219" s="805"/>
      <c r="LG219" s="805"/>
      <c r="LH219" s="805"/>
      <c r="LI219" s="805"/>
      <c r="LJ219" s="805"/>
      <c r="LK219" s="805"/>
      <c r="LL219" s="805"/>
      <c r="LM219" s="805"/>
      <c r="LN219" s="805"/>
      <c r="LO219" s="805"/>
      <c r="LP219" s="805"/>
      <c r="LQ219" s="805"/>
      <c r="LR219" s="783"/>
      <c r="LS219" s="783"/>
      <c r="LT219" s="783"/>
      <c r="LU219" s="783"/>
      <c r="LV219" s="783"/>
      <c r="LW219" s="783"/>
      <c r="LX219" s="844"/>
      <c r="LY219" s="783"/>
      <c r="LZ219" s="783"/>
      <c r="MA219" s="783"/>
      <c r="MB219" s="783"/>
      <c r="MC219" s="783"/>
      <c r="MD219" s="783"/>
      <c r="ME219" s="783"/>
      <c r="MF219" s="783"/>
      <c r="MG219" s="783"/>
      <c r="MH219" s="783"/>
      <c r="MI219" s="783"/>
      <c r="MJ219" s="783"/>
      <c r="MK219" s="783"/>
      <c r="ML219" s="783"/>
      <c r="MM219" s="783"/>
      <c r="MN219" s="844"/>
      <c r="MO219" s="844"/>
      <c r="MP219" s="783"/>
      <c r="MQ219" s="783"/>
      <c r="MR219" s="783"/>
      <c r="MS219" s="783"/>
      <c r="MT219" s="783"/>
      <c r="MU219" s="783"/>
      <c r="MV219" s="783"/>
      <c r="MW219" s="783"/>
      <c r="MX219" s="783"/>
      <c r="MY219" s="783"/>
      <c r="MZ219" s="783"/>
      <c r="NA219" s="783"/>
      <c r="NB219" s="783"/>
      <c r="NC219" s="783"/>
      <c r="ND219" s="783"/>
    </row>
    <row r="220" spans="1:503" s="779" customFormat="1" ht="14.1" customHeight="1" x14ac:dyDescent="0.2">
      <c r="Q220" s="780"/>
      <c r="R220" s="780"/>
      <c r="S220" s="780"/>
      <c r="T220" s="780"/>
      <c r="U220" s="780"/>
      <c r="V220" s="780"/>
      <c r="W220" s="780"/>
      <c r="X220" s="783"/>
      <c r="Y220" s="783"/>
      <c r="Z220" s="783"/>
      <c r="AA220" s="783"/>
      <c r="AB220" s="783"/>
      <c r="AC220" s="783"/>
      <c r="AD220" s="783"/>
      <c r="AE220" s="783"/>
      <c r="AF220" s="783"/>
      <c r="AG220" s="783"/>
      <c r="AH220" s="783"/>
      <c r="AI220" s="783"/>
      <c r="AJ220" s="783"/>
      <c r="AK220" s="783"/>
      <c r="AL220" s="783"/>
      <c r="AM220" s="783"/>
      <c r="AN220" s="783"/>
      <c r="AO220" s="783"/>
      <c r="AP220" s="783"/>
      <c r="AQ220" s="783"/>
      <c r="AR220" s="783"/>
      <c r="AS220" s="783"/>
      <c r="AT220" s="783"/>
      <c r="AU220" s="783"/>
      <c r="AV220" s="783"/>
      <c r="AW220" s="783"/>
      <c r="AX220" s="783"/>
      <c r="AY220" s="783"/>
      <c r="AZ220" s="783"/>
      <c r="BA220" s="783"/>
      <c r="BB220" s="783"/>
      <c r="BC220" s="783"/>
      <c r="BD220" s="783"/>
      <c r="BE220" s="783"/>
      <c r="BF220" s="783"/>
      <c r="BG220" s="783"/>
      <c r="BH220" s="783"/>
      <c r="BI220" s="783"/>
      <c r="BJ220" s="783"/>
      <c r="BK220" s="783"/>
      <c r="BL220" s="783"/>
      <c r="BM220" s="783"/>
      <c r="BN220" s="783"/>
      <c r="BO220" s="783"/>
      <c r="BP220" s="783"/>
      <c r="BQ220" s="783"/>
      <c r="BR220" s="783"/>
      <c r="BS220" s="783"/>
      <c r="BT220" s="783"/>
      <c r="BU220" s="783"/>
      <c r="BV220" s="783"/>
      <c r="BW220" s="783"/>
      <c r="BX220" s="783"/>
      <c r="BY220" s="783"/>
      <c r="BZ220" s="783"/>
      <c r="CA220" s="783"/>
      <c r="CB220" s="783"/>
      <c r="CC220" s="783"/>
      <c r="CD220" s="783"/>
      <c r="CE220" s="783"/>
      <c r="CF220" s="783"/>
      <c r="CG220" s="783"/>
      <c r="CH220" s="783"/>
      <c r="CI220" s="783"/>
      <c r="CJ220" s="783"/>
      <c r="CK220" s="783"/>
      <c r="CL220" s="783"/>
      <c r="CM220" s="783"/>
      <c r="CN220" s="783"/>
      <c r="CO220" s="783"/>
      <c r="CP220" s="783"/>
      <c r="CQ220" s="783"/>
      <c r="CR220" s="783"/>
      <c r="CS220" s="783"/>
      <c r="CT220" s="783"/>
      <c r="CU220" s="783"/>
      <c r="CV220" s="783"/>
      <c r="CW220" s="783"/>
      <c r="CX220" s="783"/>
      <c r="CY220" s="783"/>
      <c r="CZ220" s="783"/>
      <c r="DA220" s="783"/>
      <c r="DB220" s="783"/>
      <c r="DC220" s="783"/>
      <c r="DD220" s="783"/>
      <c r="DE220" s="783"/>
      <c r="DF220" s="783"/>
      <c r="DG220" s="783"/>
      <c r="DH220" s="783"/>
      <c r="DI220" s="783"/>
      <c r="DJ220" s="783"/>
      <c r="DK220" s="783"/>
      <c r="DL220" s="783"/>
      <c r="DM220" s="783"/>
      <c r="DN220" s="783"/>
      <c r="DO220" s="783"/>
      <c r="DP220" s="783"/>
      <c r="DQ220" s="783"/>
      <c r="DR220" s="783"/>
      <c r="DS220" s="783"/>
      <c r="DT220" s="783"/>
      <c r="DU220" s="783"/>
      <c r="DV220" s="783"/>
      <c r="DW220" s="783"/>
      <c r="DX220" s="783"/>
      <c r="DY220" s="783"/>
      <c r="DZ220" s="783"/>
      <c r="EA220" s="783"/>
      <c r="EB220" s="783"/>
      <c r="EC220" s="783"/>
      <c r="ED220" s="783"/>
      <c r="EE220" s="783"/>
      <c r="EF220" s="783"/>
      <c r="EG220" s="783"/>
      <c r="EH220" s="783"/>
      <c r="EI220" s="783"/>
      <c r="EJ220" s="783"/>
      <c r="EK220" s="783"/>
      <c r="EL220" s="783"/>
      <c r="EM220" s="783"/>
      <c r="EN220" s="783"/>
      <c r="EO220" s="783"/>
      <c r="EP220" s="783"/>
      <c r="EQ220" s="783"/>
      <c r="ER220" s="783"/>
      <c r="ES220" s="783"/>
      <c r="ET220" s="783"/>
      <c r="EU220" s="783"/>
      <c r="EV220" s="783"/>
      <c r="EW220" s="783"/>
      <c r="EX220" s="783"/>
      <c r="EY220" s="783"/>
      <c r="EZ220" s="783"/>
      <c r="FA220" s="783"/>
      <c r="FB220" s="783"/>
      <c r="FC220" s="783"/>
      <c r="FD220" s="783"/>
      <c r="FE220" s="783"/>
      <c r="FF220" s="783"/>
      <c r="FG220" s="783"/>
      <c r="FH220" s="783"/>
      <c r="FI220" s="783"/>
      <c r="FJ220" s="783"/>
      <c r="FK220" s="783"/>
      <c r="FL220" s="783"/>
      <c r="FM220" s="783"/>
      <c r="FN220" s="783"/>
      <c r="FO220" s="783"/>
      <c r="FP220" s="783"/>
      <c r="FQ220" s="783"/>
      <c r="FR220" s="783"/>
      <c r="FS220" s="783"/>
      <c r="FT220" s="783"/>
      <c r="FU220" s="783"/>
      <c r="FV220" s="783"/>
      <c r="FW220" s="783"/>
      <c r="FX220" s="783"/>
      <c r="FY220" s="783"/>
      <c r="FZ220" s="783"/>
      <c r="GA220" s="783"/>
      <c r="GB220" s="783"/>
      <c r="GC220" s="783"/>
      <c r="GD220" s="783"/>
      <c r="GE220" s="783"/>
      <c r="GF220" s="783"/>
      <c r="GG220" s="783"/>
      <c r="GH220" s="783"/>
      <c r="GI220" s="783"/>
      <c r="GJ220" s="783"/>
      <c r="GK220" s="783"/>
      <c r="GL220" s="783"/>
      <c r="GM220" s="783"/>
      <c r="GN220" s="783"/>
      <c r="GO220" s="783"/>
      <c r="GP220" s="783"/>
      <c r="GQ220" s="783"/>
      <c r="GR220" s="783"/>
      <c r="GS220" s="783"/>
      <c r="GT220" s="783"/>
      <c r="GU220" s="783"/>
      <c r="GV220" s="783"/>
      <c r="GW220" s="783"/>
      <c r="GX220" s="783"/>
      <c r="GY220" s="783"/>
      <c r="GZ220" s="783"/>
      <c r="HA220" s="783"/>
      <c r="HB220" s="783"/>
      <c r="HC220" s="783"/>
      <c r="HD220" s="783"/>
      <c r="HE220" s="783"/>
      <c r="HF220" s="783"/>
      <c r="HG220" s="783"/>
      <c r="HH220" s="783"/>
      <c r="HI220" s="783"/>
      <c r="HJ220" s="783"/>
      <c r="HK220" s="783"/>
      <c r="HL220" s="783"/>
      <c r="HM220" s="783"/>
      <c r="HN220" s="783"/>
      <c r="HO220" s="783"/>
      <c r="HP220" s="783"/>
      <c r="HQ220" s="783"/>
      <c r="HR220" s="783"/>
      <c r="HS220" s="783"/>
      <c r="HT220" s="783"/>
      <c r="HU220" s="783"/>
      <c r="HV220" s="783"/>
      <c r="HW220" s="783"/>
      <c r="HX220" s="783"/>
      <c r="HY220" s="783"/>
      <c r="HZ220" s="783"/>
      <c r="IA220" s="783"/>
      <c r="IB220" s="783"/>
      <c r="IC220" s="783"/>
      <c r="ID220" s="783"/>
      <c r="IE220" s="783"/>
      <c r="IF220" s="783"/>
      <c r="IG220" s="783"/>
      <c r="IH220" s="783"/>
      <c r="II220" s="783"/>
      <c r="IJ220" s="783"/>
      <c r="IK220" s="783"/>
      <c r="IL220" s="783"/>
      <c r="IM220" s="783"/>
      <c r="IN220" s="783"/>
      <c r="IO220" s="783"/>
      <c r="IP220" s="783"/>
      <c r="IQ220" s="783"/>
      <c r="IR220" s="783"/>
      <c r="IS220" s="783"/>
      <c r="IT220" s="783"/>
      <c r="IU220" s="783"/>
      <c r="IV220" s="783"/>
      <c r="IW220" s="783"/>
      <c r="IX220" s="783"/>
      <c r="IY220" s="783"/>
      <c r="IZ220" s="783"/>
      <c r="JA220" s="783"/>
      <c r="JB220" s="783"/>
      <c r="JC220" s="783"/>
      <c r="JD220" s="783"/>
      <c r="JE220" s="783"/>
      <c r="JF220" s="783"/>
      <c r="JG220" s="783"/>
      <c r="JH220" s="783"/>
      <c r="JI220" s="783"/>
      <c r="JJ220" s="783"/>
      <c r="JK220" s="783"/>
      <c r="JL220" s="783"/>
      <c r="JM220" s="783"/>
      <c r="JN220" s="783"/>
      <c r="JO220" s="783"/>
      <c r="JP220" s="783"/>
      <c r="JQ220" s="783"/>
      <c r="JR220" s="783"/>
      <c r="JS220" s="783"/>
      <c r="JT220" s="783"/>
      <c r="JU220" s="783"/>
      <c r="JV220" s="783"/>
      <c r="JW220" s="805"/>
      <c r="JX220" s="783"/>
      <c r="JY220" s="783"/>
      <c r="JZ220" s="783"/>
      <c r="KA220" s="783"/>
      <c r="KB220" s="805"/>
      <c r="KC220" s="805"/>
      <c r="KD220" s="805"/>
      <c r="KE220" s="805"/>
      <c r="KF220" s="805"/>
      <c r="KG220" s="805"/>
      <c r="KH220" s="805"/>
      <c r="KI220" s="805"/>
      <c r="KJ220" s="805"/>
      <c r="KK220" s="805"/>
      <c r="KL220" s="805"/>
      <c r="KM220" s="805"/>
      <c r="KN220" s="805"/>
      <c r="KO220" s="805"/>
      <c r="KP220" s="805"/>
      <c r="KQ220" s="805"/>
      <c r="KR220" s="805"/>
      <c r="KS220" s="805"/>
      <c r="KT220" s="805"/>
      <c r="KU220" s="805"/>
      <c r="KV220" s="805"/>
      <c r="KW220" s="805"/>
      <c r="KX220" s="805"/>
      <c r="KY220" s="805"/>
      <c r="KZ220" s="805"/>
      <c r="LA220" s="805"/>
      <c r="LB220" s="805"/>
      <c r="LC220" s="805"/>
      <c r="LD220" s="805"/>
      <c r="LE220" s="805"/>
      <c r="LF220" s="805"/>
      <c r="LG220" s="805"/>
      <c r="LH220" s="805"/>
      <c r="LI220" s="805"/>
      <c r="LJ220" s="805"/>
      <c r="LK220" s="805"/>
      <c r="LL220" s="805"/>
      <c r="LM220" s="805"/>
      <c r="LN220" s="805"/>
      <c r="LO220" s="805"/>
      <c r="LP220" s="805"/>
      <c r="LQ220" s="805"/>
      <c r="LR220" s="783"/>
      <c r="LS220" s="783"/>
      <c r="LT220" s="783"/>
      <c r="LU220" s="783"/>
      <c r="LV220" s="783"/>
      <c r="LW220" s="783"/>
      <c r="LX220" s="844"/>
      <c r="LY220" s="783"/>
      <c r="LZ220" s="783"/>
      <c r="MA220" s="783"/>
      <c r="MB220" s="783"/>
      <c r="MC220" s="783"/>
      <c r="MD220" s="783"/>
      <c r="ME220" s="783"/>
      <c r="MF220" s="783"/>
      <c r="MG220" s="783"/>
      <c r="MH220" s="783"/>
      <c r="MI220" s="783"/>
      <c r="MJ220" s="783"/>
      <c r="MK220" s="783"/>
      <c r="ML220" s="783"/>
      <c r="MM220" s="783"/>
      <c r="MN220" s="844"/>
      <c r="MO220" s="844"/>
      <c r="MP220" s="783"/>
      <c r="MQ220" s="783"/>
      <c r="MR220" s="783"/>
      <c r="MS220" s="783"/>
      <c r="MT220" s="783"/>
      <c r="MU220" s="783"/>
      <c r="MV220" s="783"/>
      <c r="MW220" s="783"/>
      <c r="MX220" s="783"/>
      <c r="MY220" s="783"/>
      <c r="MZ220" s="783"/>
      <c r="NA220" s="783"/>
      <c r="NB220" s="783"/>
      <c r="NC220" s="783"/>
      <c r="ND220" s="783"/>
    </row>
  </sheetData>
  <sheetProtection algorithmName="SHA-512" hashValue="xrYhWnahHv6l2kJzUHHlx4yTrT6LVC3uUbYrWdtMJqXE7vK+1U3IlZWOtazGHTYsfVQUjLQ7y/VpseGf5qpPWg==" saltValue="W/W6ha+pwl4BXdb+GHkfuQ==" spinCount="100000" sheet="1" formatCells="0" formatRows="0"/>
  <mergeCells count="493">
    <mergeCell ref="O7:P7"/>
    <mergeCell ref="A1:Q1"/>
    <mergeCell ref="H5:J5"/>
    <mergeCell ref="A177:M177"/>
    <mergeCell ref="N177:Q177"/>
    <mergeCell ref="R177:U177"/>
    <mergeCell ref="S168:W168"/>
    <mergeCell ref="S169:W169"/>
    <mergeCell ref="S170:W170"/>
    <mergeCell ref="S162:W162"/>
    <mergeCell ref="S163:W163"/>
    <mergeCell ref="S164:W164"/>
    <mergeCell ref="S165:W165"/>
    <mergeCell ref="S166:W166"/>
    <mergeCell ref="S167:W167"/>
    <mergeCell ref="Q156:Q158"/>
    <mergeCell ref="S156:W156"/>
    <mergeCell ref="S158:U158"/>
    <mergeCell ref="S159:W159"/>
    <mergeCell ref="S160:W160"/>
    <mergeCell ref="S161:W161"/>
    <mergeCell ref="L147:O147"/>
    <mergeCell ref="S147:V147"/>
    <mergeCell ref="C149:D155"/>
    <mergeCell ref="S149:W149"/>
    <mergeCell ref="S150:W150"/>
    <mergeCell ref="S151:W151"/>
    <mergeCell ref="S152:W152"/>
    <mergeCell ref="S153:W153"/>
    <mergeCell ref="S154:W154"/>
    <mergeCell ref="S155:W155"/>
    <mergeCell ref="S140:W140"/>
    <mergeCell ref="S141:W141"/>
    <mergeCell ref="S142:W142"/>
    <mergeCell ref="S143:W143"/>
    <mergeCell ref="S144:W144"/>
    <mergeCell ref="S145:W145"/>
    <mergeCell ref="S134:W134"/>
    <mergeCell ref="S135:W135"/>
    <mergeCell ref="S136:W136"/>
    <mergeCell ref="S137:W137"/>
    <mergeCell ref="S138:W138"/>
    <mergeCell ref="S139:W139"/>
    <mergeCell ref="S124:W124"/>
    <mergeCell ref="S125:W125"/>
    <mergeCell ref="C127:D135"/>
    <mergeCell ref="S127:W127"/>
    <mergeCell ref="S128:W128"/>
    <mergeCell ref="S129:W129"/>
    <mergeCell ref="S130:W130"/>
    <mergeCell ref="S131:W131"/>
    <mergeCell ref="S132:W132"/>
    <mergeCell ref="S133:W133"/>
    <mergeCell ref="E119:F120"/>
    <mergeCell ref="S119:W119"/>
    <mergeCell ref="S120:W120"/>
    <mergeCell ref="S121:W121"/>
    <mergeCell ref="S122:W122"/>
    <mergeCell ref="A123:D123"/>
    <mergeCell ref="S123:W123"/>
    <mergeCell ref="C113:D118"/>
    <mergeCell ref="S113:W113"/>
    <mergeCell ref="S114:W114"/>
    <mergeCell ref="S115:W115"/>
    <mergeCell ref="S116:W116"/>
    <mergeCell ref="S117:W117"/>
    <mergeCell ref="S118:W118"/>
    <mergeCell ref="S106:W106"/>
    <mergeCell ref="S107:W107"/>
    <mergeCell ref="S108:W108"/>
    <mergeCell ref="S109:W109"/>
    <mergeCell ref="S110:W110"/>
    <mergeCell ref="S111:W111"/>
    <mergeCell ref="S98:W98"/>
    <mergeCell ref="S99:W99"/>
    <mergeCell ref="S100:W100"/>
    <mergeCell ref="S72:W72"/>
    <mergeCell ref="D73:F77"/>
    <mergeCell ref="S73:W73"/>
    <mergeCell ref="S74:W74"/>
    <mergeCell ref="S75:W75"/>
    <mergeCell ref="S76:W76"/>
    <mergeCell ref="L102:O102"/>
    <mergeCell ref="S104:W104"/>
    <mergeCell ref="S105:W105"/>
    <mergeCell ref="S77:W77"/>
    <mergeCell ref="S93:W93"/>
    <mergeCell ref="S94:W94"/>
    <mergeCell ref="S95:W95"/>
    <mergeCell ref="S96:W96"/>
    <mergeCell ref="S97:W97"/>
    <mergeCell ref="S61:W61"/>
    <mergeCell ref="S62:W62"/>
    <mergeCell ref="S63:W63"/>
    <mergeCell ref="S64:W64"/>
    <mergeCell ref="S65:W65"/>
    <mergeCell ref="S66:W66"/>
    <mergeCell ref="A51:Q52"/>
    <mergeCell ref="L53:O53"/>
    <mergeCell ref="S53:V53"/>
    <mergeCell ref="A56:B71"/>
    <mergeCell ref="Q56:Q63"/>
    <mergeCell ref="S56:W56"/>
    <mergeCell ref="S57:W57"/>
    <mergeCell ref="S58:W58"/>
    <mergeCell ref="S59:W59"/>
    <mergeCell ref="S60:W60"/>
    <mergeCell ref="S67:W67"/>
    <mergeCell ref="C69:F70"/>
    <mergeCell ref="S70:W70"/>
    <mergeCell ref="S71:W71"/>
    <mergeCell ref="T45:W45"/>
    <mergeCell ref="T46:W46"/>
    <mergeCell ref="T47:W47"/>
    <mergeCell ref="B48:C48"/>
    <mergeCell ref="H48:H49"/>
    <mergeCell ref="B49:C49"/>
    <mergeCell ref="T39:W39"/>
    <mergeCell ref="T40:W40"/>
    <mergeCell ref="T41:W41"/>
    <mergeCell ref="T42:W42"/>
    <mergeCell ref="T43:W43"/>
    <mergeCell ref="T44:W44"/>
    <mergeCell ref="T33:W33"/>
    <mergeCell ref="T34:W34"/>
    <mergeCell ref="T35:W35"/>
    <mergeCell ref="T36:W36"/>
    <mergeCell ref="T37:W37"/>
    <mergeCell ref="T38:W38"/>
    <mergeCell ref="T27:W27"/>
    <mergeCell ref="T28:W28"/>
    <mergeCell ref="T29:W29"/>
    <mergeCell ref="T30:W30"/>
    <mergeCell ref="T31:W31"/>
    <mergeCell ref="T32:W32"/>
    <mergeCell ref="T21:W21"/>
    <mergeCell ref="T22:W22"/>
    <mergeCell ref="T23:W23"/>
    <mergeCell ref="T24:W24"/>
    <mergeCell ref="T25:W25"/>
    <mergeCell ref="T26:W26"/>
    <mergeCell ref="T15:W15"/>
    <mergeCell ref="T16:W16"/>
    <mergeCell ref="T17:W17"/>
    <mergeCell ref="T18:W18"/>
    <mergeCell ref="T19:W19"/>
    <mergeCell ref="T20:W20"/>
    <mergeCell ref="LP8:LP9"/>
    <mergeCell ref="T10:W10"/>
    <mergeCell ref="T11:W11"/>
    <mergeCell ref="T12:W12"/>
    <mergeCell ref="T13:W13"/>
    <mergeCell ref="T14:W14"/>
    <mergeCell ref="LJ8:LJ9"/>
    <mergeCell ref="LK8:LK9"/>
    <mergeCell ref="LL8:LL9"/>
    <mergeCell ref="LM8:LM9"/>
    <mergeCell ref="LN8:LN9"/>
    <mergeCell ref="LO8:LO9"/>
    <mergeCell ref="LD8:LD9"/>
    <mergeCell ref="LE8:LE9"/>
    <mergeCell ref="LF8:LF9"/>
    <mergeCell ref="LG8:LG9"/>
    <mergeCell ref="LH8:LH9"/>
    <mergeCell ref="LI8:LI9"/>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KN8:KN9"/>
    <mergeCell ref="KO8:KO9"/>
    <mergeCell ref="KP8:KP9"/>
    <mergeCell ref="KQ8:KQ9"/>
    <mergeCell ref="KF8:KF9"/>
    <mergeCell ref="KG8:KG9"/>
    <mergeCell ref="KH8:KH9"/>
    <mergeCell ref="KI8:KI9"/>
    <mergeCell ref="KJ8:KJ9"/>
    <mergeCell ref="KK8:KK9"/>
    <mergeCell ref="JZ8:JZ9"/>
    <mergeCell ref="KA8:KA9"/>
    <mergeCell ref="KB8:KB9"/>
    <mergeCell ref="KC8:KC9"/>
    <mergeCell ref="KD8:KD9"/>
    <mergeCell ref="KE8:KE9"/>
    <mergeCell ref="JT8:JT9"/>
    <mergeCell ref="JU8:JU9"/>
    <mergeCell ref="JV8:JV9"/>
    <mergeCell ref="JW8:JW9"/>
    <mergeCell ref="JX8:JX9"/>
    <mergeCell ref="JY8:JY9"/>
    <mergeCell ref="JN8:JN9"/>
    <mergeCell ref="JO8:JO9"/>
    <mergeCell ref="JP8:JP9"/>
    <mergeCell ref="JQ8:JQ9"/>
    <mergeCell ref="JR8:JR9"/>
    <mergeCell ref="JS8:JS9"/>
    <mergeCell ref="IL8:IL9"/>
    <mergeCell ref="IM8:IM9"/>
    <mergeCell ref="IN8:IN9"/>
    <mergeCell ref="IY8:IY9"/>
    <mergeCell ref="IZ8:IZ9"/>
    <mergeCell ref="JA8:JA9"/>
    <mergeCell ref="NA5:NA9"/>
    <mergeCell ref="NB5:NB9"/>
    <mergeCell ref="NC5:NC9"/>
    <mergeCell ref="MR3:MR9"/>
    <mergeCell ref="MS3:MS9"/>
    <mergeCell ref="MT3:MT9"/>
    <mergeCell ref="JH8:JH9"/>
    <mergeCell ref="JI8:JI9"/>
    <mergeCell ref="JJ8:JJ9"/>
    <mergeCell ref="JK8:JK9"/>
    <mergeCell ref="JL8:JL9"/>
    <mergeCell ref="JM8:JM9"/>
    <mergeCell ref="JB8:JB9"/>
    <mergeCell ref="JC8:JC9"/>
    <mergeCell ref="JD8:JD9"/>
    <mergeCell ref="JE8:JE9"/>
    <mergeCell ref="JF8:JF9"/>
    <mergeCell ref="JG8:JG9"/>
    <mergeCell ref="ND5:ND9"/>
    <mergeCell ref="I6:I9"/>
    <mergeCell ref="R6:S6"/>
    <mergeCell ref="J8:J9"/>
    <mergeCell ref="L8:M8"/>
    <mergeCell ref="P8:P9"/>
    <mergeCell ref="HZ8:HZ9"/>
    <mergeCell ref="MU5:MU9"/>
    <mergeCell ref="MV5:MV9"/>
    <mergeCell ref="MW5:MW9"/>
    <mergeCell ref="MX5:MX9"/>
    <mergeCell ref="MY5:MY9"/>
    <mergeCell ref="MZ5:MZ9"/>
    <mergeCell ref="ML4:ML9"/>
    <mergeCell ref="MM4:MM9"/>
    <mergeCell ref="MN4:MN9"/>
    <mergeCell ref="MO4:MO9"/>
    <mergeCell ref="MI4:MI9"/>
    <mergeCell ref="MJ4:MJ9"/>
    <mergeCell ref="MK4:MK9"/>
    <mergeCell ref="LQ4:LQ9"/>
    <mergeCell ref="LR4:LR9"/>
    <mergeCell ref="LS4:LS9"/>
    <mergeCell ref="IH8:IH9"/>
    <mergeCell ref="A5:A9"/>
    <mergeCell ref="L5:M6"/>
    <mergeCell ref="G8:G9"/>
    <mergeCell ref="IE8:IE9"/>
    <mergeCell ref="IF8:IF9"/>
    <mergeCell ref="IG8:IG9"/>
    <mergeCell ref="MF4:MF9"/>
    <mergeCell ref="MG4:MG9"/>
    <mergeCell ref="MH4:MH9"/>
    <mergeCell ref="LZ4:LZ9"/>
    <mergeCell ref="MA4:MA9"/>
    <mergeCell ref="MB4:MB9"/>
    <mergeCell ref="MC4:MC9"/>
    <mergeCell ref="MD4:MD9"/>
    <mergeCell ref="ME4:ME9"/>
    <mergeCell ref="LT4:LT9"/>
    <mergeCell ref="LU4:LU9"/>
    <mergeCell ref="LV4:LV9"/>
    <mergeCell ref="LW4:LW9"/>
    <mergeCell ref="LX4:LX9"/>
    <mergeCell ref="LY4:LY9"/>
    <mergeCell ref="HW4:HW9"/>
    <mergeCell ref="HX4:HX9"/>
    <mergeCell ref="HY4:HY9"/>
    <mergeCell ref="II8:II9"/>
    <mergeCell ref="IJ8:IJ9"/>
    <mergeCell ref="IK8:IK9"/>
    <mergeCell ref="HQ4:HQ9"/>
    <mergeCell ref="HR4:HR9"/>
    <mergeCell ref="HS4:HS9"/>
    <mergeCell ref="HT4:HT9"/>
    <mergeCell ref="HU4:HU9"/>
    <mergeCell ref="HV4:HV9"/>
    <mergeCell ref="HK4:HK9"/>
    <mergeCell ref="HL4:HL9"/>
    <mergeCell ref="HM4:HM9"/>
    <mergeCell ref="HN4:HN9"/>
    <mergeCell ref="HO4:HO9"/>
    <mergeCell ref="HP4:HP9"/>
    <mergeCell ref="HE4:HE9"/>
    <mergeCell ref="HF4:HF9"/>
    <mergeCell ref="HG4:HG9"/>
    <mergeCell ref="HH4:HH9"/>
    <mergeCell ref="HI4:HI9"/>
    <mergeCell ref="HJ4:HJ9"/>
    <mergeCell ref="GY4:GY9"/>
    <mergeCell ref="GZ4:GZ9"/>
    <mergeCell ref="HA4:HA9"/>
    <mergeCell ref="HB4:HB9"/>
    <mergeCell ref="HC4:HC9"/>
    <mergeCell ref="HD4:HD9"/>
    <mergeCell ref="GS4:GS9"/>
    <mergeCell ref="GT4:GT9"/>
    <mergeCell ref="GU4:GU9"/>
    <mergeCell ref="GV4:GV9"/>
    <mergeCell ref="GW4:GW9"/>
    <mergeCell ref="GX4:GX9"/>
    <mergeCell ref="GM4:GM9"/>
    <mergeCell ref="GN4:GN9"/>
    <mergeCell ref="GO4:GO9"/>
    <mergeCell ref="GP4:GP9"/>
    <mergeCell ref="GQ4:GQ9"/>
    <mergeCell ref="GR4:GR9"/>
    <mergeCell ref="GG4:GG9"/>
    <mergeCell ref="GH4:GH9"/>
    <mergeCell ref="GI4:GI9"/>
    <mergeCell ref="GJ4:GJ9"/>
    <mergeCell ref="GK4:GK9"/>
    <mergeCell ref="GL4:GL9"/>
    <mergeCell ref="GA4:GA9"/>
    <mergeCell ref="GB4:GB9"/>
    <mergeCell ref="GC4:GC9"/>
    <mergeCell ref="GD4:GD9"/>
    <mergeCell ref="GE4:GE9"/>
    <mergeCell ref="GF4:GF9"/>
    <mergeCell ref="FU4:FU9"/>
    <mergeCell ref="FV4:FV9"/>
    <mergeCell ref="FW4:FW9"/>
    <mergeCell ref="FX4:FX9"/>
    <mergeCell ref="FY4:FY9"/>
    <mergeCell ref="FZ4:FZ9"/>
    <mergeCell ref="FO4:FO9"/>
    <mergeCell ref="FP4:FP9"/>
    <mergeCell ref="FQ4:FQ9"/>
    <mergeCell ref="FR4:FR9"/>
    <mergeCell ref="FS4:FS9"/>
    <mergeCell ref="FT4:FT9"/>
    <mergeCell ref="FI4:FI9"/>
    <mergeCell ref="FJ4:FJ9"/>
    <mergeCell ref="FK4:FK9"/>
    <mergeCell ref="FL4:FL9"/>
    <mergeCell ref="FM4:FM9"/>
    <mergeCell ref="FN4:FN9"/>
    <mergeCell ref="FC4:FC9"/>
    <mergeCell ref="FD4:FD9"/>
    <mergeCell ref="FE4:FE9"/>
    <mergeCell ref="FF4:FF9"/>
    <mergeCell ref="FG4:FG9"/>
    <mergeCell ref="FH4:FH9"/>
    <mergeCell ref="EW4:EW9"/>
    <mergeCell ref="EX4:EX9"/>
    <mergeCell ref="EY4:EY9"/>
    <mergeCell ref="EZ4:EZ9"/>
    <mergeCell ref="FA4:FA9"/>
    <mergeCell ref="FB4:FB9"/>
    <mergeCell ref="EQ4:EQ9"/>
    <mergeCell ref="ER4:ER9"/>
    <mergeCell ref="ES4:ES9"/>
    <mergeCell ref="ET4:ET9"/>
    <mergeCell ref="EU4:EU9"/>
    <mergeCell ref="EV4:EV9"/>
    <mergeCell ref="EK4:EK9"/>
    <mergeCell ref="EL4:EL9"/>
    <mergeCell ref="EM4:EM9"/>
    <mergeCell ref="EN4:EN9"/>
    <mergeCell ref="EO4:EO9"/>
    <mergeCell ref="EP4:EP9"/>
    <mergeCell ref="EE4:EE9"/>
    <mergeCell ref="EF4:EF9"/>
    <mergeCell ref="EG4:EG9"/>
    <mergeCell ref="EH4:EH9"/>
    <mergeCell ref="EI4:EI9"/>
    <mergeCell ref="EJ4:EJ9"/>
    <mergeCell ref="DY4:DY9"/>
    <mergeCell ref="DZ4:DZ9"/>
    <mergeCell ref="EA4:EA9"/>
    <mergeCell ref="EB4:EB9"/>
    <mergeCell ref="EC4:EC9"/>
    <mergeCell ref="ED4:ED9"/>
    <mergeCell ref="DS4:DS9"/>
    <mergeCell ref="DT4:DT9"/>
    <mergeCell ref="DU4:DU9"/>
    <mergeCell ref="DV4:DV9"/>
    <mergeCell ref="DW4:DW9"/>
    <mergeCell ref="DX4:DX9"/>
    <mergeCell ref="DM4:DM9"/>
    <mergeCell ref="DN4:DN9"/>
    <mergeCell ref="DO4:DO9"/>
    <mergeCell ref="DP4:DP9"/>
    <mergeCell ref="DQ4:DQ9"/>
    <mergeCell ref="DR4:DR9"/>
    <mergeCell ref="DG4:DG9"/>
    <mergeCell ref="DH4:DH9"/>
    <mergeCell ref="DI4:DI9"/>
    <mergeCell ref="DJ4:DJ9"/>
    <mergeCell ref="DK4:DK9"/>
    <mergeCell ref="DL4:DL9"/>
    <mergeCell ref="DA4:DA9"/>
    <mergeCell ref="DB4:DB9"/>
    <mergeCell ref="DC4:DC9"/>
    <mergeCell ref="DD4:DD9"/>
    <mergeCell ref="DE4:DE9"/>
    <mergeCell ref="DF4:DF9"/>
    <mergeCell ref="CU4:CU9"/>
    <mergeCell ref="CV4:CV9"/>
    <mergeCell ref="CW4:CW9"/>
    <mergeCell ref="CX4:CX9"/>
    <mergeCell ref="CY4:CY9"/>
    <mergeCell ref="CZ4:CZ9"/>
    <mergeCell ref="CO4:CO9"/>
    <mergeCell ref="CP4:CP9"/>
    <mergeCell ref="CQ4:CQ9"/>
    <mergeCell ref="CR4:CR9"/>
    <mergeCell ref="CS4:CS9"/>
    <mergeCell ref="CT4:CT9"/>
    <mergeCell ref="CI4:CI9"/>
    <mergeCell ref="CJ4:CJ9"/>
    <mergeCell ref="CK4:CK9"/>
    <mergeCell ref="CL4:CL9"/>
    <mergeCell ref="CM4:CM9"/>
    <mergeCell ref="CN4:CN9"/>
    <mergeCell ref="CC4:CC9"/>
    <mergeCell ref="CD4:CD9"/>
    <mergeCell ref="CE4:CE9"/>
    <mergeCell ref="CF4:CF9"/>
    <mergeCell ref="CG4:CG9"/>
    <mergeCell ref="CH4:CH9"/>
    <mergeCell ref="BW4:BW9"/>
    <mergeCell ref="BX4:BX9"/>
    <mergeCell ref="BY4:BY9"/>
    <mergeCell ref="BZ4:BZ9"/>
    <mergeCell ref="CA4:CA9"/>
    <mergeCell ref="CB4:CB9"/>
    <mergeCell ref="BQ4:BQ9"/>
    <mergeCell ref="BR4:BR9"/>
    <mergeCell ref="BS4:BS9"/>
    <mergeCell ref="BT4:BT9"/>
    <mergeCell ref="BU4:BU9"/>
    <mergeCell ref="BV4:BV9"/>
    <mergeCell ref="BK4:BK9"/>
    <mergeCell ref="BL4:BL9"/>
    <mergeCell ref="BM4:BM9"/>
    <mergeCell ref="BN4:BN9"/>
    <mergeCell ref="BO4:BO9"/>
    <mergeCell ref="BP4:BP9"/>
    <mergeCell ref="BE4:BE9"/>
    <mergeCell ref="BF4:BF9"/>
    <mergeCell ref="BG4:BG9"/>
    <mergeCell ref="BH4:BH9"/>
    <mergeCell ref="BI4:BI9"/>
    <mergeCell ref="BJ4:BJ9"/>
    <mergeCell ref="AL4:AL9"/>
    <mergeCell ref="AY4:AY9"/>
    <mergeCell ref="AZ4:AZ9"/>
    <mergeCell ref="BA4:BA9"/>
    <mergeCell ref="BB4:BB9"/>
    <mergeCell ref="BC4:BC9"/>
    <mergeCell ref="BD4:BD9"/>
    <mergeCell ref="AS4:AS9"/>
    <mergeCell ref="AT4:AT9"/>
    <mergeCell ref="AU4:AU9"/>
    <mergeCell ref="AV4:AV9"/>
    <mergeCell ref="AW4:AW9"/>
    <mergeCell ref="AX4:AX9"/>
    <mergeCell ref="AA4:AA9"/>
    <mergeCell ref="AB4:AB9"/>
    <mergeCell ref="AC4:AC9"/>
    <mergeCell ref="AD4:AD9"/>
    <mergeCell ref="AE4:AE9"/>
    <mergeCell ref="AF4:AF9"/>
    <mergeCell ref="P3:Q3"/>
    <mergeCell ref="MP3:MP9"/>
    <mergeCell ref="MQ3:MQ9"/>
    <mergeCell ref="Q4:Q9"/>
    <mergeCell ref="X4:X9"/>
    <mergeCell ref="Y4:Y9"/>
    <mergeCell ref="Z4:Z9"/>
    <mergeCell ref="AM4:AM9"/>
    <mergeCell ref="AN4:AN9"/>
    <mergeCell ref="AO4:AO9"/>
    <mergeCell ref="AP4:AP9"/>
    <mergeCell ref="AQ4:AQ9"/>
    <mergeCell ref="AR4:AR9"/>
    <mergeCell ref="AG4:AG9"/>
    <mergeCell ref="AH4:AH9"/>
    <mergeCell ref="AI4:AI9"/>
    <mergeCell ref="AJ4:AJ9"/>
    <mergeCell ref="AK4:AK9"/>
  </mergeCells>
  <conditionalFormatting sqref="H10:I10">
    <cfRule type="expression" priority="16" stopIfTrue="1">
      <formula>AND($B10="PHA", $H10&gt;0)</formula>
    </cfRule>
  </conditionalFormatting>
  <conditionalFormatting sqref="U126 U101:U103 U112 U91:U92">
    <cfRule type="cellIs" dxfId="32" priority="17" stopIfTrue="1" operator="greaterThan">
      <formula>0</formula>
    </cfRule>
  </conditionalFormatting>
  <conditionalFormatting sqref="A10:A47">
    <cfRule type="cellIs" dxfId="31" priority="18" stopIfTrue="1" operator="equal">
      <formula>1</formula>
    </cfRule>
  </conditionalFormatting>
  <conditionalFormatting sqref="J10:J47">
    <cfRule type="expression" priority="15" stopIfTrue="1">
      <formula>AND($B10="PHA", $H10&gt;0)</formula>
    </cfRule>
  </conditionalFormatting>
  <conditionalFormatting sqref="Q10:Q47">
    <cfRule type="expression" dxfId="30" priority="13">
      <formula>AND($P$10="New Construction",$Q$10="Yes")</formula>
    </cfRule>
  </conditionalFormatting>
  <conditionalFormatting sqref="K56:P67 K158:P170 K138:P156 K93:P135">
    <cfRule type="cellIs" dxfId="29" priority="12" operator="equal">
      <formula>0</formula>
    </cfRule>
  </conditionalFormatting>
  <conditionalFormatting sqref="B49:C49">
    <cfRule type="cellIs" dxfId="28" priority="11" operator="greaterThan">
      <formula>60.0000001</formula>
    </cfRule>
  </conditionalFormatting>
  <conditionalFormatting sqref="L53:O53">
    <cfRule type="containsText" dxfId="27" priority="10" operator="containsText" text="&lt;&lt; Select LIHTC Election &gt;&gt;">
      <formula>NOT(ISERROR(SEARCH("&lt;&lt; Select LIHTC Election &gt;&gt;",L53)))</formula>
    </cfRule>
  </conditionalFormatting>
  <conditionalFormatting sqref="U157">
    <cfRule type="cellIs" dxfId="26" priority="9" stopIfTrue="1" operator="greaterThan">
      <formula>0</formula>
    </cfRule>
  </conditionalFormatting>
  <conditionalFormatting sqref="K157:P157">
    <cfRule type="cellIs" dxfId="25" priority="8" operator="equal">
      <formula>0</formula>
    </cfRule>
  </conditionalFormatting>
  <conditionalFormatting sqref="L102:O102">
    <cfRule type="cellIs" dxfId="24" priority="5" operator="equal">
      <formula>"&lt;&lt; Select LIHTC Election &gt;&gt;"</formula>
    </cfRule>
    <cfRule type="containsText" dxfId="23" priority="7" operator="containsText" text="&lt;&lt; Select Election or Income Averaging &gt;&gt;">
      <formula>NOT(ISERROR(SEARCH("&lt;&lt; Select Election or Income Averaging &gt;&gt;",L102)))</formula>
    </cfRule>
  </conditionalFormatting>
  <conditionalFormatting sqref="L147:O147">
    <cfRule type="cellIs" dxfId="22" priority="4" operator="equal">
      <formula>"&lt;&lt; Select LIHTC Election &gt;&gt;"</formula>
    </cfRule>
    <cfRule type="containsText" dxfId="21" priority="6" operator="containsText" text="&lt;&lt; Select Election or Income Averaging &gt;&gt;">
      <formula>NOT(ISERROR(SEARCH("&lt;&lt; Select Election or Income Averaging &gt;&gt;",L147)))</formula>
    </cfRule>
  </conditionalFormatting>
  <conditionalFormatting sqref="K136:P137">
    <cfRule type="cellIs" dxfId="20" priority="3" operator="equal">
      <formula>0</formula>
    </cfRule>
  </conditionalFormatting>
  <conditionalFormatting sqref="A5:A9">
    <cfRule type="cellIs" dxfId="19" priority="2" operator="equal">
      <formula>"Finish Row!"</formula>
    </cfRule>
  </conditionalFormatting>
  <conditionalFormatting sqref="U69">
    <cfRule type="cellIs" dxfId="18" priority="1" stopIfTrue="1" operator="greaterThan">
      <formula>0</formula>
    </cfRule>
  </conditionalFormatting>
  <dataValidations count="11">
    <dataValidation type="list" allowBlank="1" showInputMessage="1" showErrorMessage="1" sqref="B17:B47" xr:uid="{E1F138B1-FE09-4A72-8A09-EFA35DC31C82}">
      <formula1>"20, 30, 40, 50, 60, 70, 80"</formula1>
    </dataValidation>
    <dataValidation type="list" allowBlank="1" showInputMessage="1" showErrorMessage="1" sqref="B10:B16" xr:uid="{28818809-5A72-4EE3-99E3-3A055844EE0F}">
      <formula1>"Select Mkt/CS, Unrestricted, N/A-CS"</formula1>
    </dataValidation>
    <dataValidation type="list" allowBlank="1" showInputMessage="1" showErrorMessage="1" sqref="G6" xr:uid="{405B934A-C893-4087-B1E0-421ACECFF04C}">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57257B9-9EF6-48EA-AF30-EBF700476820}">
      <formula1>"Yes, No"</formula1>
    </dataValidation>
    <dataValidation type="list" allowBlank="1" showInputMessage="1" showErrorMessage="1" errorTitle="Invalid Entry" error="Please select from the choices provided." sqref="P10:P47" xr:uid="{CA77E55E-3298-4BA3-A3BE-F830A275279B}">
      <formula1>"New Construction, Rehabilitation, Acquisition/Rehab"</formula1>
    </dataValidation>
    <dataValidation type="list" allowBlank="1" showInputMessage="1" showErrorMessage="1" sqref="D10:D47" xr:uid="{76440D9B-1790-4281-9D69-561EB4AB8993}">
      <formula1>"0, 1.0, 1.5, 2.0, 2.5, 3.0, 3.5, 4.0"</formula1>
    </dataValidation>
    <dataValidation type="list" allowBlank="1" showInputMessage="1" showErrorMessage="1" sqref="C10:C47" xr:uid="{5E2C8AAC-109A-4333-8135-F2C7B00302C1}">
      <formula1>"Efficiency, 1, 2, 3, 4"</formula1>
    </dataValidation>
    <dataValidation type="list" allowBlank="1" showInputMessage="1" showErrorMessage="1" sqref="O10:O47" xr:uid="{2E9CF661-7290-43AE-9053-C2FA64ED813C}">
      <formula1>"SF Detached, Mfd Home, Duplex, Townhome, 1-Story, 2-Story, 2-Story Walkup, 3+ Story, 3+ Story Elevator"</formula1>
    </dataValidation>
    <dataValidation type="list" allowBlank="1" showErrorMessage="1" sqref="N10:N47" xr:uid="{C08D4A4A-8D28-4F07-BB43-05326A85D208}">
      <formula1>"No, Common Space, Residential"</formula1>
    </dataValidation>
    <dataValidation type="list" allowBlank="1" showInputMessage="1" showErrorMessage="1" sqref="K10:K47" xr:uid="{F31E2015-3AA1-4E97-88C6-A40998F1363B}">
      <formula1>"HUD, PHA PBRA, USDA, Other Govt,RAD,  PHA Oper Sub"</formula1>
    </dataValidation>
    <dataValidation type="list" allowBlank="1" showInputMessage="1" showErrorMessage="1" sqref="G5" xr:uid="{109C88B9-1235-4F65-90C0-BA0E635DD9F2}">
      <formula1>"&lt;Select&gt;,Fixed, Floating"</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52" max="16383" man="1"/>
    <brk id="100" max="16383" man="1"/>
    <brk id="145" max="16383" man="1"/>
    <brk id="175"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108"/>
  <sheetViews>
    <sheetView showGridLines="0" zoomScaleNormal="100" zoomScaleSheetLayoutView="145" workbookViewId="0">
      <selection activeCell="L19" sqref="L19:M19"/>
    </sheetView>
  </sheetViews>
  <sheetFormatPr defaultColWidth="9" defaultRowHeight="12.75" x14ac:dyDescent="0.2"/>
  <cols>
    <col min="1" max="1" width="0.75" style="37" customWidth="1"/>
    <col min="2" max="2" width="3.25" style="37" customWidth="1"/>
    <col min="3" max="3" width="2" style="37" customWidth="1"/>
    <col min="4" max="4" width="3.875" style="37" customWidth="1"/>
    <col min="5" max="7" width="3.25" style="37" customWidth="1"/>
    <col min="8" max="13" width="4.875" style="37" customWidth="1"/>
    <col min="14" max="14" width="1.625" style="37" customWidth="1"/>
    <col min="15" max="15" width="4.875" style="37" customWidth="1"/>
    <col min="16" max="16" width="7.875" style="37" customWidth="1"/>
    <col min="17" max="20" width="5.25" style="37" customWidth="1"/>
    <col min="21" max="21" width="6.375" style="37" customWidth="1"/>
    <col min="22" max="22" width="4.5" style="37" customWidth="1"/>
    <col min="23" max="23" width="7.875" style="37" customWidth="1"/>
    <col min="24" max="16384" width="9" style="37"/>
  </cols>
  <sheetData>
    <row r="1" spans="1:24" ht="18" customHeight="1" x14ac:dyDescent="0.2">
      <c r="A1" s="1339" t="s">
        <v>669</v>
      </c>
      <c r="B1" s="1339"/>
      <c r="C1" s="1339"/>
      <c r="D1" s="1339"/>
      <c r="E1" s="1339"/>
      <c r="F1" s="1339"/>
      <c r="G1" s="1339"/>
      <c r="H1" s="1339"/>
      <c r="I1" s="1339"/>
      <c r="J1" s="1339"/>
      <c r="K1" s="1339"/>
      <c r="L1" s="1339"/>
      <c r="M1" s="1339"/>
      <c r="N1" s="1339"/>
      <c r="O1" s="1339"/>
      <c r="P1" s="1339"/>
      <c r="Q1" s="1339"/>
      <c r="R1" s="1339"/>
      <c r="S1" s="1339"/>
      <c r="T1" s="1339"/>
      <c r="U1" s="1339"/>
      <c r="V1" s="1339"/>
      <c r="W1" s="1339"/>
    </row>
    <row r="2" spans="1:24" ht="8.25" customHeight="1" x14ac:dyDescent="0.2">
      <c r="A2" s="38"/>
      <c r="C2" s="38"/>
      <c r="D2" s="38"/>
      <c r="E2" s="38"/>
      <c r="F2" s="38"/>
      <c r="G2" s="38"/>
      <c r="H2" s="38"/>
      <c r="I2" s="38"/>
      <c r="J2" s="38"/>
      <c r="K2" s="38"/>
      <c r="L2" s="38"/>
      <c r="M2" s="38"/>
      <c r="N2" s="38"/>
      <c r="O2" s="38"/>
      <c r="P2" s="38"/>
      <c r="Q2" s="38"/>
      <c r="R2" s="38"/>
      <c r="S2" s="38"/>
      <c r="T2" s="38"/>
      <c r="U2" s="38"/>
      <c r="V2" s="38"/>
      <c r="W2" s="38"/>
    </row>
    <row r="3" spans="1:24" ht="54" customHeight="1" x14ac:dyDescent="0.2">
      <c r="A3" s="1357" t="s">
        <v>670</v>
      </c>
      <c r="B3" s="1357"/>
      <c r="C3" s="1357"/>
      <c r="D3" s="1357"/>
      <c r="E3" s="1357"/>
      <c r="F3" s="1357"/>
      <c r="G3" s="1357"/>
      <c r="H3" s="1357"/>
      <c r="I3" s="1357"/>
      <c r="J3" s="1357"/>
      <c r="K3" s="1357"/>
      <c r="L3" s="1357"/>
      <c r="M3" s="1357"/>
      <c r="N3" s="1357"/>
      <c r="O3" s="1357"/>
      <c r="P3" s="1357"/>
      <c r="Q3" s="1357"/>
      <c r="R3" s="1357"/>
      <c r="S3" s="1357"/>
      <c r="T3" s="1357"/>
      <c r="U3" s="1357"/>
      <c r="V3" s="1357"/>
      <c r="W3" s="1357"/>
    </row>
    <row r="4" spans="1:24" ht="4.5" customHeight="1" x14ac:dyDescent="0.2">
      <c r="B4" s="38"/>
      <c r="C4" s="38"/>
      <c r="D4" s="38"/>
      <c r="E4" s="38"/>
      <c r="F4" s="38"/>
      <c r="G4" s="38"/>
      <c r="H4" s="38"/>
      <c r="I4" s="38"/>
      <c r="J4" s="38"/>
      <c r="K4" s="38"/>
      <c r="L4" s="38"/>
      <c r="M4" s="38"/>
      <c r="N4" s="38"/>
      <c r="O4" s="38"/>
      <c r="P4" s="38"/>
      <c r="Q4" s="38"/>
      <c r="R4" s="38"/>
      <c r="S4" s="38"/>
      <c r="T4" s="38"/>
      <c r="U4" s="38"/>
      <c r="V4" s="38"/>
      <c r="W4" s="38"/>
    </row>
    <row r="5" spans="1:24" ht="16.5" x14ac:dyDescent="0.3">
      <c r="B5" s="1345" t="s">
        <v>671</v>
      </c>
      <c r="C5" s="1345"/>
      <c r="D5" s="1345"/>
      <c r="E5" s="1345"/>
      <c r="F5" s="1345"/>
      <c r="G5" s="1345"/>
      <c r="H5" s="1345"/>
      <c r="I5" s="1345"/>
      <c r="J5" s="1345"/>
      <c r="K5" s="1345"/>
      <c r="L5" s="1345"/>
      <c r="M5" s="1345"/>
      <c r="N5" s="1345"/>
      <c r="O5" s="1345"/>
      <c r="P5" s="1345"/>
      <c r="Q5" s="1345"/>
      <c r="R5" s="1345"/>
      <c r="S5" s="1345"/>
      <c r="T5" s="1345"/>
      <c r="U5" s="1345"/>
      <c r="V5" s="1345"/>
      <c r="W5" s="1345"/>
    </row>
    <row r="6" spans="1:24" s="10" customFormat="1" ht="9" customHeight="1" x14ac:dyDescent="0.2">
      <c r="A6" s="940"/>
      <c r="B6" s="1391" t="s">
        <v>672</v>
      </c>
      <c r="C6" s="1391"/>
      <c r="D6" s="1391"/>
      <c r="E6" s="1391"/>
      <c r="F6" s="1391"/>
      <c r="G6" s="1392"/>
      <c r="H6" s="1392"/>
      <c r="I6" s="1392"/>
      <c r="J6" s="1392"/>
      <c r="K6" s="1392"/>
      <c r="L6" s="1392"/>
      <c r="M6" s="940"/>
      <c r="N6" s="940"/>
      <c r="O6" s="940"/>
      <c r="P6" s="940"/>
      <c r="Q6" s="940"/>
      <c r="U6" s="922" t="s">
        <v>116</v>
      </c>
      <c r="V6" s="1367" t="str">
        <f>'Submission Form and Checklist'!$P$2</f>
        <v>2021PA-0##</v>
      </c>
      <c r="W6" s="1367"/>
    </row>
    <row r="7" spans="1:24" s="10" customFormat="1" ht="3" customHeight="1" x14ac:dyDescent="0.2">
      <c r="A7" s="940"/>
      <c r="B7" s="940"/>
      <c r="C7" s="940"/>
      <c r="D7" s="940"/>
      <c r="E7" s="940"/>
      <c r="F7" s="940"/>
      <c r="G7" s="940"/>
      <c r="H7" s="940"/>
      <c r="I7" s="940"/>
      <c r="J7" s="940"/>
      <c r="K7" s="940"/>
      <c r="L7" s="940"/>
      <c r="M7" s="940"/>
      <c r="N7" s="940"/>
      <c r="O7" s="940"/>
      <c r="P7" s="940"/>
      <c r="Q7" s="940"/>
      <c r="R7" s="387"/>
    </row>
    <row r="8" spans="1:24" s="10" customFormat="1" ht="13.5" customHeight="1" x14ac:dyDescent="0.25">
      <c r="A8" s="338" t="s">
        <v>119</v>
      </c>
      <c r="B8" s="11"/>
      <c r="G8" s="413"/>
      <c r="H8" s="1350" t="str">
        <f>'Submission Form and Checklist'!$D$6</f>
        <v>&lt;&lt;Select DCA Funding&gt;&gt;</v>
      </c>
      <c r="I8" s="1350"/>
      <c r="J8" s="1350"/>
      <c r="K8" s="1350"/>
      <c r="L8" s="1350"/>
      <c r="M8" s="414"/>
      <c r="N8" s="414"/>
      <c r="O8" s="408" t="s">
        <v>121</v>
      </c>
      <c r="P8" s="415"/>
      <c r="Q8" s="1350" t="str">
        <f>'Submission Form and Checklist'!$K$6</f>
        <v>&lt;&lt; Select request purpose &gt;&gt;</v>
      </c>
      <c r="R8" s="1350"/>
      <c r="S8" s="1350"/>
      <c r="T8" s="1350"/>
      <c r="U8" s="1350"/>
      <c r="V8" s="1350"/>
      <c r="W8" s="1350"/>
    </row>
    <row r="9" spans="1:24" s="10" customFormat="1" ht="13.5" customHeight="1" x14ac:dyDescent="0.25">
      <c r="A9" s="338" t="s">
        <v>123</v>
      </c>
      <c r="G9" s="415"/>
      <c r="H9" s="416"/>
      <c r="I9" s="416"/>
      <c r="J9" s="416"/>
      <c r="K9" s="1351">
        <f>'Submission Form and Checklist'!$G$7</f>
        <v>0</v>
      </c>
      <c r="L9" s="1351"/>
      <c r="M9" s="414"/>
      <c r="N9" s="414"/>
      <c r="O9" s="416" t="s">
        <v>673</v>
      </c>
      <c r="P9" s="415"/>
      <c r="Q9" s="415"/>
      <c r="R9" s="415"/>
      <c r="S9" s="415"/>
      <c r="T9" s="415"/>
      <c r="U9" s="415"/>
      <c r="V9" s="415"/>
      <c r="W9" s="420" t="s">
        <v>674</v>
      </c>
    </row>
    <row r="10" spans="1:24" s="14" customFormat="1" ht="13.5" customHeight="1" x14ac:dyDescent="0.2">
      <c r="A10" s="92" t="s">
        <v>127</v>
      </c>
      <c r="B10" s="92"/>
      <c r="C10" s="92"/>
      <c r="D10" s="92"/>
      <c r="E10" s="92"/>
      <c r="F10" s="92"/>
      <c r="G10" s="409"/>
      <c r="H10" s="1350">
        <f>'Submission Form and Checklist'!$D$8</f>
        <v>0</v>
      </c>
      <c r="I10" s="1350"/>
      <c r="J10" s="1350"/>
      <c r="K10" s="1350"/>
      <c r="L10" s="1350"/>
      <c r="M10" s="24"/>
      <c r="N10" s="24"/>
      <c r="O10" s="410" t="s">
        <v>128</v>
      </c>
      <c r="P10" s="410"/>
      <c r="Q10" s="1350">
        <f>'Submission Form and Checklist'!$K$8</f>
        <v>0</v>
      </c>
      <c r="R10" s="1350"/>
      <c r="S10" s="1350"/>
      <c r="T10" s="1350"/>
      <c r="U10" s="1350"/>
      <c r="V10" s="1350"/>
      <c r="W10" s="1350"/>
    </row>
    <row r="11" spans="1:24" s="14" customFormat="1" ht="13.5" customHeight="1" x14ac:dyDescent="0.2">
      <c r="A11" s="335" t="s">
        <v>129</v>
      </c>
      <c r="B11" s="335"/>
      <c r="C11" s="335"/>
      <c r="D11" s="335"/>
      <c r="E11" s="335"/>
      <c r="F11" s="335"/>
      <c r="G11" s="1350">
        <f>'Submission Form and Checklist'!$C$9</f>
        <v>0</v>
      </c>
      <c r="H11" s="1358"/>
      <c r="I11" s="1358"/>
      <c r="J11" s="1358"/>
      <c r="K11" s="1358"/>
      <c r="L11" s="1358"/>
      <c r="M11" s="21"/>
      <c r="N11" s="21"/>
      <c r="O11" s="409" t="s">
        <v>130</v>
      </c>
      <c r="P11" s="409"/>
      <c r="Q11" s="1359">
        <f>'Submission Form and Checklist'!$K$9</f>
        <v>0</v>
      </c>
      <c r="R11" s="1359"/>
      <c r="S11" s="1359"/>
      <c r="T11" s="989" t="s">
        <v>131</v>
      </c>
      <c r="U11" s="1360">
        <f>'Submission Form and Checklist'!$O$9</f>
        <v>0</v>
      </c>
      <c r="V11" s="1360"/>
      <c r="W11" s="1360"/>
    </row>
    <row r="12" spans="1:24" s="8" customFormat="1" ht="12.75" customHeight="1" x14ac:dyDescent="0.25">
      <c r="A12" s="991" t="s">
        <v>132</v>
      </c>
      <c r="B12" s="991"/>
      <c r="C12" s="991"/>
      <c r="D12" s="991"/>
      <c r="E12" s="991"/>
      <c r="F12" s="994"/>
      <c r="G12" s="994"/>
      <c r="H12" s="994"/>
      <c r="I12" s="994"/>
      <c r="J12" s="996" t="str">
        <f>'Submission Form and Checklist'!$F$10</f>
        <v>Select</v>
      </c>
      <c r="K12" s="994"/>
      <c r="L12" s="993" t="s">
        <v>133</v>
      </c>
      <c r="M12" s="1390">
        <f>'Submission Form and Checklist'!$H$10</f>
        <v>0</v>
      </c>
      <c r="N12" s="1390"/>
      <c r="O12" s="991" t="s">
        <v>134</v>
      </c>
      <c r="P12" s="994"/>
      <c r="Q12" s="994"/>
      <c r="R12" s="995"/>
      <c r="S12" s="992"/>
      <c r="T12" s="768"/>
      <c r="U12" s="768"/>
      <c r="V12" s="1389">
        <f>'Submission Form and Checklist'!$P$10</f>
        <v>0</v>
      </c>
      <c r="W12" s="1389"/>
      <c r="X12" s="335"/>
    </row>
    <row r="13" spans="1:24" s="8" customFormat="1" ht="3.75" customHeight="1" x14ac:dyDescent="0.25">
      <c r="A13" s="384"/>
      <c r="B13" s="990"/>
      <c r="C13" s="921"/>
      <c r="D13" s="921"/>
      <c r="E13" s="921"/>
      <c r="F13" s="921"/>
      <c r="G13" s="417"/>
      <c r="H13" s="417"/>
      <c r="I13" s="417"/>
      <c r="J13" s="417"/>
      <c r="K13" s="417"/>
      <c r="L13" s="417"/>
      <c r="M13" s="80"/>
      <c r="N13" s="80"/>
      <c r="O13" s="417"/>
      <c r="P13" s="417"/>
      <c r="Q13" s="417"/>
      <c r="R13" s="417"/>
      <c r="S13" s="417"/>
      <c r="T13" s="984"/>
      <c r="U13" s="983"/>
      <c r="V13" s="983"/>
      <c r="W13" s="983"/>
    </row>
    <row r="14" spans="1:24" s="14" customFormat="1" ht="13.5" customHeight="1" x14ac:dyDescent="0.2">
      <c r="A14" s="92" t="s">
        <v>135</v>
      </c>
      <c r="B14" s="92"/>
      <c r="C14" s="92"/>
      <c r="D14" s="92"/>
      <c r="E14" s="92"/>
      <c r="F14" s="92"/>
      <c r="G14" s="1350">
        <f>'Submission Form and Checklist'!$C$12</f>
        <v>0</v>
      </c>
      <c r="H14" s="1350"/>
      <c r="I14" s="1350"/>
      <c r="J14" s="1350"/>
      <c r="K14" s="1350"/>
      <c r="L14" s="1350"/>
      <c r="M14" s="1350"/>
      <c r="N14" s="24"/>
      <c r="O14" s="410" t="s">
        <v>136</v>
      </c>
      <c r="P14" s="410"/>
      <c r="Q14" s="1350">
        <f>'Submission Form and Checklist'!$K$12</f>
        <v>0</v>
      </c>
      <c r="R14" s="1350"/>
      <c r="S14" s="1350"/>
      <c r="T14" s="418" t="s">
        <v>137</v>
      </c>
      <c r="U14" s="92"/>
      <c r="V14" s="1386" t="str">
        <f>'Submission Form and Checklist'!$P$12</f>
        <v>&lt;&lt; Select &gt;&gt;</v>
      </c>
      <c r="W14" s="1386"/>
    </row>
    <row r="15" spans="1:24" s="14" customFormat="1" ht="13.5" customHeight="1" x14ac:dyDescent="0.2">
      <c r="A15" s="92" t="s">
        <v>139</v>
      </c>
      <c r="B15" s="92"/>
      <c r="C15" s="92"/>
      <c r="D15" s="92"/>
      <c r="E15" s="92"/>
      <c r="F15" s="92"/>
      <c r="G15" s="1350">
        <f>'Submission Form and Checklist'!$C$13</f>
        <v>0</v>
      </c>
      <c r="H15" s="1350"/>
      <c r="I15" s="1350"/>
      <c r="J15" s="1350"/>
      <c r="K15" s="1350"/>
      <c r="L15" s="1350"/>
      <c r="M15" s="1350"/>
      <c r="N15" s="24"/>
      <c r="O15" s="409" t="s">
        <v>140</v>
      </c>
      <c r="P15" s="410"/>
      <c r="Q15" s="1364">
        <f>'Submission Form and Checklist'!$K$13</f>
        <v>0</v>
      </c>
      <c r="R15" s="1364"/>
      <c r="S15" s="1364"/>
      <c r="T15" s="953" t="s">
        <v>141</v>
      </c>
      <c r="U15" s="950" t="s">
        <v>675</v>
      </c>
      <c r="V15" s="1365">
        <f>'Submission Form and Checklist'!$P$13</f>
        <v>0</v>
      </c>
      <c r="W15" s="1365"/>
    </row>
    <row r="16" spans="1:24" s="14" customFormat="1" ht="13.5" customHeight="1" x14ac:dyDescent="0.2">
      <c r="A16" s="1" t="s">
        <v>143</v>
      </c>
      <c r="B16" s="1"/>
      <c r="C16" s="92"/>
      <c r="D16" s="92"/>
      <c r="E16" s="92"/>
      <c r="F16" s="92"/>
      <c r="G16" s="1350">
        <f>'Submission Form and Checklist'!$C$14</f>
        <v>0</v>
      </c>
      <c r="H16" s="1350"/>
      <c r="I16" s="1350"/>
      <c r="J16" s="1350"/>
      <c r="K16" s="1350"/>
      <c r="L16" s="1350"/>
      <c r="M16" s="1350"/>
      <c r="N16" s="24"/>
      <c r="O16" s="1366" t="s">
        <v>144</v>
      </c>
      <c r="P16" s="1366"/>
      <c r="Q16" s="1364" t="str">
        <f>'Submission Form and Checklist'!$K$14</f>
        <v>&lt;&lt; Select Pool &gt;&gt;</v>
      </c>
      <c r="R16" s="1364"/>
      <c r="S16" s="410"/>
      <c r="T16" s="953" t="s">
        <v>146</v>
      </c>
      <c r="U16" s="409"/>
      <c r="V16" s="1399" t="str">
        <f>'Submission Form and Checklist'!$P$14</f>
        <v>&lt;&lt; Select &gt;&gt;</v>
      </c>
      <c r="W16" s="1399"/>
    </row>
    <row r="17" spans="1:32" s="14" customFormat="1" ht="13.5" customHeight="1" x14ac:dyDescent="0.2">
      <c r="A17" s="92" t="s">
        <v>147</v>
      </c>
      <c r="B17" s="1"/>
      <c r="C17" s="92"/>
      <c r="D17" s="92"/>
      <c r="E17" s="92"/>
      <c r="F17" s="92"/>
      <c r="G17" s="1361" t="str">
        <f>'Submission Form and Checklist'!$C$15</f>
        <v>(Latitude)</v>
      </c>
      <c r="H17" s="1362"/>
      <c r="I17" s="1362"/>
      <c r="J17" s="1362" t="str">
        <f>'Submission Form and Checklist'!$F$15</f>
        <v>(Longitude)</v>
      </c>
      <c r="K17" s="1362"/>
      <c r="L17" s="1363"/>
      <c r="M17" s="24"/>
      <c r="N17" s="24"/>
      <c r="O17" s="409" t="s">
        <v>150</v>
      </c>
      <c r="P17" s="410"/>
      <c r="Q17" s="1364" t="str">
        <f>'Submission Form and Checklist'!$K$15</f>
        <v>&lt;&lt; Select LIHTC Election &gt;&gt;</v>
      </c>
      <c r="R17" s="1364"/>
      <c r="S17" s="1364"/>
      <c r="T17" s="407" t="s">
        <v>152</v>
      </c>
      <c r="U17" s="92"/>
      <c r="V17" s="1349" t="str">
        <f>'Submission Form and Checklist'!$P$15</f>
        <v>&lt;&lt; Select &gt;&gt;</v>
      </c>
      <c r="W17" s="1349"/>
    </row>
    <row r="18" spans="1:32" s="14" customFormat="1" ht="13.5" customHeight="1" x14ac:dyDescent="0.2">
      <c r="A18" s="335" t="s">
        <v>153</v>
      </c>
      <c r="B18" s="335"/>
      <c r="C18" s="92"/>
      <c r="D18" s="92"/>
      <c r="E18" s="92"/>
      <c r="F18" s="92"/>
      <c r="G18" s="1358" t="str">
        <f>'Submission Form and Checklist'!$C$16</f>
        <v>&lt;&lt; Select Construction Activity &gt;&gt;</v>
      </c>
      <c r="H18" s="1358"/>
      <c r="I18" s="1358"/>
      <c r="J18" s="1358"/>
      <c r="K18" s="419" t="s">
        <v>155</v>
      </c>
      <c r="L18" s="1394" t="str">
        <f>'Submission Form and Checklist'!$H$16</f>
        <v>&lt;&lt;Select&gt;&gt;</v>
      </c>
      <c r="M18" s="1394"/>
      <c r="N18" s="92"/>
      <c r="O18" s="1397" t="s">
        <v>157</v>
      </c>
      <c r="P18" s="1397"/>
      <c r="Q18" s="1397"/>
      <c r="R18" s="1397"/>
      <c r="S18" s="1397"/>
      <c r="T18" s="1397"/>
      <c r="U18" s="1397"/>
      <c r="V18" s="1398" t="str">
        <f>'Submission Form and Checklist'!$P$16</f>
        <v>&lt;&lt; Select &gt;&gt;</v>
      </c>
      <c r="W18" s="1398"/>
      <c r="X18" s="92"/>
      <c r="Y18" s="92"/>
      <c r="Z18" s="92"/>
      <c r="AA18" s="92"/>
      <c r="AB18" s="92"/>
      <c r="AC18" s="92"/>
      <c r="AD18" s="92"/>
      <c r="AE18" s="92"/>
      <c r="AF18" s="92"/>
    </row>
    <row r="19" spans="1:32" s="8" customFormat="1" ht="13.5" customHeight="1" x14ac:dyDescent="0.25">
      <c r="A19" s="434" t="s">
        <v>676</v>
      </c>
      <c r="B19" s="921"/>
      <c r="C19" s="730"/>
      <c r="D19" s="730"/>
      <c r="E19" s="730"/>
      <c r="F19" s="730"/>
      <c r="G19" s="727"/>
      <c r="H19" s="727"/>
      <c r="I19" s="727"/>
      <c r="J19" s="335"/>
      <c r="K19" s="921"/>
      <c r="L19" s="1395" t="s">
        <v>506</v>
      </c>
      <c r="M19" s="1396"/>
      <c r="N19" s="333"/>
      <c r="O19" s="333" t="s">
        <v>677</v>
      </c>
      <c r="P19" s="333"/>
      <c r="Q19" s="333"/>
      <c r="R19" s="333"/>
      <c r="S19" s="333"/>
      <c r="T19" s="333"/>
      <c r="U19" s="333"/>
      <c r="V19" s="333"/>
      <c r="W19" s="333"/>
      <c r="X19" s="921"/>
      <c r="Y19" s="921"/>
      <c r="Z19" s="921"/>
      <c r="AA19" s="921"/>
      <c r="AB19" s="921"/>
      <c r="AC19" s="921"/>
      <c r="AD19" s="921"/>
      <c r="AE19" s="921"/>
      <c r="AF19" s="921"/>
    </row>
    <row r="20" spans="1:32" s="14" customFormat="1" ht="13.5" customHeight="1" x14ac:dyDescent="0.2">
      <c r="A20" s="539" t="s">
        <v>158</v>
      </c>
      <c r="B20" s="333"/>
      <c r="D20" s="333"/>
      <c r="F20" s="540"/>
      <c r="H20" s="997" t="str">
        <f>'Submission Form and Checklist'!$C$17</f>
        <v>Select</v>
      </c>
      <c r="I20" s="92"/>
      <c r="J20" s="539" t="s">
        <v>159</v>
      </c>
      <c r="K20" s="92"/>
      <c r="L20" s="335"/>
      <c r="M20" s="998">
        <f>'Submission Form and Checklist'!$H$17</f>
        <v>0</v>
      </c>
      <c r="N20" s="92"/>
      <c r="O20" s="335"/>
      <c r="P20" s="335"/>
      <c r="Q20" s="1163" t="s">
        <v>160</v>
      </c>
      <c r="R20" s="1163"/>
      <c r="S20" s="1163"/>
      <c r="T20" s="1163"/>
      <c r="U20" s="1163"/>
      <c r="V20" s="1163"/>
      <c r="W20" s="1163"/>
      <c r="X20" s="92"/>
      <c r="Y20" s="92"/>
      <c r="Z20" s="92"/>
      <c r="AA20" s="92"/>
      <c r="AB20" s="92"/>
      <c r="AC20" s="92"/>
      <c r="AD20" s="92"/>
      <c r="AE20" s="92"/>
      <c r="AF20" s="92"/>
    </row>
    <row r="21" spans="1:32" s="14" customFormat="1" ht="13.5" customHeight="1" thickBot="1" x14ac:dyDescent="0.25">
      <c r="A21" s="730" t="s">
        <v>161</v>
      </c>
      <c r="B21" s="335"/>
      <c r="C21" s="92"/>
      <c r="D21" s="92"/>
      <c r="E21" s="92"/>
      <c r="F21" s="92"/>
      <c r="G21" s="1393">
        <f>'Submission Form and Checklist'!$D$18</f>
        <v>0</v>
      </c>
      <c r="H21" s="1393"/>
      <c r="I21" s="1393"/>
      <c r="J21" s="1393"/>
      <c r="K21" s="1393"/>
      <c r="L21" s="1393"/>
      <c r="M21" s="1393"/>
      <c r="N21" s="92"/>
      <c r="O21" s="15" t="s">
        <v>162</v>
      </c>
      <c r="P21" s="92"/>
      <c r="Q21" s="924" t="s">
        <v>163</v>
      </c>
      <c r="R21" s="85" t="s">
        <v>164</v>
      </c>
      <c r="S21" s="924" t="s">
        <v>165</v>
      </c>
      <c r="T21" s="433" t="s">
        <v>166</v>
      </c>
      <c r="U21" s="934" t="s">
        <v>167</v>
      </c>
      <c r="V21" s="1183" t="s">
        <v>168</v>
      </c>
      <c r="W21" s="1183"/>
      <c r="X21" s="92"/>
      <c r="Y21" s="92"/>
      <c r="Z21" s="92"/>
      <c r="AA21" s="92"/>
      <c r="AB21" s="92"/>
      <c r="AC21" s="92"/>
      <c r="AD21" s="92"/>
      <c r="AE21" s="92"/>
      <c r="AF21" s="92"/>
    </row>
    <row r="22" spans="1:32" s="14" customFormat="1" ht="13.5" customHeight="1" x14ac:dyDescent="0.2">
      <c r="A22" s="335" t="s">
        <v>169</v>
      </c>
      <c r="B22" s="335"/>
      <c r="C22" s="92"/>
      <c r="D22" s="92"/>
      <c r="E22" s="92"/>
      <c r="F22" s="92"/>
      <c r="G22" s="1387" t="str">
        <f>'Submission Form and Checklist'!$D$19</f>
        <v>&lt;&lt; Select Organization Type &gt;&gt;</v>
      </c>
      <c r="H22" s="1387"/>
      <c r="I22" s="1387"/>
      <c r="J22" s="1387"/>
      <c r="K22" s="1387"/>
      <c r="L22" s="1387"/>
      <c r="M22" s="1387"/>
      <c r="N22" s="92"/>
      <c r="O22" s="925" t="s">
        <v>678</v>
      </c>
      <c r="P22" s="92"/>
      <c r="Q22" s="731">
        <f>'Rent Schedule &amp; Summary'!$P$113</f>
        <v>0</v>
      </c>
      <c r="R22" s="732">
        <f>'Rent Schedule &amp; Summary'!$P$116</f>
        <v>0</v>
      </c>
      <c r="S22" s="733">
        <f>'Rent Schedule &amp; Summary'!$P$119</f>
        <v>0</v>
      </c>
      <c r="T22" s="16">
        <f>SUM(Q22:S22)</f>
        <v>0</v>
      </c>
      <c r="U22" s="951">
        <f>'Submission Form and Checklist'!$O$19</f>
        <v>0</v>
      </c>
      <c r="V22" s="1352">
        <f>'Submission Form and Checklist'!$P$19</f>
        <v>0</v>
      </c>
      <c r="W22" s="1353"/>
      <c r="X22" s="92"/>
      <c r="Y22" s="92"/>
      <c r="Z22" s="92"/>
      <c r="AA22" s="92"/>
      <c r="AB22" s="92"/>
      <c r="AC22" s="92"/>
      <c r="AD22" s="92"/>
      <c r="AE22" s="92"/>
      <c r="AF22" s="92"/>
    </row>
    <row r="23" spans="1:32" s="14" customFormat="1" ht="13.5" customHeight="1" x14ac:dyDescent="0.2">
      <c r="A23" s="727" t="s">
        <v>172</v>
      </c>
      <c r="B23" s="21"/>
      <c r="C23" s="92"/>
      <c r="D23" s="92"/>
      <c r="E23" s="92"/>
      <c r="F23" s="92"/>
      <c r="G23" s="1387">
        <f>'Submission Form and Checklist'!$D$20</f>
        <v>0</v>
      </c>
      <c r="H23" s="1387"/>
      <c r="I23" s="1387"/>
      <c r="J23" s="1387"/>
      <c r="K23" s="1387"/>
      <c r="L23" s="1387"/>
      <c r="M23" s="1387"/>
      <c r="N23" s="92"/>
      <c r="O23" s="17" t="s">
        <v>173</v>
      </c>
      <c r="P23" s="92"/>
      <c r="Q23" s="734">
        <f>'Rent Schedule &amp; Summary'!$P$114</f>
        <v>0</v>
      </c>
      <c r="R23" s="735">
        <f>'Rent Schedule &amp; Summary'!$P$117</f>
        <v>0</v>
      </c>
      <c r="S23" s="736">
        <f>'Rent Schedule &amp; Summary'!$P$120</f>
        <v>0</v>
      </c>
      <c r="T23" s="18">
        <f>SUM(Q23:S23)</f>
        <v>0</v>
      </c>
      <c r="U23" s="951">
        <f>'Submission Form and Checklist'!$O$20</f>
        <v>0</v>
      </c>
      <c r="V23" s="1352">
        <f>'Submission Form and Checklist'!$P$20</f>
        <v>0</v>
      </c>
      <c r="W23" s="1353"/>
      <c r="X23" s="92"/>
      <c r="Y23" s="92"/>
      <c r="Z23" s="92"/>
      <c r="AA23" s="92"/>
      <c r="AB23" s="92"/>
      <c r="AC23" s="92"/>
      <c r="AD23" s="92"/>
      <c r="AE23" s="92"/>
      <c r="AF23" s="92"/>
    </row>
    <row r="24" spans="1:32" s="24" customFormat="1" ht="13.5" customHeight="1" thickBot="1" x14ac:dyDescent="0.25">
      <c r="A24" s="91" t="s">
        <v>174</v>
      </c>
      <c r="G24" s="1387">
        <f>'Submission Form and Checklist'!$C$21</f>
        <v>0</v>
      </c>
      <c r="H24" s="1387"/>
      <c r="I24" s="1387"/>
      <c r="J24" s="1387"/>
      <c r="K24" s="1387"/>
      <c r="L24" s="1387"/>
      <c r="M24" s="1387"/>
      <c r="O24" s="19" t="s">
        <v>175</v>
      </c>
      <c r="P24" s="92"/>
      <c r="Q24" s="737">
        <f>Q25-Q23-Q22</f>
        <v>0</v>
      </c>
      <c r="R24" s="738">
        <f>R25-R23-R22</f>
        <v>0</v>
      </c>
      <c r="S24" s="739">
        <f>S25-S23-S22</f>
        <v>0</v>
      </c>
      <c r="T24" s="20">
        <f>SUM(Q24:S24)</f>
        <v>0</v>
      </c>
      <c r="U24" s="951">
        <f>'Submission Form and Checklist'!$O$21</f>
        <v>0</v>
      </c>
      <c r="V24" s="1352">
        <f>'Submission Form and Checklist'!$P$21</f>
        <v>0</v>
      </c>
      <c r="W24" s="1353"/>
    </row>
    <row r="25" spans="1:32" s="14" customFormat="1" ht="13.5" customHeight="1" thickBot="1" x14ac:dyDescent="0.25">
      <c r="A25" s="92" t="s">
        <v>176</v>
      </c>
      <c r="B25" s="92"/>
      <c r="C25" s="92"/>
      <c r="D25" s="92"/>
      <c r="E25" s="92"/>
      <c r="F25" s="92"/>
      <c r="G25" s="1388">
        <f>'Submission Form and Checklist'!$C$22</f>
        <v>0</v>
      </c>
      <c r="H25" s="1388"/>
      <c r="I25" s="1388"/>
      <c r="J25" s="1388"/>
      <c r="K25" s="1388"/>
      <c r="L25" s="1388"/>
      <c r="M25" s="1388"/>
      <c r="N25" s="92"/>
      <c r="O25" s="21" t="s">
        <v>166</v>
      </c>
      <c r="P25" s="740"/>
      <c r="Q25" s="741">
        <f>'Rent Schedule &amp; Summary'!$P$115</f>
        <v>0</v>
      </c>
      <c r="R25" s="742">
        <f>'Rent Schedule &amp; Summary'!$P$118</f>
        <v>0</v>
      </c>
      <c r="S25" s="742">
        <f>'Rent Schedule &amp; Summary'!$P$121</f>
        <v>0</v>
      </c>
      <c r="T25" s="23">
        <f>SUM(T22:T24)</f>
        <v>0</v>
      </c>
      <c r="U25" s="743">
        <f>SUM(U22:U24)</f>
        <v>0</v>
      </c>
      <c r="V25" s="1197">
        <f>SUM(V22:W24)</f>
        <v>0</v>
      </c>
      <c r="W25" s="1198"/>
      <c r="X25" s="92"/>
      <c r="Y25" s="92"/>
      <c r="Z25" s="92"/>
      <c r="AA25" s="92"/>
      <c r="AB25" s="92"/>
      <c r="AC25" s="92"/>
      <c r="AD25" s="92"/>
      <c r="AE25" s="92"/>
      <c r="AF25" s="92"/>
    </row>
    <row r="26" spans="1:32" s="14" customFormat="1" ht="13.5" customHeight="1" thickBot="1" x14ac:dyDescent="0.25">
      <c r="A26" s="335" t="s">
        <v>140</v>
      </c>
      <c r="B26" s="92"/>
      <c r="C26" s="92"/>
      <c r="D26" s="92"/>
      <c r="E26" s="92"/>
      <c r="F26" s="92"/>
      <c r="G26" s="1379">
        <f>'Submission Form and Checklist'!$C$23</f>
        <v>0</v>
      </c>
      <c r="H26" s="1379"/>
      <c r="I26" s="1379"/>
      <c r="J26" s="411" t="s">
        <v>177</v>
      </c>
      <c r="K26" s="421">
        <f>'Submission Form and Checklist'!$F$23</f>
        <v>0</v>
      </c>
      <c r="L26" s="1380">
        <f>'Submission Form and Checklist'!$G$23</f>
        <v>0</v>
      </c>
      <c r="M26" s="1381"/>
      <c r="N26" s="92"/>
      <c r="O26" s="1199" t="s">
        <v>178</v>
      </c>
      <c r="P26" s="1199"/>
      <c r="Q26" s="25">
        <v>0</v>
      </c>
      <c r="R26" s="25">
        <v>1</v>
      </c>
      <c r="S26" s="25">
        <v>2</v>
      </c>
      <c r="T26" s="25">
        <v>3</v>
      </c>
      <c r="U26" s="25">
        <v>4</v>
      </c>
      <c r="V26" s="1193" t="s">
        <v>166</v>
      </c>
      <c r="W26" s="1193"/>
      <c r="X26" s="92"/>
      <c r="Y26" s="92"/>
      <c r="Z26" s="92"/>
      <c r="AA26" s="92"/>
      <c r="AB26" s="92"/>
      <c r="AC26" s="92"/>
      <c r="AD26" s="92"/>
      <c r="AE26" s="92"/>
      <c r="AF26" s="92"/>
    </row>
    <row r="27" spans="1:32" s="14" customFormat="1" ht="13.5" customHeight="1" thickBot="1" x14ac:dyDescent="0.25">
      <c r="A27" s="78" t="s">
        <v>130</v>
      </c>
      <c r="B27" s="744"/>
      <c r="C27" s="744"/>
      <c r="D27" s="744"/>
      <c r="E27" s="744"/>
      <c r="F27" s="744"/>
      <c r="G27" s="1382">
        <f>'Submission Form and Checklist'!$C$24</f>
        <v>0</v>
      </c>
      <c r="H27" s="1382"/>
      <c r="I27" s="1382"/>
      <c r="J27" s="412" t="s">
        <v>179</v>
      </c>
      <c r="K27" s="768"/>
      <c r="L27" s="1383">
        <f>'Submission Form and Checklist'!$G$24</f>
        <v>0</v>
      </c>
      <c r="M27" s="1383"/>
      <c r="N27" s="744"/>
      <c r="O27" s="1200"/>
      <c r="P27" s="1200"/>
      <c r="Q27" s="746">
        <f>'Rent Schedule &amp; Summary'!$K$67</f>
        <v>0</v>
      </c>
      <c r="R27" s="746">
        <f>'Rent Schedule &amp; Summary'!$L$67</f>
        <v>0</v>
      </c>
      <c r="S27" s="746">
        <f>'Rent Schedule &amp; Summary'!$M$67</f>
        <v>0</v>
      </c>
      <c r="T27" s="746">
        <f>'Rent Schedule &amp; Summary'!$N$67</f>
        <v>0</v>
      </c>
      <c r="U27" s="746">
        <f>'Rent Schedule &amp; Summary'!$O$67</f>
        <v>0</v>
      </c>
      <c r="V27" s="1384">
        <f>SUM(Q27:U27)</f>
        <v>0</v>
      </c>
      <c r="W27" s="1385"/>
      <c r="X27" s="405" t="str">
        <f>IF(V27=T25,"","Unit Configuration Total must match Proposed Construction Activity Unit Total above!")</f>
        <v/>
      </c>
      <c r="Y27" s="92"/>
      <c r="Z27" s="92"/>
      <c r="AA27" s="92"/>
      <c r="AB27" s="92"/>
      <c r="AC27" s="92"/>
      <c r="AD27" s="92"/>
      <c r="AE27" s="92"/>
      <c r="AF27" s="92"/>
    </row>
    <row r="28" spans="1:32" s="8" customFormat="1" ht="15.75" x14ac:dyDescent="0.25">
      <c r="A28" s="939"/>
      <c r="B28" s="939"/>
      <c r="C28" s="939"/>
      <c r="D28" s="939"/>
      <c r="E28" s="939"/>
      <c r="F28" s="939"/>
      <c r="G28" s="939"/>
      <c r="H28" s="939"/>
      <c r="I28" s="939"/>
      <c r="J28" s="939"/>
      <c r="K28" s="939"/>
      <c r="L28" s="939"/>
      <c r="M28" s="939"/>
      <c r="N28" s="9"/>
      <c r="O28" s="9"/>
      <c r="P28" s="9"/>
      <c r="Q28" s="9"/>
      <c r="R28" s="388"/>
      <c r="S28" s="921"/>
      <c r="T28" s="921"/>
      <c r="U28" s="921"/>
      <c r="V28" s="921"/>
      <c r="W28" s="921"/>
      <c r="X28" s="921"/>
      <c r="Y28" s="921"/>
      <c r="Z28" s="921"/>
      <c r="AA28" s="921"/>
      <c r="AB28" s="921"/>
      <c r="AC28" s="921"/>
      <c r="AD28" s="921"/>
      <c r="AE28" s="921"/>
      <c r="AF28" s="921"/>
    </row>
    <row r="29" spans="1:32" ht="16.5" x14ac:dyDescent="0.3">
      <c r="B29" s="1345" t="s">
        <v>679</v>
      </c>
      <c r="C29" s="1345"/>
      <c r="D29" s="1345"/>
      <c r="E29" s="1345"/>
      <c r="F29" s="1345"/>
      <c r="G29" s="1345"/>
      <c r="H29" s="1345"/>
      <c r="I29" s="1345"/>
      <c r="J29" s="1345"/>
      <c r="K29" s="1345"/>
      <c r="L29" s="1345"/>
      <c r="M29" s="1345"/>
      <c r="N29" s="1345"/>
      <c r="O29" s="1345"/>
      <c r="P29" s="1345"/>
      <c r="Q29" s="1345"/>
      <c r="R29" s="1345"/>
      <c r="S29" s="1345"/>
      <c r="T29" s="1345"/>
      <c r="U29" s="1345"/>
      <c r="V29" s="1345"/>
      <c r="W29" s="1345"/>
      <c r="AF29" s="92"/>
    </row>
    <row r="30" spans="1:32" ht="7.5" customHeight="1" x14ac:dyDescent="0.2">
      <c r="B30" s="39"/>
      <c r="C30" s="39"/>
      <c r="D30" s="39"/>
      <c r="E30" s="39"/>
      <c r="F30" s="39"/>
      <c r="G30" s="39"/>
      <c r="H30" s="40"/>
      <c r="I30" s="40"/>
      <c r="J30" s="40"/>
      <c r="K30" s="40"/>
      <c r="L30" s="40"/>
      <c r="M30" s="40"/>
      <c r="N30" s="40"/>
      <c r="O30" s="40"/>
      <c r="P30" s="40"/>
      <c r="Q30" s="40"/>
      <c r="R30" s="40"/>
      <c r="S30" s="40"/>
      <c r="T30" s="40"/>
      <c r="U30" s="40"/>
      <c r="V30" s="40"/>
      <c r="W30" s="38"/>
      <c r="AF30" s="92"/>
    </row>
    <row r="31" spans="1:32" ht="39.75" customHeight="1" x14ac:dyDescent="0.2">
      <c r="B31" s="1346" t="s">
        <v>680</v>
      </c>
      <c r="C31" s="1347"/>
      <c r="D31" s="1347"/>
      <c r="E31" s="1347"/>
      <c r="F31" s="1347"/>
      <c r="G31" s="1347"/>
      <c r="H31" s="1347"/>
      <c r="I31" s="1347"/>
      <c r="J31" s="1347"/>
      <c r="K31" s="1347"/>
      <c r="L31" s="1347"/>
      <c r="M31" s="1347"/>
      <c r="N31" s="1347"/>
      <c r="O31" s="1347"/>
      <c r="P31" s="1347"/>
      <c r="Q31" s="1347"/>
      <c r="R31" s="1347"/>
      <c r="S31" s="1347"/>
      <c r="T31" s="1347"/>
      <c r="U31" s="1347"/>
      <c r="V31" s="1347"/>
      <c r="W31" s="1348"/>
    </row>
    <row r="32" spans="1:32" ht="9" customHeight="1" thickBot="1" x14ac:dyDescent="0.25">
      <c r="B32" s="38"/>
      <c r="C32" s="38"/>
      <c r="D32" s="38"/>
      <c r="E32" s="38"/>
      <c r="F32" s="38"/>
      <c r="G32" s="38"/>
      <c r="H32" s="38"/>
      <c r="I32" s="38"/>
      <c r="J32" s="38"/>
      <c r="K32" s="38"/>
      <c r="L32" s="38"/>
      <c r="M32" s="38"/>
      <c r="N32" s="38"/>
      <c r="O32" s="38"/>
      <c r="P32" s="38"/>
      <c r="Q32" s="38"/>
      <c r="R32" s="38"/>
      <c r="S32" s="38"/>
      <c r="T32" s="38"/>
      <c r="U32" s="38"/>
      <c r="V32" s="38"/>
      <c r="W32" s="38"/>
    </row>
    <row r="33" spans="2:25" ht="18" x14ac:dyDescent="0.25">
      <c r="B33" s="38"/>
      <c r="C33" s="38"/>
      <c r="D33" s="38"/>
      <c r="E33" s="38"/>
      <c r="H33" s="41" t="s">
        <v>681</v>
      </c>
      <c r="L33" s="38"/>
      <c r="M33" s="38"/>
      <c r="N33" s="38"/>
      <c r="P33" s="42" t="s">
        <v>682</v>
      </c>
      <c r="Q33" s="1340"/>
      <c r="R33" s="1341"/>
      <c r="S33" s="1342"/>
      <c r="W33" s="38"/>
    </row>
    <row r="34" spans="2:25" ht="9" customHeight="1" x14ac:dyDescent="0.2">
      <c r="B34" s="38"/>
      <c r="C34" s="38"/>
      <c r="D34" s="38"/>
      <c r="E34" s="38"/>
      <c r="F34" s="38"/>
      <c r="G34" s="38"/>
      <c r="H34" s="38"/>
      <c r="I34" s="38"/>
      <c r="J34" s="38"/>
      <c r="K34" s="38"/>
      <c r="L34" s="38"/>
      <c r="M34" s="38"/>
      <c r="N34" s="38"/>
      <c r="O34" s="38"/>
      <c r="P34" s="38"/>
      <c r="Q34" s="38"/>
      <c r="R34" s="38"/>
      <c r="S34" s="38"/>
      <c r="T34" s="38"/>
      <c r="U34" s="38"/>
      <c r="V34" s="38"/>
      <c r="W34" s="38"/>
    </row>
    <row r="35" spans="2:25" ht="15.75" customHeight="1" x14ac:dyDescent="0.25">
      <c r="B35" s="2"/>
      <c r="C35" s="43" t="s">
        <v>53</v>
      </c>
      <c r="D35" s="1344" t="s">
        <v>683</v>
      </c>
      <c r="E35" s="1344"/>
      <c r="F35" s="1344"/>
      <c r="G35" s="1344"/>
      <c r="H35" s="1344"/>
      <c r="I35" s="1344"/>
      <c r="J35" s="1344"/>
      <c r="K35" s="1344"/>
      <c r="L35" s="1344"/>
      <c r="M35" s="1344"/>
      <c r="N35" s="1344"/>
      <c r="O35" s="1344"/>
      <c r="P35" s="1344"/>
      <c r="Q35" s="1344"/>
      <c r="R35" s="1344"/>
      <c r="S35" s="1344"/>
      <c r="T35" s="1344"/>
      <c r="U35" s="1344"/>
      <c r="V35" s="1344"/>
      <c r="W35" s="1344"/>
      <c r="Y35" s="44"/>
    </row>
    <row r="36" spans="2:25" x14ac:dyDescent="0.2">
      <c r="B36" s="38"/>
      <c r="C36" s="38"/>
      <c r="D36" s="1344"/>
      <c r="E36" s="1344"/>
      <c r="F36" s="1344"/>
      <c r="G36" s="1344"/>
      <c r="H36" s="1344"/>
      <c r="I36" s="1344"/>
      <c r="J36" s="1344"/>
      <c r="K36" s="1344"/>
      <c r="L36" s="1344"/>
      <c r="M36" s="1344"/>
      <c r="N36" s="1344"/>
      <c r="O36" s="1344"/>
      <c r="P36" s="1344"/>
      <c r="Q36" s="1344"/>
      <c r="R36" s="1344"/>
      <c r="S36" s="1344"/>
      <c r="T36" s="1344"/>
      <c r="U36" s="1344"/>
      <c r="V36" s="1344"/>
      <c r="W36" s="1344"/>
    </row>
    <row r="37" spans="2:25" ht="12.75" customHeight="1" x14ac:dyDescent="0.2">
      <c r="B37" s="38"/>
      <c r="C37" s="38"/>
      <c r="D37" s="72" t="s">
        <v>684</v>
      </c>
      <c r="F37" s="46"/>
      <c r="G37" s="46"/>
      <c r="H37" s="45"/>
      <c r="I37" s="45"/>
      <c r="J37" s="45"/>
      <c r="K37" s="45"/>
      <c r="L37" s="45"/>
      <c r="M37" s="45"/>
      <c r="N37" s="45"/>
      <c r="O37" s="45"/>
      <c r="Q37" s="423"/>
    </row>
    <row r="38" spans="2:25" ht="9" customHeight="1" x14ac:dyDescent="0.2">
      <c r="B38" s="38"/>
      <c r="C38" s="38"/>
      <c r="D38" s="47"/>
      <c r="F38" s="48"/>
      <c r="G38" s="49"/>
      <c r="H38" s="49"/>
      <c r="I38" s="49"/>
      <c r="J38" s="49"/>
      <c r="K38" s="49"/>
      <c r="L38" s="49"/>
      <c r="M38" s="49"/>
      <c r="N38" s="49"/>
      <c r="O38" s="49"/>
      <c r="P38" s="49"/>
      <c r="W38" s="38"/>
    </row>
    <row r="39" spans="2:25" ht="12.75" customHeight="1" x14ac:dyDescent="0.2">
      <c r="B39" s="38"/>
      <c r="C39" s="38"/>
      <c r="D39" s="50" t="s">
        <v>685</v>
      </c>
      <c r="F39" s="48"/>
      <c r="G39" s="51"/>
      <c r="H39" s="51"/>
      <c r="I39" s="51"/>
      <c r="J39" s="51"/>
      <c r="K39" s="51"/>
      <c r="L39" s="51"/>
      <c r="M39" s="51"/>
      <c r="N39" s="51"/>
      <c r="O39" s="51"/>
      <c r="P39" s="51"/>
      <c r="Q39" s="51"/>
      <c r="R39" s="51"/>
      <c r="S39" s="51"/>
      <c r="T39" s="38"/>
      <c r="U39" s="38"/>
      <c r="V39" s="38"/>
      <c r="W39" s="38"/>
    </row>
    <row r="40" spans="2:25" ht="12.75" customHeight="1" x14ac:dyDescent="0.2">
      <c r="B40" s="38"/>
      <c r="C40" s="38"/>
      <c r="D40" s="38"/>
      <c r="E40" s="50" t="s">
        <v>686</v>
      </c>
      <c r="G40" s="52"/>
      <c r="H40" s="52"/>
      <c r="I40" s="52"/>
      <c r="J40" s="52"/>
      <c r="K40" s="52"/>
      <c r="L40" s="52"/>
      <c r="M40" s="52"/>
      <c r="N40" s="52"/>
      <c r="O40" s="52"/>
      <c r="P40" s="52"/>
      <c r="Q40" s="52"/>
      <c r="R40" s="52"/>
      <c r="S40" s="52"/>
      <c r="T40" s="38"/>
      <c r="U40" s="38"/>
      <c r="V40" s="38"/>
      <c r="W40" s="38"/>
    </row>
    <row r="41" spans="2:25" x14ac:dyDescent="0.2">
      <c r="B41" s="38"/>
      <c r="C41" s="38"/>
      <c r="D41" s="52"/>
      <c r="E41" s="50" t="s">
        <v>687</v>
      </c>
      <c r="F41" s="52"/>
      <c r="G41" s="52"/>
      <c r="H41" s="52"/>
      <c r="I41" s="52"/>
      <c r="J41" s="52"/>
      <c r="K41" s="52"/>
      <c r="L41" s="52"/>
      <c r="M41" s="52"/>
      <c r="N41" s="52"/>
      <c r="O41" s="52"/>
      <c r="P41" s="52"/>
      <c r="Q41" s="52"/>
      <c r="R41" s="52"/>
      <c r="S41" s="52"/>
      <c r="T41" s="38"/>
      <c r="U41" s="38"/>
      <c r="V41" s="38"/>
      <c r="W41" s="38"/>
    </row>
    <row r="42" spans="2:25" x14ac:dyDescent="0.2">
      <c r="B42" s="38"/>
      <c r="C42" s="38"/>
      <c r="D42" s="52"/>
      <c r="E42" s="50" t="s">
        <v>688</v>
      </c>
      <c r="F42" s="52"/>
      <c r="G42" s="52"/>
      <c r="H42" s="52"/>
      <c r="I42" s="52"/>
      <c r="J42" s="52"/>
      <c r="K42" s="52"/>
      <c r="L42" s="52"/>
      <c r="M42" s="52"/>
      <c r="N42" s="52"/>
      <c r="O42" s="52"/>
      <c r="P42" s="52"/>
      <c r="Q42" s="52"/>
      <c r="R42" s="52"/>
      <c r="S42" s="52"/>
      <c r="T42" s="38"/>
      <c r="U42" s="38"/>
      <c r="V42" s="38"/>
      <c r="W42" s="38"/>
    </row>
    <row r="43" spans="2:25" x14ac:dyDescent="0.2">
      <c r="B43" s="38"/>
      <c r="C43" s="38"/>
      <c r="D43" s="52"/>
      <c r="E43" s="50" t="s">
        <v>689</v>
      </c>
      <c r="F43" s="52"/>
      <c r="G43" s="52"/>
      <c r="H43" s="52"/>
      <c r="I43" s="52"/>
      <c r="J43" s="52"/>
      <c r="K43" s="52"/>
      <c r="L43" s="52"/>
      <c r="M43" s="52"/>
      <c r="N43" s="52"/>
      <c r="O43" s="52"/>
      <c r="P43" s="52"/>
      <c r="Q43" s="52"/>
      <c r="R43" s="52"/>
      <c r="S43" s="52"/>
      <c r="T43" s="38"/>
      <c r="U43" s="38"/>
      <c r="V43" s="38"/>
      <c r="W43" s="38"/>
    </row>
    <row r="44" spans="2:25" ht="3" customHeight="1" x14ac:dyDescent="0.2">
      <c r="B44" s="38"/>
      <c r="C44" s="38"/>
      <c r="D44" s="38"/>
      <c r="F44" s="38"/>
      <c r="G44" s="38"/>
      <c r="H44" s="38"/>
      <c r="I44" s="38"/>
      <c r="J44" s="38"/>
      <c r="K44" s="38"/>
      <c r="L44" s="38"/>
      <c r="M44" s="38"/>
      <c r="N44" s="38"/>
      <c r="O44" s="38"/>
      <c r="P44" s="38"/>
      <c r="Q44" s="38"/>
      <c r="R44" s="38"/>
      <c r="S44" s="38"/>
      <c r="T44" s="38"/>
      <c r="U44" s="38"/>
      <c r="V44" s="38"/>
      <c r="W44" s="38"/>
    </row>
    <row r="45" spans="2:25" ht="12.75" customHeight="1" x14ac:dyDescent="0.2">
      <c r="B45" s="2"/>
      <c r="C45" s="43" t="s">
        <v>55</v>
      </c>
      <c r="D45" s="1344" t="s">
        <v>690</v>
      </c>
      <c r="E45" s="1344"/>
      <c r="F45" s="1344"/>
      <c r="G45" s="1344"/>
      <c r="H45" s="1344"/>
      <c r="I45" s="1344"/>
      <c r="J45" s="1344"/>
      <c r="K45" s="1344"/>
      <c r="L45" s="1344"/>
      <c r="M45" s="1344"/>
      <c r="N45" s="1344"/>
      <c r="O45" s="1344"/>
      <c r="P45" s="1344"/>
      <c r="Q45" s="1344"/>
      <c r="R45" s="1344"/>
      <c r="S45" s="1344"/>
      <c r="T45" s="1344"/>
      <c r="U45" s="1344"/>
      <c r="V45" s="1344"/>
      <c r="W45" s="1344"/>
    </row>
    <row r="46" spans="2:25" x14ac:dyDescent="0.2">
      <c r="B46" s="38"/>
      <c r="C46" s="38"/>
      <c r="D46" s="1344"/>
      <c r="E46" s="1344"/>
      <c r="F46" s="1344"/>
      <c r="G46" s="1344"/>
      <c r="H46" s="1344"/>
      <c r="I46" s="1344"/>
      <c r="J46" s="1344"/>
      <c r="K46" s="1344"/>
      <c r="L46" s="1344"/>
      <c r="M46" s="1344"/>
      <c r="N46" s="1344"/>
      <c r="O46" s="1344"/>
      <c r="P46" s="1344"/>
      <c r="Q46" s="1344"/>
      <c r="R46" s="1344"/>
      <c r="S46" s="1344"/>
      <c r="T46" s="1344"/>
      <c r="U46" s="1344"/>
      <c r="V46" s="1344"/>
      <c r="W46" s="1344"/>
    </row>
    <row r="47" spans="2:25" ht="3" customHeight="1" x14ac:dyDescent="0.2">
      <c r="B47" s="38"/>
      <c r="C47" s="38"/>
      <c r="D47" s="38"/>
      <c r="F47" s="38"/>
      <c r="G47" s="38"/>
      <c r="H47" s="38"/>
      <c r="I47" s="38"/>
      <c r="J47" s="38"/>
      <c r="K47" s="38"/>
      <c r="L47" s="38"/>
      <c r="M47" s="38"/>
      <c r="N47" s="38"/>
      <c r="O47" s="38"/>
      <c r="P47" s="38"/>
      <c r="Q47" s="38"/>
      <c r="R47" s="38"/>
      <c r="S47" s="38"/>
      <c r="T47" s="38"/>
      <c r="U47" s="38"/>
      <c r="V47" s="38"/>
      <c r="W47" s="38"/>
    </row>
    <row r="48" spans="2:25" ht="12.75" hidden="1" customHeight="1" x14ac:dyDescent="0.2">
      <c r="B48" s="2"/>
      <c r="C48" s="43" t="s">
        <v>57</v>
      </c>
      <c r="D48" s="1356" t="s">
        <v>691</v>
      </c>
      <c r="E48" s="1356"/>
      <c r="F48" s="1356"/>
      <c r="G48" s="1356"/>
      <c r="H48" s="1356"/>
      <c r="I48" s="1356"/>
      <c r="J48" s="1356"/>
      <c r="K48" s="1356"/>
      <c r="L48" s="1356"/>
      <c r="M48" s="1356"/>
      <c r="N48" s="1356"/>
      <c r="O48" s="1356"/>
      <c r="P48" s="1356"/>
      <c r="Q48" s="1356"/>
      <c r="R48" s="1356"/>
      <c r="S48" s="1356"/>
      <c r="T48" s="1356"/>
      <c r="U48" s="1356"/>
      <c r="V48" s="1356"/>
      <c r="W48" s="1356"/>
    </row>
    <row r="49" spans="2:23" hidden="1" x14ac:dyDescent="0.2">
      <c r="B49" s="38"/>
      <c r="C49" s="38"/>
      <c r="D49" s="1356"/>
      <c r="E49" s="1356"/>
      <c r="F49" s="1356"/>
      <c r="G49" s="1356"/>
      <c r="H49" s="1356"/>
      <c r="I49" s="1356"/>
      <c r="J49" s="1356"/>
      <c r="K49" s="1356"/>
      <c r="L49" s="1356"/>
      <c r="M49" s="1356"/>
      <c r="N49" s="1356"/>
      <c r="O49" s="1356"/>
      <c r="P49" s="1356"/>
      <c r="Q49" s="1356"/>
      <c r="R49" s="1356"/>
      <c r="S49" s="1356"/>
      <c r="T49" s="1356"/>
      <c r="U49" s="1356"/>
      <c r="V49" s="1356"/>
      <c r="W49" s="1356"/>
    </row>
    <row r="50" spans="2:23" hidden="1" x14ac:dyDescent="0.2">
      <c r="B50" s="38"/>
      <c r="C50" s="38"/>
      <c r="D50" s="424" t="s">
        <v>692</v>
      </c>
      <c r="E50" s="425"/>
      <c r="F50" s="64"/>
      <c r="G50" s="425"/>
      <c r="H50" s="425"/>
      <c r="I50" s="425"/>
      <c r="J50" s="64"/>
      <c r="K50" s="64"/>
      <c r="L50" s="64"/>
      <c r="M50" s="64"/>
      <c r="Q50" s="1343"/>
      <c r="R50" s="1343"/>
      <c r="S50" s="1343"/>
      <c r="T50" s="1343"/>
      <c r="U50" s="1343"/>
      <c r="V50" s="1343"/>
      <c r="W50" s="1343"/>
    </row>
    <row r="51" spans="2:23" ht="3" customHeight="1" x14ac:dyDescent="0.2">
      <c r="B51" s="38"/>
      <c r="C51" s="38"/>
      <c r="D51" s="64"/>
      <c r="E51" s="71"/>
      <c r="F51" s="71"/>
      <c r="G51" s="71"/>
      <c r="H51" s="71"/>
      <c r="I51" s="71"/>
      <c r="J51" s="71"/>
      <c r="K51" s="71"/>
      <c r="L51" s="71"/>
      <c r="M51" s="71"/>
      <c r="N51" s="38"/>
      <c r="T51" s="38"/>
      <c r="U51" s="38"/>
      <c r="W51" s="38"/>
    </row>
    <row r="52" spans="2:23" ht="12.75" customHeight="1" x14ac:dyDescent="0.2">
      <c r="B52" s="2"/>
      <c r="C52" s="426" t="s">
        <v>57</v>
      </c>
      <c r="D52" s="71" t="s">
        <v>693</v>
      </c>
      <c r="E52" s="64"/>
      <c r="F52" s="71"/>
      <c r="G52" s="71"/>
      <c r="H52" s="71"/>
      <c r="I52" s="71"/>
      <c r="J52" s="71"/>
      <c r="K52" s="71"/>
      <c r="L52" s="3" t="s">
        <v>694</v>
      </c>
      <c r="M52" s="71"/>
      <c r="N52" s="50"/>
      <c r="O52" s="50"/>
      <c r="Q52" s="1354"/>
      <c r="R52" s="1354"/>
      <c r="S52" s="1354"/>
      <c r="T52" s="1354"/>
      <c r="U52" s="1354"/>
      <c r="V52" s="1354"/>
    </row>
    <row r="53" spans="2:23" ht="9.75" customHeight="1" x14ac:dyDescent="0.2">
      <c r="B53" s="38"/>
      <c r="C53" s="38"/>
      <c r="D53" s="52"/>
      <c r="E53" s="52"/>
      <c r="F53" s="52"/>
      <c r="G53" s="52"/>
      <c r="H53" s="52"/>
      <c r="I53" s="52"/>
      <c r="J53" s="52"/>
      <c r="K53" s="52"/>
      <c r="L53" s="52"/>
      <c r="M53" s="52"/>
      <c r="N53" s="52"/>
      <c r="O53" s="52"/>
      <c r="P53" s="52"/>
      <c r="Q53" s="52"/>
    </row>
    <row r="54" spans="2:23" x14ac:dyDescent="0.2">
      <c r="B54" s="54"/>
      <c r="C54" s="55"/>
      <c r="D54" s="53" t="s">
        <v>695</v>
      </c>
      <c r="G54" s="952"/>
      <c r="H54" s="952"/>
      <c r="I54" s="952"/>
      <c r="J54" s="952"/>
      <c r="K54" s="952"/>
      <c r="L54" s="952"/>
      <c r="M54" s="952"/>
      <c r="N54" s="952"/>
      <c r="Q54" s="1355" t="s">
        <v>696</v>
      </c>
      <c r="R54" s="1355"/>
      <c r="S54" s="1355"/>
      <c r="T54" s="952"/>
      <c r="U54" s="952"/>
    </row>
    <row r="55" spans="2:23" ht="3" customHeight="1" x14ac:dyDescent="0.2">
      <c r="B55" s="38"/>
      <c r="C55" s="38"/>
      <c r="D55" s="38"/>
      <c r="F55" s="38"/>
      <c r="G55" s="38"/>
      <c r="H55" s="38"/>
      <c r="I55" s="38"/>
      <c r="J55" s="38"/>
      <c r="K55" s="38"/>
      <c r="L55" s="38"/>
      <c r="M55" s="38"/>
      <c r="N55" s="38"/>
      <c r="O55" s="38"/>
      <c r="P55" s="38"/>
      <c r="Q55" s="38"/>
      <c r="R55" s="38"/>
      <c r="S55" s="38"/>
      <c r="T55" s="38"/>
      <c r="U55" s="38"/>
      <c r="V55" s="38"/>
      <c r="W55" s="38"/>
    </row>
    <row r="56" spans="2:23" ht="12.75" customHeight="1" x14ac:dyDescent="0.2">
      <c r="B56" s="2"/>
      <c r="C56" s="43" t="s">
        <v>69</v>
      </c>
      <c r="D56" s="50" t="s">
        <v>697</v>
      </c>
      <c r="F56" s="50"/>
      <c r="G56" s="50"/>
      <c r="H56" s="50"/>
      <c r="I56" s="50"/>
      <c r="J56" s="50"/>
      <c r="K56" s="50"/>
      <c r="L56" s="50"/>
      <c r="M56" s="50"/>
      <c r="N56" s="50"/>
      <c r="O56" s="50"/>
      <c r="P56" s="50"/>
      <c r="T56" s="50"/>
      <c r="U56" s="50"/>
      <c r="V56" s="50"/>
      <c r="W56" s="38"/>
    </row>
    <row r="57" spans="2:23" ht="3" customHeight="1" x14ac:dyDescent="0.2">
      <c r="B57" s="38"/>
      <c r="C57" s="38"/>
      <c r="D57" s="38"/>
      <c r="F57" s="38"/>
      <c r="G57" s="38"/>
      <c r="H57" s="38"/>
      <c r="I57" s="38"/>
      <c r="J57" s="38"/>
      <c r="K57" s="38"/>
      <c r="L57" s="38"/>
      <c r="M57" s="38"/>
      <c r="N57" s="38"/>
      <c r="O57" s="38"/>
      <c r="P57" s="38"/>
      <c r="Q57" s="38"/>
      <c r="R57" s="38"/>
      <c r="S57" s="38"/>
      <c r="T57" s="38"/>
      <c r="U57" s="38"/>
      <c r="V57" s="38"/>
      <c r="W57" s="38"/>
    </row>
    <row r="58" spans="2:23" ht="12.75" customHeight="1" x14ac:dyDescent="0.2">
      <c r="B58" s="2"/>
      <c r="C58" s="43" t="s">
        <v>71</v>
      </c>
      <c r="D58" s="50" t="s">
        <v>698</v>
      </c>
      <c r="F58" s="50"/>
      <c r="G58" s="50"/>
      <c r="H58" s="50"/>
      <c r="I58" s="50"/>
      <c r="J58" s="50"/>
      <c r="K58" s="50"/>
      <c r="L58" s="50"/>
      <c r="M58" s="50"/>
      <c r="N58" s="50"/>
      <c r="O58" s="50"/>
      <c r="P58" s="50"/>
      <c r="Q58" s="50"/>
      <c r="R58" s="50"/>
      <c r="S58" s="50"/>
      <c r="T58" s="50"/>
      <c r="U58" s="50"/>
      <c r="V58" s="50"/>
      <c r="W58" s="38"/>
    </row>
    <row r="59" spans="2:23" ht="3" customHeight="1" x14ac:dyDescent="0.2">
      <c r="B59" s="38"/>
      <c r="C59" s="38"/>
      <c r="E59" s="38"/>
      <c r="F59" s="38"/>
      <c r="G59" s="38"/>
      <c r="H59" s="38"/>
      <c r="I59" s="38"/>
      <c r="J59" s="38"/>
      <c r="K59" s="38"/>
      <c r="L59" s="38"/>
      <c r="M59" s="38"/>
      <c r="N59" s="38"/>
      <c r="O59" s="38"/>
      <c r="P59" s="38"/>
      <c r="Q59" s="38"/>
      <c r="R59" s="38"/>
      <c r="S59" s="38"/>
      <c r="T59" s="38"/>
      <c r="U59" s="38"/>
      <c r="V59" s="38"/>
      <c r="W59" s="38"/>
    </row>
    <row r="60" spans="2:23" ht="12.75" customHeight="1" x14ac:dyDescent="0.2">
      <c r="B60" s="2"/>
      <c r="C60" s="43" t="s">
        <v>79</v>
      </c>
      <c r="D60" s="1344" t="s">
        <v>699</v>
      </c>
      <c r="E60" s="1344"/>
      <c r="F60" s="1344"/>
      <c r="G60" s="1344"/>
      <c r="H60" s="1344"/>
      <c r="I60" s="1344"/>
      <c r="J60" s="1344"/>
      <c r="K60" s="1344"/>
      <c r="L60" s="1344"/>
      <c r="M60" s="1344"/>
      <c r="N60" s="1344"/>
      <c r="O60" s="1344"/>
      <c r="P60" s="1344"/>
      <c r="Q60" s="1344"/>
      <c r="R60" s="1344"/>
      <c r="S60" s="1344"/>
      <c r="T60" s="1344"/>
      <c r="U60" s="1344"/>
      <c r="V60" s="1344"/>
      <c r="W60" s="1344"/>
    </row>
    <row r="61" spans="2:23" x14ac:dyDescent="0.2">
      <c r="B61" s="38"/>
      <c r="C61" s="38"/>
      <c r="D61" s="1344"/>
      <c r="E61" s="1344"/>
      <c r="F61" s="1344"/>
      <c r="G61" s="1344"/>
      <c r="H61" s="1344"/>
      <c r="I61" s="1344"/>
      <c r="J61" s="1344"/>
      <c r="K61" s="1344"/>
      <c r="L61" s="1344"/>
      <c r="M61" s="1344"/>
      <c r="N61" s="1344"/>
      <c r="O61" s="1344"/>
      <c r="P61" s="1344"/>
      <c r="Q61" s="1344"/>
      <c r="R61" s="1344"/>
      <c r="S61" s="1344"/>
      <c r="T61" s="1344"/>
      <c r="U61" s="1344"/>
      <c r="V61" s="1344"/>
      <c r="W61" s="1344"/>
    </row>
    <row r="62" spans="2:23" ht="3" customHeight="1" x14ac:dyDescent="0.2">
      <c r="B62" s="38"/>
      <c r="C62" s="38"/>
      <c r="E62" s="38"/>
      <c r="F62" s="38"/>
      <c r="G62" s="38"/>
      <c r="H62" s="38"/>
      <c r="I62" s="38"/>
      <c r="J62" s="38"/>
      <c r="K62" s="38"/>
      <c r="L62" s="38"/>
      <c r="M62" s="38"/>
      <c r="N62" s="38"/>
      <c r="O62" s="38"/>
      <c r="P62" s="38"/>
      <c r="Q62" s="38"/>
      <c r="R62" s="38"/>
      <c r="S62" s="38"/>
      <c r="T62" s="38"/>
      <c r="U62" s="38"/>
      <c r="V62" s="38"/>
      <c r="W62" s="38"/>
    </row>
    <row r="63" spans="2:23" x14ac:dyDescent="0.2">
      <c r="B63" s="2"/>
      <c r="C63" s="426" t="s">
        <v>700</v>
      </c>
      <c r="D63" s="427" t="s">
        <v>701</v>
      </c>
      <c r="F63" s="952"/>
      <c r="G63" s="952"/>
      <c r="H63" s="952"/>
      <c r="L63" s="952"/>
      <c r="M63" s="952"/>
      <c r="N63" s="952"/>
      <c r="Q63" s="928"/>
      <c r="R63" s="425" t="s">
        <v>702</v>
      </c>
      <c r="W63" s="38"/>
    </row>
    <row r="64" spans="2:23" ht="9" customHeight="1" x14ac:dyDescent="0.2">
      <c r="B64" s="40"/>
      <c r="C64" s="930"/>
      <c r="D64" s="40"/>
      <c r="E64" s="930"/>
      <c r="F64" s="40"/>
      <c r="G64" s="40"/>
      <c r="H64" s="40"/>
      <c r="I64" s="40"/>
      <c r="J64" s="40"/>
      <c r="K64" s="40"/>
      <c r="L64" s="40"/>
      <c r="M64" s="40"/>
      <c r="N64" s="40"/>
      <c r="O64" s="40"/>
      <c r="P64" s="40"/>
      <c r="Q64" s="40"/>
      <c r="R64" s="40"/>
      <c r="S64" s="40"/>
      <c r="T64" s="40"/>
      <c r="U64" s="40"/>
      <c r="V64" s="40"/>
      <c r="W64" s="40"/>
    </row>
    <row r="65" spans="1:23" ht="13.15" customHeight="1" x14ac:dyDescent="0.2">
      <c r="B65" s="54" t="s">
        <v>703</v>
      </c>
      <c r="D65" s="929"/>
      <c r="F65" s="929"/>
      <c r="G65" s="929"/>
      <c r="H65" s="929"/>
      <c r="I65" s="929"/>
      <c r="J65" s="929"/>
      <c r="K65" s="929"/>
      <c r="L65" s="929"/>
      <c r="M65" s="929"/>
      <c r="N65" s="929"/>
      <c r="O65" s="929"/>
      <c r="P65" s="929"/>
      <c r="Q65" s="929"/>
      <c r="R65" s="929"/>
      <c r="S65" s="929"/>
      <c r="T65" s="929"/>
      <c r="U65" s="929"/>
      <c r="V65" s="929"/>
      <c r="W65" s="40"/>
    </row>
    <row r="66" spans="1:23" ht="3" customHeight="1" x14ac:dyDescent="0.2">
      <c r="B66" s="54"/>
      <c r="D66" s="952"/>
      <c r="F66" s="952"/>
      <c r="G66" s="952"/>
      <c r="H66" s="952"/>
      <c r="I66" s="952"/>
      <c r="J66" s="952"/>
      <c r="K66" s="952"/>
      <c r="L66" s="952"/>
      <c r="M66" s="952"/>
      <c r="N66" s="952"/>
      <c r="O66" s="952"/>
      <c r="P66" s="952"/>
      <c r="Q66" s="952"/>
      <c r="R66" s="952"/>
      <c r="S66" s="952"/>
      <c r="T66" s="952"/>
      <c r="U66" s="952"/>
      <c r="V66" s="952"/>
      <c r="W66" s="38"/>
    </row>
    <row r="67" spans="1:23" ht="12.75" customHeight="1" x14ac:dyDescent="0.2">
      <c r="B67" s="2"/>
      <c r="C67" s="43" t="s">
        <v>53</v>
      </c>
      <c r="D67" s="50" t="s">
        <v>704</v>
      </c>
      <c r="F67" s="50"/>
      <c r="G67" s="50"/>
      <c r="H67" s="50"/>
      <c r="I67" s="50"/>
      <c r="J67" s="50"/>
      <c r="K67" s="50"/>
      <c r="L67" s="50"/>
      <c r="M67" s="50"/>
      <c r="N67" s="50"/>
      <c r="O67" s="50"/>
      <c r="P67" s="50"/>
      <c r="Q67" s="50"/>
      <c r="R67" s="50"/>
      <c r="S67" s="50"/>
      <c r="T67" s="50"/>
      <c r="U67" s="50"/>
      <c r="V67" s="50"/>
      <c r="W67" s="38"/>
    </row>
    <row r="68" spans="1:23" ht="3" customHeight="1" x14ac:dyDescent="0.2">
      <c r="B68" s="54"/>
      <c r="C68" s="55"/>
      <c r="D68" s="952"/>
      <c r="F68" s="952"/>
      <c r="G68" s="952"/>
      <c r="H68" s="952"/>
      <c r="I68" s="952"/>
      <c r="J68" s="952"/>
      <c r="K68" s="952"/>
      <c r="L68" s="952"/>
      <c r="M68" s="952"/>
      <c r="N68" s="952"/>
      <c r="O68" s="952"/>
      <c r="P68" s="952"/>
      <c r="Q68" s="952"/>
      <c r="R68" s="952"/>
      <c r="S68" s="952"/>
      <c r="T68" s="952"/>
      <c r="U68" s="952"/>
      <c r="V68" s="952"/>
      <c r="W68" s="38"/>
    </row>
    <row r="69" spans="1:23" ht="12.75" customHeight="1" x14ac:dyDescent="0.2">
      <c r="B69" s="2"/>
      <c r="C69" s="43" t="s">
        <v>55</v>
      </c>
      <c r="D69" s="50" t="s">
        <v>705</v>
      </c>
      <c r="F69" s="50"/>
      <c r="G69" s="50"/>
      <c r="H69" s="50"/>
      <c r="I69" s="50"/>
      <c r="J69" s="50"/>
      <c r="K69" s="50"/>
      <c r="L69" s="50"/>
      <c r="M69" s="50"/>
      <c r="N69" s="50"/>
      <c r="P69" s="57" t="s">
        <v>706</v>
      </c>
      <c r="Q69" s="50" t="s">
        <v>707</v>
      </c>
      <c r="R69" s="50"/>
      <c r="S69" s="50"/>
      <c r="T69" s="50"/>
      <c r="U69" s="50"/>
      <c r="V69" s="50"/>
      <c r="W69" s="38"/>
    </row>
    <row r="70" spans="1:23" ht="12.75" customHeight="1" x14ac:dyDescent="0.2">
      <c r="B70" s="38"/>
      <c r="C70" s="38"/>
      <c r="E70" s="52"/>
      <c r="G70" s="52"/>
      <c r="H70" s="52"/>
      <c r="I70" s="52"/>
      <c r="J70" s="52"/>
      <c r="K70" s="52"/>
      <c r="L70" s="52"/>
      <c r="M70" s="52"/>
      <c r="N70" s="52"/>
      <c r="P70" s="57" t="s">
        <v>708</v>
      </c>
      <c r="Q70" s="56" t="s">
        <v>709</v>
      </c>
      <c r="R70" s="52"/>
      <c r="S70" s="52"/>
      <c r="T70" s="52"/>
      <c r="U70" s="52"/>
      <c r="V70" s="52"/>
      <c r="W70" s="38"/>
    </row>
    <row r="71" spans="1:23" ht="12.75" customHeight="1" x14ac:dyDescent="0.2">
      <c r="B71" s="54"/>
      <c r="C71" s="55"/>
      <c r="E71" s="952"/>
      <c r="G71" s="952"/>
      <c r="H71" s="952"/>
      <c r="I71" s="952"/>
      <c r="J71" s="952"/>
      <c r="K71" s="952"/>
      <c r="L71" s="952"/>
      <c r="M71" s="952"/>
      <c r="N71" s="952"/>
      <c r="P71" s="57" t="s">
        <v>710</v>
      </c>
      <c r="Q71" s="56" t="s">
        <v>711</v>
      </c>
      <c r="R71" s="952"/>
      <c r="S71" s="952"/>
      <c r="T71" s="952"/>
      <c r="U71" s="952"/>
      <c r="V71" s="952"/>
      <c r="W71" s="38"/>
    </row>
    <row r="72" spans="1:23" ht="12.75" customHeight="1" x14ac:dyDescent="0.2">
      <c r="B72" s="54"/>
      <c r="C72" s="55"/>
      <c r="E72" s="952"/>
      <c r="G72" s="952"/>
      <c r="H72" s="952"/>
      <c r="I72" s="952"/>
      <c r="J72" s="952"/>
      <c r="K72" s="952"/>
      <c r="L72" s="952"/>
      <c r="M72" s="952"/>
      <c r="N72" s="952"/>
      <c r="P72" s="57" t="s">
        <v>712</v>
      </c>
      <c r="Q72" s="56" t="s">
        <v>713</v>
      </c>
      <c r="R72" s="952"/>
      <c r="S72" s="952"/>
      <c r="T72" s="952"/>
      <c r="U72" s="952"/>
      <c r="V72" s="952"/>
      <c r="W72" s="38"/>
    </row>
    <row r="73" spans="1:23" ht="3" customHeight="1" x14ac:dyDescent="0.2">
      <c r="B73" s="54"/>
      <c r="C73" s="55"/>
      <c r="E73" s="952"/>
      <c r="F73" s="56"/>
      <c r="G73" s="952"/>
      <c r="H73" s="952"/>
      <c r="I73" s="952"/>
      <c r="J73" s="952"/>
      <c r="K73" s="952"/>
      <c r="L73" s="952"/>
      <c r="M73" s="952"/>
      <c r="N73" s="952"/>
      <c r="O73" s="952"/>
      <c r="Q73" s="952"/>
      <c r="R73" s="952"/>
      <c r="S73" s="952"/>
      <c r="T73" s="952"/>
      <c r="U73" s="952"/>
      <c r="V73" s="952"/>
      <c r="W73" s="38"/>
    </row>
    <row r="74" spans="1:23" ht="12.75" customHeight="1" x14ac:dyDescent="0.2">
      <c r="B74" s="2"/>
      <c r="C74" s="43" t="s">
        <v>57</v>
      </c>
      <c r="D74" s="50" t="s">
        <v>714</v>
      </c>
      <c r="F74" s="50"/>
      <c r="G74" s="50"/>
      <c r="H74" s="50"/>
      <c r="I74" s="50"/>
      <c r="J74" s="50"/>
      <c r="K74" s="50"/>
      <c r="L74" s="50"/>
      <c r="M74" s="50"/>
      <c r="N74" s="50"/>
      <c r="O74" s="53" t="s">
        <v>715</v>
      </c>
      <c r="R74" s="50"/>
      <c r="S74" s="50"/>
      <c r="T74" s="50"/>
      <c r="U74" s="50"/>
      <c r="V74" s="50"/>
      <c r="W74" s="38"/>
    </row>
    <row r="75" spans="1:23" ht="15" customHeight="1" x14ac:dyDescent="0.2">
      <c r="A75" s="1368" t="s">
        <v>716</v>
      </c>
      <c r="B75" s="1368"/>
      <c r="C75" s="1368"/>
      <c r="D75" s="1368"/>
      <c r="E75" s="1368"/>
      <c r="F75" s="1368"/>
      <c r="G75" s="1368"/>
      <c r="H75" s="1368"/>
      <c r="I75" s="1368"/>
      <c r="J75" s="1368"/>
      <c r="K75" s="1368"/>
      <c r="L75" s="1368"/>
      <c r="M75" s="1368"/>
      <c r="N75" s="1368"/>
      <c r="O75" s="1368"/>
      <c r="P75" s="1368"/>
      <c r="Q75" s="1368"/>
      <c r="R75" s="1368"/>
      <c r="S75" s="1368"/>
      <c r="T75" s="1368"/>
      <c r="U75" s="1368"/>
      <c r="V75" s="1368"/>
      <c r="W75" s="1368"/>
    </row>
    <row r="76" spans="1:23" ht="258" customHeight="1" x14ac:dyDescent="0.2">
      <c r="A76" s="1369"/>
      <c r="B76" s="1370"/>
      <c r="C76" s="1370"/>
      <c r="D76" s="1370"/>
      <c r="E76" s="1370"/>
      <c r="F76" s="1370"/>
      <c r="G76" s="1370"/>
      <c r="H76" s="1370"/>
      <c r="I76" s="1370"/>
      <c r="J76" s="1370"/>
      <c r="K76" s="1370"/>
      <c r="L76" s="1370"/>
      <c r="M76" s="1370"/>
      <c r="N76" s="1370"/>
      <c r="O76" s="1370"/>
      <c r="P76" s="1370"/>
      <c r="Q76" s="1370"/>
      <c r="R76" s="1370"/>
      <c r="S76" s="1370"/>
      <c r="T76" s="1370"/>
      <c r="U76" s="1370"/>
      <c r="V76" s="1370"/>
      <c r="W76" s="1371"/>
    </row>
    <row r="77" spans="1:23" ht="6" customHeight="1" x14ac:dyDescent="0.25">
      <c r="B77" s="38"/>
      <c r="C77" s="927"/>
      <c r="D77" s="927"/>
      <c r="E77" s="927"/>
      <c r="F77" s="927"/>
      <c r="G77" s="927"/>
      <c r="H77" s="927"/>
      <c r="I77" s="927"/>
      <c r="J77" s="927"/>
      <c r="K77" s="927"/>
      <c r="L77" s="927"/>
      <c r="M77" s="927"/>
      <c r="N77" s="927"/>
      <c r="O77" s="927"/>
      <c r="P77" s="927"/>
      <c r="Q77" s="927"/>
      <c r="R77" s="927"/>
      <c r="S77" s="927"/>
      <c r="T77" s="927"/>
      <c r="U77" s="927"/>
      <c r="V77" s="927"/>
      <c r="W77" s="927"/>
    </row>
    <row r="78" spans="1:23" ht="13.5" customHeight="1" x14ac:dyDescent="0.2">
      <c r="A78" s="1368" t="s">
        <v>717</v>
      </c>
      <c r="B78" s="1368"/>
      <c r="C78" s="1368"/>
      <c r="D78" s="1368"/>
      <c r="E78" s="1368"/>
      <c r="F78" s="1368"/>
      <c r="G78" s="1368"/>
      <c r="H78" s="1368"/>
      <c r="I78" s="1368"/>
      <c r="J78" s="1368"/>
      <c r="K78" s="1368"/>
      <c r="L78" s="1368"/>
      <c r="M78" s="1368"/>
      <c r="N78" s="1368"/>
      <c r="O78" s="1368"/>
      <c r="P78" s="1368"/>
      <c r="Q78" s="1368"/>
      <c r="R78" s="1368"/>
      <c r="S78" s="1368"/>
      <c r="T78" s="1368"/>
      <c r="U78" s="1368"/>
      <c r="V78" s="1368"/>
      <c r="W78" s="1368"/>
    </row>
    <row r="79" spans="1:23" ht="3" customHeight="1" x14ac:dyDescent="0.25">
      <c r="B79" s="38"/>
      <c r="C79" s="927"/>
      <c r="D79" s="927"/>
      <c r="E79" s="927"/>
      <c r="F79" s="927"/>
      <c r="G79" s="927"/>
      <c r="H79" s="927"/>
      <c r="I79" s="927"/>
      <c r="J79" s="927"/>
      <c r="K79" s="927"/>
      <c r="L79" s="927"/>
      <c r="M79" s="927"/>
      <c r="N79" s="927"/>
      <c r="O79" s="927"/>
      <c r="P79" s="927"/>
      <c r="Q79" s="927"/>
      <c r="R79" s="927"/>
      <c r="S79" s="927"/>
      <c r="T79" s="927"/>
      <c r="U79" s="927"/>
      <c r="V79" s="927"/>
      <c r="W79" s="927"/>
    </row>
    <row r="80" spans="1:23" ht="16.5" x14ac:dyDescent="0.3">
      <c r="A80" s="58" t="s">
        <v>718</v>
      </c>
      <c r="B80" s="58"/>
      <c r="C80" s="58"/>
      <c r="D80" s="58"/>
      <c r="E80" s="58"/>
      <c r="F80" s="58"/>
      <c r="G80" s="58"/>
      <c r="H80" s="58"/>
      <c r="I80" s="58"/>
      <c r="J80" s="58"/>
      <c r="K80" s="58"/>
      <c r="L80" s="58"/>
      <c r="M80" s="58"/>
      <c r="N80" s="58"/>
      <c r="O80" s="58"/>
      <c r="P80" s="58"/>
      <c r="Q80" s="58"/>
      <c r="R80" s="58"/>
      <c r="S80" s="58"/>
      <c r="T80" s="58"/>
      <c r="U80" s="58"/>
      <c r="V80" s="59"/>
      <c r="W80" s="59"/>
    </row>
    <row r="81" spans="1:23" ht="3.75" customHeight="1" x14ac:dyDescent="0.3">
      <c r="A81" s="58"/>
      <c r="B81" s="58"/>
      <c r="C81" s="58"/>
      <c r="D81" s="58"/>
      <c r="E81" s="58"/>
      <c r="F81" s="58"/>
      <c r="G81" s="58"/>
      <c r="H81" s="58"/>
      <c r="I81" s="58"/>
      <c r="J81" s="58"/>
      <c r="K81" s="58"/>
      <c r="L81" s="58"/>
      <c r="M81" s="58"/>
      <c r="N81" s="58"/>
      <c r="O81" s="58"/>
      <c r="P81" s="58"/>
      <c r="Q81" s="58"/>
      <c r="R81" s="58"/>
      <c r="S81" s="58"/>
      <c r="T81" s="58"/>
      <c r="U81" s="58"/>
      <c r="V81" s="59"/>
      <c r="W81" s="59"/>
    </row>
    <row r="82" spans="1:23" ht="16.5" x14ac:dyDescent="0.3">
      <c r="A82" s="58" t="s">
        <v>719</v>
      </c>
      <c r="B82" s="58"/>
      <c r="C82" s="58"/>
      <c r="D82" s="58"/>
      <c r="E82" s="58"/>
      <c r="F82" s="58"/>
      <c r="G82" s="58"/>
      <c r="H82" s="58"/>
      <c r="I82" s="58"/>
      <c r="J82" s="58"/>
      <c r="K82" s="58"/>
      <c r="L82" s="58"/>
      <c r="M82" s="58"/>
      <c r="N82" s="58"/>
      <c r="O82" s="58"/>
      <c r="P82" s="58"/>
      <c r="Q82" s="58"/>
      <c r="R82" s="58"/>
      <c r="S82" s="58"/>
      <c r="T82" s="58"/>
      <c r="U82" s="58"/>
      <c r="V82" s="59"/>
      <c r="W82" s="59"/>
    </row>
    <row r="83" spans="1:23" ht="3.75" customHeight="1" x14ac:dyDescent="0.3">
      <c r="A83" s="58"/>
      <c r="B83" s="58"/>
      <c r="C83" s="58"/>
      <c r="D83" s="58"/>
      <c r="E83" s="58"/>
      <c r="F83" s="58"/>
      <c r="G83" s="58"/>
      <c r="H83" s="58"/>
      <c r="I83" s="58"/>
      <c r="J83" s="58"/>
      <c r="K83" s="58"/>
      <c r="L83" s="58"/>
      <c r="M83" s="58"/>
      <c r="N83" s="58"/>
      <c r="O83" s="58"/>
      <c r="P83" s="58"/>
      <c r="Q83" s="58"/>
      <c r="R83" s="58"/>
      <c r="S83" s="58"/>
      <c r="T83" s="58"/>
      <c r="U83" s="58"/>
      <c r="V83" s="59"/>
      <c r="W83" s="59"/>
    </row>
    <row r="84" spans="1:23" ht="81" customHeight="1" x14ac:dyDescent="0.2">
      <c r="A84" s="1372" t="s">
        <v>720</v>
      </c>
      <c r="B84" s="1372"/>
      <c r="C84" s="1372"/>
      <c r="D84" s="1372"/>
      <c r="E84" s="1372"/>
      <c r="F84" s="1372"/>
      <c r="G84" s="1372"/>
      <c r="H84" s="1372"/>
      <c r="I84" s="1372"/>
      <c r="J84" s="1372"/>
      <c r="K84" s="1372"/>
      <c r="L84" s="1372"/>
      <c r="M84" s="1372"/>
      <c r="N84" s="1372"/>
      <c r="O84" s="1372"/>
      <c r="P84" s="1372"/>
      <c r="Q84" s="1372"/>
      <c r="R84" s="1372"/>
      <c r="S84" s="1372"/>
      <c r="T84" s="1372"/>
      <c r="U84" s="1372"/>
      <c r="V84" s="1372"/>
      <c r="W84" s="1372"/>
    </row>
    <row r="85" spans="1:23" ht="3.75" customHeight="1" x14ac:dyDescent="0.3">
      <c r="A85" s="60"/>
      <c r="B85" s="60"/>
      <c r="C85" s="60"/>
      <c r="D85" s="60"/>
      <c r="E85" s="60"/>
      <c r="F85" s="60"/>
      <c r="G85" s="60"/>
      <c r="H85" s="60"/>
      <c r="I85" s="60"/>
      <c r="J85" s="60"/>
      <c r="K85" s="60"/>
      <c r="L85" s="60"/>
      <c r="M85" s="60"/>
      <c r="N85" s="60"/>
      <c r="O85" s="60"/>
      <c r="P85" s="60"/>
      <c r="Q85" s="60"/>
      <c r="R85" s="60"/>
      <c r="S85" s="60"/>
      <c r="T85" s="60"/>
      <c r="U85" s="60"/>
      <c r="V85" s="61"/>
      <c r="W85" s="61"/>
    </row>
    <row r="86" spans="1:23" ht="31.5" customHeight="1" x14ac:dyDescent="0.2">
      <c r="A86" s="1372" t="s">
        <v>721</v>
      </c>
      <c r="B86" s="1372"/>
      <c r="C86" s="1372"/>
      <c r="D86" s="1372"/>
      <c r="E86" s="1372"/>
      <c r="F86" s="1372"/>
      <c r="G86" s="1372"/>
      <c r="H86" s="1372"/>
      <c r="I86" s="1372"/>
      <c r="J86" s="1372"/>
      <c r="K86" s="1372"/>
      <c r="L86" s="1372"/>
      <c r="M86" s="1372"/>
      <c r="N86" s="1372"/>
      <c r="O86" s="1372"/>
      <c r="P86" s="1372"/>
      <c r="Q86" s="1372"/>
      <c r="R86" s="1372"/>
      <c r="S86" s="1372"/>
      <c r="T86" s="1372"/>
      <c r="U86" s="1372"/>
      <c r="V86" s="1372"/>
      <c r="W86" s="1372"/>
    </row>
    <row r="87" spans="1:23" ht="3.75" customHeight="1" x14ac:dyDescent="0.3">
      <c r="A87" s="60"/>
      <c r="B87" s="60"/>
      <c r="C87" s="60"/>
      <c r="D87" s="60"/>
      <c r="E87" s="60"/>
      <c r="F87" s="60"/>
      <c r="G87" s="60"/>
      <c r="H87" s="60"/>
      <c r="I87" s="60"/>
      <c r="J87" s="60"/>
      <c r="K87" s="60"/>
      <c r="L87" s="60"/>
      <c r="M87" s="60"/>
      <c r="N87" s="60"/>
      <c r="O87" s="60"/>
      <c r="P87" s="60"/>
      <c r="Q87" s="60"/>
      <c r="R87" s="60"/>
      <c r="S87" s="60"/>
      <c r="T87" s="60"/>
      <c r="U87" s="60"/>
      <c r="V87" s="61"/>
      <c r="W87" s="61"/>
    </row>
    <row r="88" spans="1:23" ht="48" customHeight="1" x14ac:dyDescent="0.2">
      <c r="A88" s="1372" t="s">
        <v>722</v>
      </c>
      <c r="B88" s="1372"/>
      <c r="C88" s="1372"/>
      <c r="D88" s="1372"/>
      <c r="E88" s="1372"/>
      <c r="F88" s="1372"/>
      <c r="G88" s="1372"/>
      <c r="H88" s="1372"/>
      <c r="I88" s="1372"/>
      <c r="J88" s="1372"/>
      <c r="K88" s="1372"/>
      <c r="L88" s="1372"/>
      <c r="M88" s="1372"/>
      <c r="N88" s="1372"/>
      <c r="O88" s="1372"/>
      <c r="P88" s="1372"/>
      <c r="Q88" s="1372"/>
      <c r="R88" s="1372"/>
      <c r="S88" s="1372"/>
      <c r="T88" s="1372"/>
      <c r="U88" s="1372"/>
      <c r="V88" s="1372"/>
      <c r="W88" s="1372"/>
    </row>
    <row r="89" spans="1:23" ht="3.75" customHeight="1" x14ac:dyDescent="0.3">
      <c r="A89" s="60"/>
      <c r="B89" s="60"/>
      <c r="C89" s="60"/>
      <c r="D89" s="60"/>
      <c r="E89" s="60"/>
      <c r="F89" s="60"/>
      <c r="G89" s="60"/>
      <c r="H89" s="60"/>
      <c r="I89" s="60"/>
      <c r="J89" s="60"/>
      <c r="K89" s="60"/>
      <c r="L89" s="60"/>
      <c r="M89" s="60"/>
      <c r="N89" s="60"/>
      <c r="O89" s="60"/>
      <c r="P89" s="60"/>
      <c r="Q89" s="60"/>
      <c r="R89" s="60"/>
      <c r="S89" s="60"/>
      <c r="T89" s="60"/>
      <c r="U89" s="60"/>
      <c r="V89" s="61"/>
      <c r="W89" s="61"/>
    </row>
    <row r="90" spans="1:23" ht="47.25" customHeight="1" x14ac:dyDescent="0.2">
      <c r="A90" s="1372" t="s">
        <v>723</v>
      </c>
      <c r="B90" s="1372"/>
      <c r="C90" s="1372"/>
      <c r="D90" s="1372"/>
      <c r="E90" s="1372"/>
      <c r="F90" s="1372"/>
      <c r="G90" s="1372"/>
      <c r="H90" s="1372"/>
      <c r="I90" s="1372"/>
      <c r="J90" s="1372"/>
      <c r="K90" s="1372"/>
      <c r="L90" s="1372"/>
      <c r="M90" s="1372"/>
      <c r="N90" s="1372"/>
      <c r="O90" s="1372"/>
      <c r="P90" s="1372"/>
      <c r="Q90" s="1372"/>
      <c r="R90" s="1372"/>
      <c r="S90" s="1372"/>
      <c r="T90" s="1372"/>
      <c r="U90" s="1372"/>
      <c r="V90" s="1372"/>
      <c r="W90" s="1372"/>
    </row>
    <row r="91" spans="1:23" ht="4.5" customHeight="1" x14ac:dyDescent="0.3">
      <c r="A91" s="62"/>
      <c r="B91" s="60"/>
      <c r="C91" s="60"/>
      <c r="D91" s="60"/>
      <c r="E91" s="60"/>
      <c r="F91" s="60"/>
      <c r="G91" s="60"/>
      <c r="H91" s="60"/>
      <c r="I91" s="60"/>
      <c r="J91" s="60"/>
      <c r="K91" s="60"/>
      <c r="L91" s="60"/>
      <c r="M91" s="60"/>
      <c r="N91" s="60"/>
      <c r="O91" s="60"/>
      <c r="P91" s="60"/>
      <c r="Q91" s="60"/>
      <c r="R91" s="60"/>
      <c r="S91" s="60"/>
      <c r="T91" s="60"/>
      <c r="U91" s="60"/>
      <c r="V91" s="61"/>
      <c r="W91" s="61"/>
    </row>
    <row r="92" spans="1:23" ht="47.25" customHeight="1" x14ac:dyDescent="0.2">
      <c r="A92" s="1372" t="s">
        <v>724</v>
      </c>
      <c r="B92" s="1372"/>
      <c r="C92" s="1372"/>
      <c r="D92" s="1372"/>
      <c r="E92" s="1372"/>
      <c r="F92" s="1372"/>
      <c r="G92" s="1372"/>
      <c r="H92" s="1372"/>
      <c r="I92" s="1372"/>
      <c r="J92" s="1372"/>
      <c r="K92" s="1372"/>
      <c r="L92" s="1372"/>
      <c r="M92" s="1372"/>
      <c r="N92" s="1372"/>
      <c r="O92" s="1372"/>
      <c r="P92" s="1372"/>
      <c r="Q92" s="1372"/>
      <c r="R92" s="1372"/>
      <c r="S92" s="1372"/>
      <c r="T92" s="1372"/>
      <c r="U92" s="1372"/>
      <c r="V92" s="1372"/>
      <c r="W92" s="1372"/>
    </row>
    <row r="93" spans="1:23" ht="4.5" customHeight="1" x14ac:dyDescent="0.3">
      <c r="A93" s="62"/>
      <c r="B93" s="60"/>
      <c r="C93" s="60"/>
      <c r="D93" s="60"/>
      <c r="E93" s="60"/>
      <c r="F93" s="60"/>
      <c r="G93" s="60"/>
      <c r="H93" s="60"/>
      <c r="I93" s="60"/>
      <c r="J93" s="60"/>
      <c r="K93" s="60"/>
      <c r="L93" s="60"/>
      <c r="M93" s="60"/>
      <c r="N93" s="60"/>
      <c r="O93" s="60"/>
      <c r="P93" s="60"/>
      <c r="Q93" s="60"/>
      <c r="R93" s="60"/>
      <c r="S93" s="60"/>
      <c r="T93" s="60"/>
      <c r="U93" s="60"/>
      <c r="V93" s="61"/>
      <c r="W93" s="61"/>
    </row>
    <row r="94" spans="1:23" ht="83.25" customHeight="1" x14ac:dyDescent="0.2">
      <c r="A94" s="1372" t="s">
        <v>725</v>
      </c>
      <c r="B94" s="1372"/>
      <c r="C94" s="1372"/>
      <c r="D94" s="1372"/>
      <c r="E94" s="1372"/>
      <c r="F94" s="1372"/>
      <c r="G94" s="1372"/>
      <c r="H94" s="1372"/>
      <c r="I94" s="1372"/>
      <c r="J94" s="1372"/>
      <c r="K94" s="1372"/>
      <c r="L94" s="1372"/>
      <c r="M94" s="1372"/>
      <c r="N94" s="1372"/>
      <c r="O94" s="1372"/>
      <c r="P94" s="1372"/>
      <c r="Q94" s="1372"/>
      <c r="R94" s="1372"/>
      <c r="S94" s="1372"/>
      <c r="T94" s="1372"/>
      <c r="U94" s="1372"/>
      <c r="V94" s="1372"/>
      <c r="W94" s="1372"/>
    </row>
    <row r="95" spans="1:23" ht="3" customHeight="1" x14ac:dyDescent="0.3">
      <c r="A95" s="62"/>
      <c r="B95" s="60"/>
      <c r="C95" s="60"/>
      <c r="D95" s="60"/>
      <c r="E95" s="60"/>
      <c r="F95" s="60"/>
      <c r="G95" s="60"/>
      <c r="H95" s="60"/>
      <c r="I95" s="60"/>
      <c r="J95" s="60"/>
      <c r="K95" s="60"/>
      <c r="L95" s="60"/>
      <c r="M95" s="60"/>
      <c r="N95" s="60"/>
      <c r="O95" s="60"/>
      <c r="P95" s="60"/>
      <c r="Q95" s="60"/>
      <c r="R95" s="60"/>
      <c r="S95" s="60"/>
      <c r="T95" s="60"/>
      <c r="U95" s="60"/>
      <c r="V95" s="61"/>
      <c r="W95" s="61"/>
    </row>
    <row r="96" spans="1:23" ht="16.5" customHeight="1" x14ac:dyDescent="0.3">
      <c r="A96" s="1378" t="s">
        <v>726</v>
      </c>
      <c r="B96" s="1378"/>
      <c r="C96" s="1378"/>
      <c r="D96" s="1378"/>
      <c r="E96" s="1378"/>
      <c r="F96" s="1378"/>
      <c r="G96" s="1378"/>
      <c r="H96" s="1378"/>
      <c r="I96" s="1378"/>
      <c r="J96" s="1378"/>
      <c r="K96" s="1378"/>
      <c r="L96" s="1378"/>
      <c r="M96" s="1378"/>
      <c r="N96" s="1378"/>
      <c r="O96" s="1378"/>
      <c r="P96" s="1378"/>
      <c r="Q96" s="1378"/>
      <c r="R96" s="1378"/>
      <c r="S96" s="1378"/>
      <c r="T96" s="1378"/>
      <c r="U96" s="1378"/>
      <c r="V96" s="59"/>
      <c r="W96" s="59"/>
    </row>
    <row r="97" spans="1:23" s="64" customFormat="1" ht="14.25" customHeight="1" x14ac:dyDescent="0.2">
      <c r="A97" s="1373" t="s">
        <v>727</v>
      </c>
      <c r="B97" s="1373"/>
      <c r="C97" s="1373"/>
      <c r="D97" s="1373"/>
      <c r="E97" s="1373"/>
      <c r="F97" s="1373"/>
      <c r="G97" s="1373"/>
      <c r="H97" s="1373"/>
      <c r="I97" s="1373"/>
      <c r="J97" s="1373"/>
      <c r="K97" s="1373"/>
      <c r="L97" s="1373"/>
      <c r="M97" s="1373"/>
      <c r="N97" s="1373"/>
      <c r="O97" s="1373"/>
      <c r="P97" s="1373"/>
      <c r="Q97" s="1373"/>
      <c r="R97" s="1373"/>
      <c r="S97" s="1373"/>
      <c r="T97" s="1373"/>
      <c r="U97" s="1373"/>
      <c r="V97" s="63"/>
      <c r="W97" s="63"/>
    </row>
    <row r="98" spans="1:23" s="64" customFormat="1" ht="14.25" customHeight="1" x14ac:dyDescent="0.2">
      <c r="A98" s="1373" t="s">
        <v>728</v>
      </c>
      <c r="B98" s="1373"/>
      <c r="C98" s="1373"/>
      <c r="D98" s="1373"/>
      <c r="E98" s="1373"/>
      <c r="F98" s="1373"/>
      <c r="G98" s="1373"/>
      <c r="H98" s="1373"/>
      <c r="I98" s="1373"/>
      <c r="J98" s="1373"/>
      <c r="K98" s="1373"/>
      <c r="L98" s="1373"/>
      <c r="M98" s="1373"/>
      <c r="N98" s="1373"/>
      <c r="O98" s="1373"/>
      <c r="P98" s="1373"/>
      <c r="Q98" s="1373"/>
      <c r="R98" s="1373"/>
      <c r="S98" s="1373"/>
      <c r="T98" s="1373"/>
      <c r="U98" s="1373"/>
      <c r="V98" s="63"/>
      <c r="W98" s="63"/>
    </row>
    <row r="99" spans="1:23" s="64" customFormat="1" ht="14.25" customHeight="1" x14ac:dyDescent="0.2">
      <c r="A99" s="1373" t="s">
        <v>729</v>
      </c>
      <c r="B99" s="1373"/>
      <c r="C99" s="1373"/>
      <c r="D99" s="1373"/>
      <c r="E99" s="1373"/>
      <c r="F99" s="1373"/>
      <c r="G99" s="1373"/>
      <c r="H99" s="1373"/>
      <c r="I99" s="1373"/>
      <c r="J99" s="1373"/>
      <c r="K99" s="1373"/>
      <c r="L99" s="1373"/>
      <c r="M99" s="1373"/>
      <c r="N99" s="1373"/>
      <c r="O99" s="1373"/>
      <c r="P99" s="1373"/>
      <c r="Q99" s="1373"/>
      <c r="R99" s="1373"/>
      <c r="S99" s="1373"/>
      <c r="T99" s="1373"/>
      <c r="U99" s="1373"/>
      <c r="V99" s="63"/>
      <c r="W99" s="63"/>
    </row>
    <row r="100" spans="1:23" ht="15" customHeight="1" x14ac:dyDescent="0.2">
      <c r="B100" s="38"/>
      <c r="C100" s="65"/>
      <c r="D100" s="65"/>
      <c r="E100" s="65"/>
      <c r="F100" s="65"/>
      <c r="G100" s="65"/>
      <c r="H100" s="65"/>
      <c r="I100" s="65"/>
      <c r="J100" s="65"/>
      <c r="K100" s="65"/>
      <c r="L100" s="65"/>
      <c r="M100" s="65"/>
      <c r="N100" s="65"/>
      <c r="O100" s="65"/>
      <c r="P100" s="65"/>
      <c r="Q100" s="65"/>
      <c r="R100" s="65"/>
      <c r="S100" s="65"/>
      <c r="T100" s="65"/>
      <c r="U100" s="65"/>
      <c r="V100" s="65"/>
      <c r="W100" s="65"/>
    </row>
    <row r="101" spans="1:23" ht="15.75" x14ac:dyDescent="0.25">
      <c r="A101" s="1375"/>
      <c r="B101" s="1375"/>
      <c r="C101" s="1375"/>
      <c r="D101" s="1375"/>
      <c r="E101" s="1375"/>
      <c r="F101" s="1375"/>
      <c r="G101" s="1375"/>
      <c r="H101" s="1375"/>
      <c r="I101" s="1375"/>
      <c r="J101" s="1375"/>
      <c r="K101" s="1375"/>
      <c r="L101" s="1375"/>
      <c r="M101" s="1375"/>
      <c r="N101" s="1375"/>
      <c r="O101" s="1375"/>
      <c r="P101" s="927"/>
      <c r="Q101" s="1374"/>
      <c r="R101" s="1374"/>
      <c r="S101" s="1374"/>
      <c r="T101" s="1374"/>
      <c r="U101" s="1374"/>
      <c r="V101" s="1374"/>
      <c r="W101" s="1374"/>
    </row>
    <row r="102" spans="1:23" x14ac:dyDescent="0.2">
      <c r="A102" s="66" t="s">
        <v>730</v>
      </c>
      <c r="B102" s="38"/>
      <c r="D102" s="67"/>
      <c r="E102" s="67"/>
      <c r="F102" s="67"/>
      <c r="G102" s="67"/>
      <c r="H102" s="67"/>
      <c r="I102" s="67"/>
      <c r="J102" s="67"/>
      <c r="K102" s="67"/>
      <c r="L102" s="67"/>
      <c r="M102" s="67"/>
      <c r="N102" s="67"/>
      <c r="O102" s="67"/>
      <c r="P102" s="68"/>
      <c r="Q102" s="69" t="s">
        <v>731</v>
      </c>
      <c r="R102" s="70"/>
      <c r="S102" s="70"/>
      <c r="T102" s="70"/>
      <c r="U102" s="70"/>
      <c r="V102" s="70"/>
      <c r="W102" s="70"/>
    </row>
    <row r="103" spans="1:23" ht="9" customHeight="1" x14ac:dyDescent="0.2">
      <c r="A103" s="68"/>
      <c r="B103" s="38"/>
      <c r="D103" s="68"/>
      <c r="E103" s="68"/>
      <c r="F103" s="68"/>
      <c r="G103" s="68"/>
      <c r="H103" s="68"/>
      <c r="I103" s="68"/>
      <c r="J103" s="68"/>
      <c r="K103" s="68"/>
      <c r="L103" s="68"/>
      <c r="M103" s="68"/>
      <c r="N103" s="68"/>
      <c r="O103" s="68"/>
      <c r="P103" s="68"/>
      <c r="Q103" s="68"/>
      <c r="R103" s="68"/>
      <c r="S103" s="68"/>
      <c r="T103" s="68"/>
      <c r="U103" s="68"/>
      <c r="V103" s="68"/>
      <c r="W103" s="68"/>
    </row>
    <row r="104" spans="1:23" ht="15.75" x14ac:dyDescent="0.25">
      <c r="A104" s="1376"/>
      <c r="B104" s="1376"/>
      <c r="C104" s="1376"/>
      <c r="D104" s="1376"/>
      <c r="E104" s="1376"/>
      <c r="F104" s="1376"/>
      <c r="G104" s="1376"/>
      <c r="H104" s="1376"/>
      <c r="I104" s="1376"/>
      <c r="J104" s="1376"/>
      <c r="K104" s="1376"/>
      <c r="L104" s="1376"/>
      <c r="M104" s="1376"/>
      <c r="N104" s="1376"/>
      <c r="O104" s="1376"/>
      <c r="P104" s="68"/>
      <c r="Q104" s="1377"/>
      <c r="R104" s="1377"/>
      <c r="S104" s="1377"/>
      <c r="T104" s="1377"/>
      <c r="U104" s="1377"/>
      <c r="V104" s="1377"/>
      <c r="W104" s="1377"/>
    </row>
    <row r="105" spans="1:23" x14ac:dyDescent="0.2">
      <c r="A105" s="66" t="s">
        <v>732</v>
      </c>
      <c r="B105" s="38"/>
      <c r="D105" s="67"/>
      <c r="E105" s="67"/>
      <c r="F105" s="67"/>
      <c r="G105" s="67"/>
      <c r="H105" s="67"/>
      <c r="I105" s="67"/>
      <c r="J105" s="67"/>
      <c r="K105" s="67"/>
      <c r="L105" s="67"/>
      <c r="M105" s="67"/>
      <c r="N105" s="67"/>
      <c r="O105" s="67"/>
      <c r="P105" s="68"/>
      <c r="Q105" s="69" t="s">
        <v>733</v>
      </c>
      <c r="R105" s="70"/>
      <c r="S105" s="70"/>
      <c r="T105" s="70"/>
      <c r="U105" s="70"/>
      <c r="V105" s="70"/>
      <c r="W105" s="70"/>
    </row>
    <row r="106" spans="1:23" ht="13.5" x14ac:dyDescent="0.25">
      <c r="B106" s="38"/>
      <c r="C106" s="927"/>
      <c r="D106" s="927"/>
      <c r="E106" s="927"/>
      <c r="F106" s="927"/>
      <c r="G106" s="927"/>
      <c r="H106" s="927"/>
      <c r="I106" s="927"/>
      <c r="J106" s="927"/>
      <c r="K106" s="927"/>
      <c r="L106" s="927"/>
      <c r="M106" s="927"/>
      <c r="N106" s="927"/>
      <c r="O106" s="927"/>
      <c r="P106" s="927"/>
      <c r="Q106" s="927"/>
      <c r="R106" s="927"/>
      <c r="S106" s="927"/>
      <c r="T106" s="927"/>
      <c r="U106" s="927"/>
      <c r="V106" s="927"/>
      <c r="W106" s="927"/>
    </row>
    <row r="107" spans="1:23" x14ac:dyDescent="0.2">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x14ac:dyDescent="0.2">
      <c r="B108" s="38"/>
      <c r="C108" s="38"/>
      <c r="D108" s="38"/>
      <c r="E108" s="38"/>
      <c r="F108" s="38"/>
      <c r="G108" s="38"/>
      <c r="H108" s="38"/>
      <c r="I108" s="38"/>
      <c r="J108" s="38"/>
      <c r="K108" s="38"/>
      <c r="L108" s="38"/>
      <c r="M108" s="38"/>
      <c r="N108" s="38"/>
      <c r="O108" s="38"/>
      <c r="P108" s="38"/>
      <c r="Q108" s="38"/>
      <c r="R108" s="38"/>
      <c r="S108" s="38"/>
      <c r="T108" s="38"/>
      <c r="U108" s="38"/>
      <c r="V108" s="38"/>
      <c r="W108" s="38"/>
    </row>
  </sheetData>
  <sheetProtection algorithmName="SHA-512" hashValue="iuUXIP5Hcr6f6CVwKe33pxjvRDTflQoGfiEq2Be3DkXEclxyBT378rdOIex/zGX985D+HadNZucAtZ6OKxM6Fg==" saltValue="l5moDGCbVF3nbnPYR4fCcQ==" spinCount="100000" sheet="1" objects="1" scenarios="1"/>
  <mergeCells count="80">
    <mergeCell ref="V12:W12"/>
    <mergeCell ref="M12:N12"/>
    <mergeCell ref="B6:F6"/>
    <mergeCell ref="G6:L6"/>
    <mergeCell ref="G22:M22"/>
    <mergeCell ref="G21:M21"/>
    <mergeCell ref="Q16:R16"/>
    <mergeCell ref="L18:M18"/>
    <mergeCell ref="Q20:W20"/>
    <mergeCell ref="V21:W21"/>
    <mergeCell ref="V22:W22"/>
    <mergeCell ref="L19:M19"/>
    <mergeCell ref="O18:U18"/>
    <mergeCell ref="V18:W18"/>
    <mergeCell ref="G18:J18"/>
    <mergeCell ref="V16:W16"/>
    <mergeCell ref="V14:W14"/>
    <mergeCell ref="G16:M16"/>
    <mergeCell ref="G15:M15"/>
    <mergeCell ref="G14:M14"/>
    <mergeCell ref="V25:W25"/>
    <mergeCell ref="G23:M23"/>
    <mergeCell ref="G25:M25"/>
    <mergeCell ref="G24:M24"/>
    <mergeCell ref="G26:I26"/>
    <mergeCell ref="L26:M26"/>
    <mergeCell ref="O26:P27"/>
    <mergeCell ref="V26:W26"/>
    <mergeCell ref="G27:I27"/>
    <mergeCell ref="L27:M27"/>
    <mergeCell ref="V27:W27"/>
    <mergeCell ref="A88:W88"/>
    <mergeCell ref="A99:U99"/>
    <mergeCell ref="Q101:W101"/>
    <mergeCell ref="A101:O101"/>
    <mergeCell ref="A104:O104"/>
    <mergeCell ref="Q104:W104"/>
    <mergeCell ref="A90:W90"/>
    <mergeCell ref="A92:W92"/>
    <mergeCell ref="A94:W94"/>
    <mergeCell ref="A96:U96"/>
    <mergeCell ref="A97:U97"/>
    <mergeCell ref="A98:U98"/>
    <mergeCell ref="A75:W75"/>
    <mergeCell ref="A76:W76"/>
    <mergeCell ref="A78:W78"/>
    <mergeCell ref="A84:W84"/>
    <mergeCell ref="A86:W86"/>
    <mergeCell ref="Q52:V52"/>
    <mergeCell ref="Q54:S54"/>
    <mergeCell ref="D48:W49"/>
    <mergeCell ref="D60:W61"/>
    <mergeCell ref="A3:W3"/>
    <mergeCell ref="G11:L11"/>
    <mergeCell ref="Q11:S11"/>
    <mergeCell ref="U11:W11"/>
    <mergeCell ref="Q14:S14"/>
    <mergeCell ref="G17:I17"/>
    <mergeCell ref="J17:L17"/>
    <mergeCell ref="Q17:S17"/>
    <mergeCell ref="Q15:S15"/>
    <mergeCell ref="V15:W15"/>
    <mergeCell ref="O16:P16"/>
    <mergeCell ref="V6:W6"/>
    <mergeCell ref="A1:W1"/>
    <mergeCell ref="Q33:S33"/>
    <mergeCell ref="Q50:W50"/>
    <mergeCell ref="D35:W36"/>
    <mergeCell ref="D45:W46"/>
    <mergeCell ref="B5:W5"/>
    <mergeCell ref="B29:W29"/>
    <mergeCell ref="B31:W31"/>
    <mergeCell ref="V17:W17"/>
    <mergeCell ref="H8:L8"/>
    <mergeCell ref="Q8:W8"/>
    <mergeCell ref="K9:L9"/>
    <mergeCell ref="H10:L10"/>
    <mergeCell ref="Q10:W10"/>
    <mergeCell ref="V23:W23"/>
    <mergeCell ref="V24:W24"/>
  </mergeCells>
  <dataValidations count="2">
    <dataValidation type="list" allowBlank="1" showInputMessage="1" showErrorMessage="1" sqref="B74 B69 B35 B45 B48 B52 B56 B58 B60 B63 B67" xr:uid="{00000000-0002-0000-0300-000000000000}">
      <formula1>"Yes, No"</formula1>
    </dataValidation>
    <dataValidation type="list" allowBlank="1" showInputMessage="1" showErrorMessage="1" sqref="L19" xr:uid="{30837F44-F248-4EB9-9B55-A609EC617353}">
      <formula1>"&lt;Select&gt;,Yes, No"</formula1>
    </dataValidation>
  </dataValidations>
  <hyperlinks>
    <hyperlink ref="Q54" r:id="rId1" xr:uid="{00000000-0004-0000-0300-000000000000}"/>
  </hyperlinks>
  <printOptions horizontalCentered="1"/>
  <pageMargins left="0.6" right="0.6" top="0.65" bottom="0.65" header="0.3" footer="0.35"/>
  <pageSetup scale="82"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74" max="16383" man="1"/>
  </row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CFDB-100C-4D7D-9824-D816CD1021AA}">
  <dimension ref="A1:NE393"/>
  <sheetViews>
    <sheetView showGridLines="0" zoomScaleNormal="100" workbookViewId="0">
      <selection sqref="A1:XFD1048576"/>
    </sheetView>
  </sheetViews>
  <sheetFormatPr defaultColWidth="9" defaultRowHeight="12.75" x14ac:dyDescent="0.25"/>
  <cols>
    <col min="1" max="1" width="8.5" style="440" customWidth="1"/>
    <col min="2" max="2" width="6" style="476" customWidth="1"/>
    <col min="3" max="15" width="6" style="440" customWidth="1"/>
    <col min="16" max="17" width="6" style="477" customWidth="1"/>
    <col min="18" max="18" width="9" style="439"/>
    <col min="19" max="16384" width="9" style="440"/>
  </cols>
  <sheetData>
    <row r="1" spans="1:24" ht="15.75" x14ac:dyDescent="0.25">
      <c r="A1" s="437" t="s">
        <v>826</v>
      </c>
      <c r="B1" s="437"/>
      <c r="C1" s="437"/>
      <c r="D1" s="437"/>
      <c r="E1" s="437"/>
      <c r="F1" s="437"/>
      <c r="G1" s="437"/>
      <c r="H1" s="437"/>
      <c r="I1" s="437"/>
      <c r="J1" s="437"/>
      <c r="K1" s="437"/>
      <c r="L1" s="437"/>
      <c r="M1" s="437"/>
      <c r="N1" s="437"/>
      <c r="O1" s="437"/>
      <c r="P1" s="438" t="s">
        <v>114</v>
      </c>
      <c r="Q1" s="438"/>
    </row>
    <row r="2" spans="1:24" ht="15.75" x14ac:dyDescent="0.25">
      <c r="A2" s="437" t="s">
        <v>115</v>
      </c>
      <c r="B2" s="437"/>
      <c r="C2" s="437"/>
      <c r="D2" s="437"/>
      <c r="E2" s="437"/>
      <c r="F2" s="437"/>
      <c r="G2" s="437"/>
      <c r="H2" s="437"/>
      <c r="I2" s="437"/>
      <c r="J2" s="437"/>
      <c r="K2" s="437"/>
      <c r="L2" s="437"/>
      <c r="M2" s="437"/>
      <c r="N2" s="437"/>
      <c r="O2" s="441" t="s">
        <v>116</v>
      </c>
      <c r="P2" s="492" t="s">
        <v>827</v>
      </c>
      <c r="Q2" s="492"/>
    </row>
    <row r="3" spans="1:24" ht="4.5" customHeight="1" x14ac:dyDescent="0.25">
      <c r="A3" s="442"/>
      <c r="B3" s="442"/>
      <c r="C3" s="442"/>
      <c r="D3" s="442"/>
      <c r="E3" s="442"/>
      <c r="F3" s="442"/>
      <c r="G3" s="442"/>
      <c r="H3" s="442"/>
      <c r="I3" s="442"/>
      <c r="J3" s="442"/>
      <c r="K3" s="442"/>
      <c r="L3" s="442"/>
      <c r="M3" s="442"/>
      <c r="N3" s="437"/>
      <c r="O3" s="437"/>
      <c r="P3" s="437"/>
      <c r="Q3" s="437"/>
    </row>
    <row r="4" spans="1:24" s="445" customFormat="1" ht="33" customHeight="1" x14ac:dyDescent="0.2">
      <c r="A4" s="443" t="s">
        <v>828</v>
      </c>
      <c r="B4" s="443"/>
      <c r="C4" s="443"/>
      <c r="D4" s="443"/>
      <c r="E4" s="443"/>
      <c r="F4" s="443"/>
      <c r="G4" s="443"/>
      <c r="H4" s="443"/>
      <c r="I4" s="443"/>
      <c r="J4" s="443"/>
      <c r="K4" s="443"/>
      <c r="L4" s="443"/>
      <c r="M4" s="443"/>
      <c r="N4" s="443"/>
      <c r="O4" s="443"/>
      <c r="P4" s="443"/>
      <c r="Q4" s="443"/>
      <c r="R4" s="444"/>
    </row>
    <row r="5" spans="1:24" s="445" customFormat="1" ht="3" customHeight="1" x14ac:dyDescent="0.2">
      <c r="A5" s="446"/>
      <c r="B5" s="446"/>
      <c r="C5" s="446"/>
      <c r="D5" s="446"/>
      <c r="E5" s="446"/>
      <c r="F5" s="446"/>
      <c r="G5" s="446"/>
      <c r="H5" s="446"/>
      <c r="I5" s="446"/>
      <c r="J5" s="446"/>
      <c r="K5" s="446"/>
      <c r="L5" s="446"/>
      <c r="M5" s="446"/>
      <c r="N5" s="446"/>
      <c r="O5" s="446"/>
      <c r="P5" s="446"/>
      <c r="Q5" s="446"/>
      <c r="R5" s="444"/>
    </row>
    <row r="6" spans="1:24" s="445" customFormat="1" ht="12.75" customHeight="1" x14ac:dyDescent="0.25">
      <c r="A6" s="447" t="s">
        <v>119</v>
      </c>
      <c r="B6" s="448"/>
      <c r="C6" s="448"/>
      <c r="D6" s="1400" t="str">
        <f>'Submission Form and Checklist'!$D$6</f>
        <v>&lt;&lt;Select DCA Funding&gt;&gt;</v>
      </c>
      <c r="E6" s="1400"/>
      <c r="F6" s="1400"/>
      <c r="G6" s="1400"/>
      <c r="H6" s="1400"/>
      <c r="I6" s="449" t="s">
        <v>121</v>
      </c>
      <c r="K6" s="1400" t="str">
        <f>'Submission Form and Checklist'!$K$6</f>
        <v>&lt;&lt; Select request purpose &gt;&gt;</v>
      </c>
      <c r="L6" s="1400"/>
      <c r="M6" s="1400"/>
      <c r="N6" s="1400"/>
      <c r="O6" s="1400"/>
      <c r="P6" s="1400"/>
      <c r="Q6" s="1400"/>
      <c r="R6" s="1015"/>
      <c r="S6" s="450"/>
    </row>
    <row r="7" spans="1:24" s="445" customFormat="1" ht="12.75" customHeight="1" x14ac:dyDescent="0.25">
      <c r="A7" s="447" t="s">
        <v>123</v>
      </c>
      <c r="D7" s="447"/>
      <c r="E7" s="447"/>
      <c r="F7" s="447"/>
      <c r="G7" s="1401">
        <f>'Submission Form and Checklist'!$G$7</f>
        <v>0</v>
      </c>
      <c r="H7" s="1401"/>
      <c r="I7" s="447" t="s">
        <v>854</v>
      </c>
      <c r="Q7" s="1097" t="str">
        <f>'Submission Form and Checklist'!$Q$7</f>
        <v>Select</v>
      </c>
      <c r="R7" s="1016" t="s">
        <v>126</v>
      </c>
      <c r="S7" s="450"/>
    </row>
    <row r="8" spans="1:24" s="452" customFormat="1" ht="12.75" customHeight="1" x14ac:dyDescent="0.2">
      <c r="A8" s="452" t="s">
        <v>127</v>
      </c>
      <c r="D8" s="1400">
        <f>'Submission Form and Checklist'!$D$8</f>
        <v>0</v>
      </c>
      <c r="E8" s="1400"/>
      <c r="F8" s="1400"/>
      <c r="G8" s="1400"/>
      <c r="H8" s="1400"/>
      <c r="I8" s="452" t="s">
        <v>128</v>
      </c>
      <c r="K8" s="1400">
        <f>'Submission Form and Checklist'!$K$8</f>
        <v>0</v>
      </c>
      <c r="L8" s="1400"/>
      <c r="M8" s="1400"/>
      <c r="N8" s="1400"/>
      <c r="O8" s="1400"/>
      <c r="P8" s="1400"/>
      <c r="Q8" s="1400"/>
      <c r="R8" s="444"/>
    </row>
    <row r="9" spans="1:24" s="452" customFormat="1" ht="12.75" customHeight="1" x14ac:dyDescent="0.25">
      <c r="A9" s="452" t="s">
        <v>129</v>
      </c>
      <c r="C9" s="1402">
        <f>'Submission Form and Checklist'!$C$9</f>
        <v>0</v>
      </c>
      <c r="D9" s="1402"/>
      <c r="E9" s="1402"/>
      <c r="F9" s="1402"/>
      <c r="G9" s="1402"/>
      <c r="H9" s="1402"/>
      <c r="I9" s="452" t="s">
        <v>130</v>
      </c>
      <c r="K9" s="1403">
        <f>'Submission Form and Checklist'!$K$9</f>
        <v>0</v>
      </c>
      <c r="L9" s="1403"/>
      <c r="M9" s="1403"/>
      <c r="N9" s="1092" t="s">
        <v>131</v>
      </c>
      <c r="O9" s="1404">
        <f>'Submission Form and Checklist'!$O$9</f>
        <v>0</v>
      </c>
      <c r="P9" s="1404"/>
      <c r="Q9" s="1404"/>
    </row>
    <row r="10" spans="1:24" ht="12.75" customHeight="1" x14ac:dyDescent="0.25">
      <c r="A10" s="452" t="s">
        <v>132</v>
      </c>
      <c r="B10" s="452"/>
      <c r="C10" s="452"/>
      <c r="D10" s="452"/>
      <c r="E10" s="452"/>
      <c r="F10" s="1097" t="str">
        <f>'Submission Form and Checklist'!$F$10</f>
        <v>Select</v>
      </c>
      <c r="G10" s="458" t="s">
        <v>133</v>
      </c>
      <c r="H10" s="1017">
        <f>'Submission Form and Checklist'!$H$10</f>
        <v>0</v>
      </c>
      <c r="I10" s="452" t="s">
        <v>134</v>
      </c>
      <c r="P10" s="1410">
        <f>'Submission Form and Checklist'!$P$10</f>
        <v>0</v>
      </c>
      <c r="Q10" s="1410"/>
      <c r="T10" s="452"/>
      <c r="U10" s="452"/>
      <c r="V10" s="452"/>
      <c r="W10" s="452"/>
      <c r="X10" s="452"/>
    </row>
    <row r="11" spans="1:24" ht="3.75" customHeight="1" x14ac:dyDescent="0.25">
      <c r="A11" s="442"/>
      <c r="B11" s="442"/>
      <c r="C11" s="442"/>
      <c r="D11" s="442"/>
      <c r="E11" s="442"/>
      <c r="F11" s="442"/>
      <c r="G11" s="442"/>
      <c r="H11" s="442"/>
      <c r="I11" s="442"/>
      <c r="J11" s="442"/>
      <c r="K11" s="442"/>
      <c r="L11" s="442"/>
      <c r="M11" s="442"/>
      <c r="N11" s="453"/>
      <c r="O11" s="437"/>
      <c r="P11" s="437"/>
      <c r="Q11" s="437"/>
    </row>
    <row r="12" spans="1:24" s="452" customFormat="1" ht="12.75" customHeight="1" x14ac:dyDescent="0.2">
      <c r="A12" s="452" t="s">
        <v>135</v>
      </c>
      <c r="C12" s="1400">
        <f>'Submission Form and Checklist'!$C$12</f>
        <v>0</v>
      </c>
      <c r="D12" s="1400"/>
      <c r="E12" s="1400"/>
      <c r="F12" s="1400"/>
      <c r="G12" s="1400"/>
      <c r="H12" s="1400"/>
      <c r="I12" s="452" t="s">
        <v>136</v>
      </c>
      <c r="K12" s="1400">
        <f>'Submission Form and Checklist'!$K$12</f>
        <v>0</v>
      </c>
      <c r="L12" s="1400"/>
      <c r="M12" s="1400"/>
      <c r="N12" s="1096" t="s">
        <v>137</v>
      </c>
      <c r="P12" s="1409" t="str">
        <f>'Submission Form and Checklist'!$P$12</f>
        <v>&lt;&lt; Select &gt;&gt;</v>
      </c>
      <c r="Q12" s="1409"/>
    </row>
    <row r="13" spans="1:24" s="452" customFormat="1" ht="12.75" customHeight="1" x14ac:dyDescent="0.2">
      <c r="A13" s="452" t="s">
        <v>139</v>
      </c>
      <c r="C13" s="1400">
        <f>'Submission Form and Checklist'!$C$13</f>
        <v>0</v>
      </c>
      <c r="D13" s="1400"/>
      <c r="E13" s="1400"/>
      <c r="F13" s="1400"/>
      <c r="G13" s="1400"/>
      <c r="H13" s="1400"/>
      <c r="I13" s="452" t="s">
        <v>140</v>
      </c>
      <c r="K13" s="1408">
        <f>'Submission Form and Checklist'!$K$13</f>
        <v>0</v>
      </c>
      <c r="L13" s="1408"/>
      <c r="M13" s="1408"/>
      <c r="N13" s="1092" t="s">
        <v>141</v>
      </c>
      <c r="O13" s="1095" t="s">
        <v>142</v>
      </c>
      <c r="P13" s="1411">
        <f>'Submission Form and Checklist'!$P$13</f>
        <v>0</v>
      </c>
      <c r="Q13" s="1411"/>
    </row>
    <row r="14" spans="1:24" s="452" customFormat="1" ht="12.75" customHeight="1" x14ac:dyDescent="0.2">
      <c r="A14" s="452" t="s">
        <v>143</v>
      </c>
      <c r="C14" s="1400">
        <f>'Submission Form and Checklist'!$C$14</f>
        <v>0</v>
      </c>
      <c r="D14" s="1400"/>
      <c r="E14" s="1400"/>
      <c r="F14" s="1400"/>
      <c r="G14" s="1400"/>
      <c r="H14" s="1400"/>
      <c r="I14" s="1405" t="s">
        <v>144</v>
      </c>
      <c r="J14" s="1405"/>
      <c r="K14" s="1408" t="str">
        <f>'Submission Form and Checklist'!$K$14</f>
        <v>&lt;&lt; Select Pool &gt;&gt;</v>
      </c>
      <c r="L14" s="1408"/>
      <c r="M14" s="1408"/>
      <c r="N14" s="1092" t="s">
        <v>146</v>
      </c>
      <c r="P14" s="1406" t="str">
        <f>'Submission Form and Checklist'!$P$14</f>
        <v>&lt;&lt; Select &gt;&gt;</v>
      </c>
      <c r="Q14" s="1406"/>
    </row>
    <row r="15" spans="1:24" s="452" customFormat="1" ht="12.75" customHeight="1" x14ac:dyDescent="0.2">
      <c r="A15" s="452" t="s">
        <v>147</v>
      </c>
      <c r="C15" s="1407" t="str">
        <f>'Submission Form and Checklist'!$C$15</f>
        <v>(Latitude)</v>
      </c>
      <c r="D15" s="1407"/>
      <c r="E15" s="1407"/>
      <c r="F15" s="1407" t="str">
        <f>'Submission Form and Checklist'!$F$15</f>
        <v>(Longitude)</v>
      </c>
      <c r="G15" s="1407"/>
      <c r="H15" s="1407"/>
      <c r="I15" s="452" t="s">
        <v>150</v>
      </c>
      <c r="K15" s="1408" t="str">
        <f>'Submission Form and Checklist'!$K$15</f>
        <v>&lt;&lt; Select LIHTC Election &gt;&gt;</v>
      </c>
      <c r="L15" s="1408"/>
      <c r="M15" s="1408"/>
      <c r="N15" s="1092" t="s">
        <v>152</v>
      </c>
      <c r="P15" s="1409" t="str">
        <f>'Submission Form and Checklist'!$P$15</f>
        <v>&lt;&lt; Select &gt;&gt;</v>
      </c>
      <c r="Q15" s="1409"/>
    </row>
    <row r="16" spans="1:24" s="452" customFormat="1" ht="12.75" customHeight="1" x14ac:dyDescent="0.2">
      <c r="A16" s="452" t="s">
        <v>153</v>
      </c>
      <c r="C16" s="1400" t="str">
        <f>'Submission Form and Checklist'!$C$16</f>
        <v>&lt;&lt; Select Construction Activity &gt;&gt;</v>
      </c>
      <c r="D16" s="1400"/>
      <c r="E16" s="1400"/>
      <c r="F16" s="1400"/>
      <c r="G16" s="1095" t="s">
        <v>155</v>
      </c>
      <c r="H16" s="1018" t="str">
        <f>'Submission Form and Checklist'!$H$16</f>
        <v>&lt;&lt;Select&gt;&gt;</v>
      </c>
      <c r="I16" s="1414" t="s">
        <v>157</v>
      </c>
      <c r="J16" s="1414"/>
      <c r="K16" s="1414"/>
      <c r="L16" s="1414"/>
      <c r="M16" s="1414"/>
      <c r="N16" s="1414"/>
      <c r="O16" s="1414"/>
      <c r="P16" s="1409" t="str">
        <f>'Submission Form and Checklist'!$P$16</f>
        <v>&lt;&lt; Select &gt;&gt;</v>
      </c>
      <c r="Q16" s="1409"/>
    </row>
    <row r="17" spans="1:21" s="452" customFormat="1" ht="12.75" customHeight="1" x14ac:dyDescent="0.2">
      <c r="A17" s="452" t="s">
        <v>158</v>
      </c>
      <c r="B17" s="459"/>
      <c r="C17" s="1097" t="str">
        <f>'Submission Form and Checklist'!$C$17</f>
        <v>Select</v>
      </c>
      <c r="D17" s="459"/>
      <c r="E17" s="452" t="s">
        <v>159</v>
      </c>
      <c r="F17" s="459"/>
      <c r="G17" s="459"/>
      <c r="H17" s="1113">
        <f>'Submission Form and Checklist'!$H$17</f>
        <v>0</v>
      </c>
      <c r="K17" s="1415" t="s">
        <v>775</v>
      </c>
      <c r="L17" s="1415"/>
      <c r="M17" s="1415"/>
      <c r="N17" s="1415"/>
      <c r="O17" s="1415"/>
      <c r="P17" s="1415"/>
      <c r="Q17" s="1415"/>
    </row>
    <row r="18" spans="1:21" s="452" customFormat="1" ht="12.75" customHeight="1" x14ac:dyDescent="0.2">
      <c r="A18" s="454" t="s">
        <v>161</v>
      </c>
      <c r="D18" s="1412">
        <f>'Submission Form and Checklist'!$D$18</f>
        <v>0</v>
      </c>
      <c r="E18" s="1412"/>
      <c r="F18" s="1412"/>
      <c r="G18" s="1412"/>
      <c r="H18" s="1412"/>
      <c r="I18" s="460" t="s">
        <v>162</v>
      </c>
      <c r="K18" s="461" t="s">
        <v>163</v>
      </c>
      <c r="L18" s="1094" t="s">
        <v>164</v>
      </c>
      <c r="M18" s="461" t="s">
        <v>165</v>
      </c>
      <c r="N18" s="1094" t="s">
        <v>166</v>
      </c>
      <c r="O18" s="1094" t="s">
        <v>167</v>
      </c>
      <c r="P18" s="1416" t="s">
        <v>168</v>
      </c>
      <c r="Q18" s="1416"/>
    </row>
    <row r="19" spans="1:21" s="452" customFormat="1" ht="12.75" customHeight="1" x14ac:dyDescent="0.2">
      <c r="A19" s="452" t="s">
        <v>169</v>
      </c>
      <c r="D19" s="1412" t="str">
        <f>'Submission Form and Checklist'!$D$19</f>
        <v>&lt;&lt; Select Organization Type &gt;&gt;</v>
      </c>
      <c r="E19" s="1412"/>
      <c r="F19" s="1412"/>
      <c r="G19" s="1412"/>
      <c r="H19" s="1412"/>
      <c r="I19" s="1098" t="s">
        <v>171</v>
      </c>
      <c r="K19" s="1091">
        <f>'Rent Schedule &amp; Summary'!$P$113</f>
        <v>0</v>
      </c>
      <c r="L19" s="1091">
        <f>'Rent Schedule &amp; Summary'!$P$116</f>
        <v>0</v>
      </c>
      <c r="M19" s="1091">
        <f>'2020 Rent Schedule and Summary'!$P$119</f>
        <v>0</v>
      </c>
      <c r="N19" s="463">
        <f>SUM(K19:M19)</f>
        <v>0</v>
      </c>
      <c r="O19" s="1113">
        <f>'Submission Form and Checklist'!$O$19</f>
        <v>0</v>
      </c>
      <c r="P19" s="1413">
        <f>'Submission Form and Checklist'!$P$19</f>
        <v>0</v>
      </c>
      <c r="Q19" s="1413"/>
    </row>
    <row r="20" spans="1:21" s="452" customFormat="1" ht="12.75" customHeight="1" x14ac:dyDescent="0.2">
      <c r="A20" s="1096" t="s">
        <v>172</v>
      </c>
      <c r="D20" s="1412">
        <f>'Submission Form and Checklist'!$D$20</f>
        <v>0</v>
      </c>
      <c r="E20" s="1412"/>
      <c r="F20" s="1412"/>
      <c r="G20" s="1412"/>
      <c r="H20" s="1412"/>
      <c r="I20" s="458" t="s">
        <v>173</v>
      </c>
      <c r="K20" s="1091">
        <f>'Rent Schedule &amp; Summary'!$P$114</f>
        <v>0</v>
      </c>
      <c r="L20" s="1091">
        <f>'Rent Schedule &amp; Summary'!$P$117</f>
        <v>0</v>
      </c>
      <c r="M20" s="1091">
        <f>'Rent Schedule &amp; Summary'!$P$120</f>
        <v>0</v>
      </c>
      <c r="N20" s="463">
        <f>SUM(K20:M20)</f>
        <v>0</v>
      </c>
      <c r="O20" s="1113">
        <f>'Submission Form and Checklist'!$O$20</f>
        <v>0</v>
      </c>
      <c r="P20" s="1413">
        <f>'Submission Form and Checklist'!$P$20</f>
        <v>0</v>
      </c>
      <c r="Q20" s="1413"/>
    </row>
    <row r="21" spans="1:21" s="452" customFormat="1" ht="12.75" customHeight="1" x14ac:dyDescent="0.25">
      <c r="A21" s="454" t="s">
        <v>174</v>
      </c>
      <c r="C21" s="1402">
        <f>'Submission Form and Checklist'!$C$21</f>
        <v>0</v>
      </c>
      <c r="D21" s="1402"/>
      <c r="E21" s="1402"/>
      <c r="F21" s="1402"/>
      <c r="G21" s="1402"/>
      <c r="H21" s="1402"/>
      <c r="I21" s="458" t="s">
        <v>175</v>
      </c>
      <c r="K21" s="1091">
        <f>K22-K20-K19</f>
        <v>0</v>
      </c>
      <c r="L21" s="1091">
        <f>L22-L20-L19</f>
        <v>0</v>
      </c>
      <c r="M21" s="1091">
        <f>M22-M20-M19</f>
        <v>0</v>
      </c>
      <c r="N21" s="463">
        <f>SUM(K21:M21)</f>
        <v>0</v>
      </c>
      <c r="O21" s="1113">
        <f>'Submission Form and Checklist'!$O$21</f>
        <v>0</v>
      </c>
      <c r="P21" s="1413">
        <f>'Submission Form and Checklist'!$P$21</f>
        <v>0</v>
      </c>
      <c r="Q21" s="1413"/>
    </row>
    <row r="22" spans="1:21" s="452" customFormat="1" ht="12.75" customHeight="1" x14ac:dyDescent="0.2">
      <c r="A22" s="452" t="s">
        <v>176</v>
      </c>
      <c r="C22" s="1400">
        <f>'Submission Form and Checklist'!$C$22</f>
        <v>0</v>
      </c>
      <c r="D22" s="1400"/>
      <c r="E22" s="1400"/>
      <c r="F22" s="1400"/>
      <c r="G22" s="1400"/>
      <c r="H22" s="1400"/>
      <c r="I22" s="452" t="s">
        <v>166</v>
      </c>
      <c r="K22" s="1091">
        <f>'Rent Schedule &amp; Summary'!$P$115</f>
        <v>0</v>
      </c>
      <c r="L22" s="1091">
        <f>'Rent Schedule &amp; Summary'!$P$118</f>
        <v>0</v>
      </c>
      <c r="M22" s="1091">
        <f>'Rent Schedule &amp; Summary'!$P$121</f>
        <v>0</v>
      </c>
      <c r="N22" s="464">
        <f>SUM(N19:N21)</f>
        <v>0</v>
      </c>
      <c r="O22" s="1091">
        <f>SUM(O19:O21)</f>
        <v>0</v>
      </c>
      <c r="P22" s="1417">
        <f>SUM(P19:Q21)</f>
        <v>0</v>
      </c>
      <c r="Q22" s="1417"/>
    </row>
    <row r="23" spans="1:21" s="452" customFormat="1" ht="12.75" customHeight="1" x14ac:dyDescent="0.2">
      <c r="A23" s="452" t="s">
        <v>140</v>
      </c>
      <c r="C23" s="1406">
        <f>'Submission Form and Checklist'!$C$23</f>
        <v>0</v>
      </c>
      <c r="D23" s="1406"/>
      <c r="E23" s="1095" t="s">
        <v>177</v>
      </c>
      <c r="F23" s="1018">
        <f>'Submission Form and Checklist'!$F$23</f>
        <v>0</v>
      </c>
      <c r="G23" s="1418">
        <f>'Submission Form and Checklist'!$G$23</f>
        <v>0</v>
      </c>
      <c r="H23" s="1418"/>
      <c r="I23" s="1419" t="s">
        <v>776</v>
      </c>
      <c r="J23" s="1419"/>
      <c r="K23" s="1090">
        <v>0</v>
      </c>
      <c r="L23" s="1090">
        <v>1</v>
      </c>
      <c r="M23" s="1090">
        <v>2</v>
      </c>
      <c r="N23" s="1090">
        <v>3</v>
      </c>
      <c r="O23" s="1090">
        <v>4</v>
      </c>
      <c r="P23" s="1420" t="s">
        <v>166</v>
      </c>
      <c r="Q23" s="1420"/>
      <c r="R23" s="452" t="str">
        <f>IF(P24=N22,"","Unit Configuration Total must match Proposed Construction Activity Unit Total above!")</f>
        <v/>
      </c>
    </row>
    <row r="24" spans="1:21" s="452" customFormat="1" ht="12.75" customHeight="1" x14ac:dyDescent="0.2">
      <c r="A24" s="452" t="s">
        <v>130</v>
      </c>
      <c r="C24" s="1421">
        <f>'Submission Form and Checklist'!$C$24</f>
        <v>0</v>
      </c>
      <c r="D24" s="1421"/>
      <c r="E24" s="452" t="s">
        <v>179</v>
      </c>
      <c r="G24" s="1422">
        <f>'Submission Form and Checklist'!$G$24</f>
        <v>0</v>
      </c>
      <c r="H24" s="1422"/>
      <c r="I24" s="1419"/>
      <c r="J24" s="1419"/>
      <c r="K24" s="465">
        <f>'Rent Schedule &amp; Summary'!$K$67</f>
        <v>0</v>
      </c>
      <c r="L24" s="465">
        <f>'Rent Schedule &amp; Summary'!$L$67</f>
        <v>0</v>
      </c>
      <c r="M24" s="465">
        <f>'Rent Schedule &amp; Summary'!$M$67</f>
        <v>0</v>
      </c>
      <c r="N24" s="465">
        <f>'Rent Schedule &amp; Summary'!$N$67</f>
        <v>0</v>
      </c>
      <c r="O24" s="465">
        <f>'Rent Schedule &amp; Summary'!$O$67</f>
        <v>0</v>
      </c>
      <c r="P24" s="1423">
        <f>SUM(K24:O24)</f>
        <v>0</v>
      </c>
      <c r="Q24" s="1423"/>
    </row>
    <row r="25" spans="1:21" s="452" customFormat="1" ht="13.9" customHeight="1" x14ac:dyDescent="0.2">
      <c r="B25" s="1424" t="s">
        <v>180</v>
      </c>
      <c r="C25" s="1424"/>
      <c r="D25" s="1424"/>
      <c r="E25" s="1424"/>
      <c r="F25" s="1424"/>
      <c r="G25" s="1424"/>
      <c r="H25" s="1424"/>
      <c r="I25" s="1424"/>
      <c r="J25" s="1424"/>
      <c r="K25" s="1424"/>
      <c r="L25" s="1424"/>
      <c r="M25" s="1424"/>
      <c r="N25" s="1424"/>
      <c r="O25" s="1425" t="s">
        <v>181</v>
      </c>
      <c r="P25" s="1425" t="s">
        <v>851</v>
      </c>
      <c r="Q25" s="1425" t="s">
        <v>182</v>
      </c>
    </row>
    <row r="26" spans="1:21" s="452" customFormat="1" ht="4.5" customHeight="1" x14ac:dyDescent="0.2">
      <c r="B26" s="1424"/>
      <c r="C26" s="1424"/>
      <c r="D26" s="1424"/>
      <c r="E26" s="1424"/>
      <c r="F26" s="1424"/>
      <c r="G26" s="1424"/>
      <c r="H26" s="1424"/>
      <c r="I26" s="1424"/>
      <c r="J26" s="1424"/>
      <c r="K26" s="1424"/>
      <c r="L26" s="1424"/>
      <c r="M26" s="1424"/>
      <c r="N26" s="1424"/>
      <c r="O26" s="1425"/>
      <c r="P26" s="1425"/>
      <c r="Q26" s="1425"/>
    </row>
    <row r="27" spans="1:21" s="467" customFormat="1" ht="12" customHeight="1" x14ac:dyDescent="0.25">
      <c r="A27" s="467" t="s">
        <v>184</v>
      </c>
      <c r="B27" s="468" t="s">
        <v>185</v>
      </c>
      <c r="C27" s="467" t="s">
        <v>186</v>
      </c>
      <c r="F27" s="1426" t="s">
        <v>187</v>
      </c>
      <c r="G27" s="1426"/>
      <c r="H27" s="1426"/>
      <c r="I27" s="1426"/>
      <c r="J27" s="1426"/>
      <c r="K27" s="1426"/>
      <c r="L27" s="1426"/>
      <c r="M27" s="1426"/>
      <c r="O27" s="1425"/>
      <c r="P27" s="1425"/>
      <c r="Q27" s="1425"/>
      <c r="R27" s="466"/>
    </row>
    <row r="28" spans="1:21" s="459" customFormat="1" ht="14.25" customHeight="1" x14ac:dyDescent="0.25">
      <c r="A28" s="459" t="s">
        <v>188</v>
      </c>
      <c r="C28" s="459" t="s">
        <v>855</v>
      </c>
      <c r="F28" s="1095"/>
      <c r="G28" s="1095"/>
      <c r="H28" s="1095"/>
      <c r="I28" s="1095"/>
      <c r="J28" s="1095"/>
      <c r="K28" s="1095"/>
      <c r="L28" s="1095"/>
      <c r="M28" s="1095"/>
      <c r="O28" s="1095"/>
      <c r="P28" s="1099">
        <v>44260</v>
      </c>
      <c r="Q28" s="1019">
        <f>'Submission Form and Checklist'!Q29</f>
        <v>0</v>
      </c>
      <c r="R28" s="447">
        <f>IF(Q28="x",O28,0)</f>
        <v>0</v>
      </c>
    </row>
    <row r="29" spans="1:21" s="471" customFormat="1" ht="12.75" customHeight="1" x14ac:dyDescent="0.25">
      <c r="A29" s="1427" t="s">
        <v>190</v>
      </c>
      <c r="B29" s="1020" t="s">
        <v>191</v>
      </c>
      <c r="C29" s="1428" t="s">
        <v>856</v>
      </c>
      <c r="D29" s="1428"/>
      <c r="E29" s="1428"/>
      <c r="F29" s="1428"/>
      <c r="G29" s="1428"/>
      <c r="H29" s="1428"/>
      <c r="I29" s="1428"/>
      <c r="J29" s="1428"/>
      <c r="K29" s="1021">
        <v>1500</v>
      </c>
      <c r="L29" s="1429" t="s">
        <v>193</v>
      </c>
      <c r="M29" s="1429"/>
      <c r="N29" s="1430">
        <f>'Submission Form and Checklist'!$N$30</f>
        <v>0</v>
      </c>
      <c r="O29" s="1431">
        <f>K29*N29</f>
        <v>0</v>
      </c>
      <c r="P29" s="1434">
        <v>44260</v>
      </c>
      <c r="Q29" s="1435">
        <f>'Submission Form and Checklist'!Q30</f>
        <v>0</v>
      </c>
      <c r="R29" s="447">
        <f>IF(Q29="x",O29,0)</f>
        <v>0</v>
      </c>
      <c r="S29" s="1436" t="s">
        <v>849</v>
      </c>
      <c r="T29" s="1436"/>
      <c r="U29" s="1436"/>
    </row>
    <row r="30" spans="1:21" s="471" customFormat="1" ht="12" customHeight="1" x14ac:dyDescent="0.25">
      <c r="A30" s="1427"/>
      <c r="B30" s="1020"/>
      <c r="C30" s="1428"/>
      <c r="D30" s="1428"/>
      <c r="E30" s="1428"/>
      <c r="F30" s="1428"/>
      <c r="G30" s="1428"/>
      <c r="H30" s="1428"/>
      <c r="I30" s="1428"/>
      <c r="J30" s="1428"/>
      <c r="K30" s="1021"/>
      <c r="L30" s="1429"/>
      <c r="M30" s="1429"/>
      <c r="N30" s="1430"/>
      <c r="O30" s="1431"/>
      <c r="P30" s="1434"/>
      <c r="Q30" s="1435">
        <f>'Submission Form and Checklist'!Q31</f>
        <v>0</v>
      </c>
      <c r="S30" s="1436"/>
      <c r="T30" s="1436"/>
      <c r="U30" s="1436"/>
    </row>
    <row r="31" spans="1:21" s="471" customFormat="1" ht="12" customHeight="1" x14ac:dyDescent="0.25">
      <c r="A31" s="1427"/>
      <c r="B31" s="469" t="s">
        <v>194</v>
      </c>
      <c r="C31" s="452" t="s">
        <v>195</v>
      </c>
      <c r="D31" s="452"/>
      <c r="E31" s="452"/>
      <c r="F31" s="452"/>
      <c r="G31" s="452"/>
      <c r="H31" s="452"/>
      <c r="I31" s="452"/>
      <c r="J31" s="452"/>
      <c r="K31" s="452"/>
      <c r="L31" s="452"/>
      <c r="M31" s="452"/>
      <c r="N31" s="452"/>
      <c r="O31" s="470">
        <v>1500</v>
      </c>
      <c r="P31" s="1099">
        <v>44260</v>
      </c>
      <c r="Q31" s="1019">
        <f>'Submission Form and Checklist'!Q32</f>
        <v>0</v>
      </c>
      <c r="R31" s="447">
        <f t="shared" ref="R31:R76" si="0">IF(Q31="x",O31,0)</f>
        <v>0</v>
      </c>
      <c r="S31" s="1436"/>
      <c r="T31" s="1436"/>
      <c r="U31" s="1436"/>
    </row>
    <row r="32" spans="1:21" s="471" customFormat="1" ht="12" customHeight="1" x14ac:dyDescent="0.25">
      <c r="A32" s="1427"/>
      <c r="B32" s="469" t="s">
        <v>196</v>
      </c>
      <c r="C32" s="471" t="s">
        <v>197</v>
      </c>
      <c r="D32" s="452"/>
      <c r="E32" s="452"/>
      <c r="F32" s="452"/>
      <c r="G32" s="452"/>
      <c r="H32" s="452"/>
      <c r="I32" s="452"/>
      <c r="J32" s="452"/>
      <c r="K32" s="452"/>
      <c r="L32" s="452"/>
      <c r="M32" s="452"/>
      <c r="N32" s="452"/>
      <c r="O32" s="470">
        <v>1500</v>
      </c>
      <c r="P32" s="1099">
        <v>44260</v>
      </c>
      <c r="Q32" s="1019">
        <f>'Submission Form and Checklist'!Q33</f>
        <v>0</v>
      </c>
      <c r="R32" s="447">
        <f t="shared" si="0"/>
        <v>0</v>
      </c>
      <c r="S32" s="1436"/>
      <c r="T32" s="1436"/>
      <c r="U32" s="1436"/>
    </row>
    <row r="33" spans="1:21" s="471" customFormat="1" ht="12" customHeight="1" x14ac:dyDescent="0.25">
      <c r="A33" s="1427"/>
      <c r="B33" s="469" t="s">
        <v>198</v>
      </c>
      <c r="C33" s="452" t="s">
        <v>199</v>
      </c>
      <c r="D33" s="452"/>
      <c r="E33" s="452"/>
      <c r="F33" s="452"/>
      <c r="G33" s="452"/>
      <c r="H33" s="452"/>
      <c r="I33" s="452"/>
      <c r="J33" s="452"/>
      <c r="K33" s="452"/>
      <c r="L33" s="452"/>
      <c r="M33" s="452"/>
      <c r="N33" s="452"/>
      <c r="O33" s="470">
        <v>1500</v>
      </c>
      <c r="P33" s="1099">
        <v>44260</v>
      </c>
      <c r="Q33" s="1019">
        <f>'Submission Form and Checklist'!Q34</f>
        <v>0</v>
      </c>
      <c r="R33" s="447">
        <f t="shared" si="0"/>
        <v>0</v>
      </c>
      <c r="S33" s="1436"/>
      <c r="T33" s="1436"/>
      <c r="U33" s="1436"/>
    </row>
    <row r="34" spans="1:21" s="471" customFormat="1" ht="12" customHeight="1" x14ac:dyDescent="0.25">
      <c r="A34" s="1427"/>
      <c r="B34" s="469" t="s">
        <v>200</v>
      </c>
      <c r="C34" s="452" t="s">
        <v>201</v>
      </c>
      <c r="D34" s="452"/>
      <c r="E34" s="452"/>
      <c r="F34" s="452"/>
      <c r="G34" s="452"/>
      <c r="H34" s="452"/>
      <c r="I34" s="452"/>
      <c r="J34" s="452"/>
      <c r="K34" s="452"/>
      <c r="L34" s="452"/>
      <c r="M34" s="452"/>
      <c r="N34" s="452"/>
      <c r="O34" s="470">
        <v>1500</v>
      </c>
      <c r="P34" s="1099">
        <v>44260</v>
      </c>
      <c r="Q34" s="1019">
        <f>'Submission Form and Checklist'!Q35</f>
        <v>0</v>
      </c>
      <c r="R34" s="447">
        <f t="shared" si="0"/>
        <v>0</v>
      </c>
      <c r="S34" s="1436"/>
      <c r="T34" s="1436"/>
      <c r="U34" s="1436"/>
    </row>
    <row r="35" spans="1:21" s="455" customFormat="1" ht="24.75" customHeight="1" x14ac:dyDescent="0.25">
      <c r="A35" s="1108"/>
      <c r="B35" s="1020" t="s">
        <v>202</v>
      </c>
      <c r="C35" s="1437" t="s">
        <v>203</v>
      </c>
      <c r="D35" s="1437"/>
      <c r="E35" s="1437"/>
      <c r="F35" s="1437"/>
      <c r="G35" s="1437"/>
      <c r="H35" s="1437"/>
      <c r="I35" s="1437"/>
      <c r="J35" s="1437"/>
      <c r="K35" s="1437"/>
      <c r="L35" s="1437"/>
      <c r="M35" s="1437"/>
      <c r="N35" s="1437"/>
      <c r="O35" s="1112">
        <v>1500</v>
      </c>
      <c r="P35" s="1109">
        <v>44260</v>
      </c>
      <c r="Q35" s="1110">
        <f>'Submission Form and Checklist'!Q36</f>
        <v>0</v>
      </c>
      <c r="R35" s="447">
        <f t="shared" si="0"/>
        <v>0</v>
      </c>
      <c r="S35" s="1436"/>
      <c r="T35" s="1436"/>
      <c r="U35" s="1436"/>
    </row>
    <row r="36" spans="1:21" s="455" customFormat="1" ht="24.75" customHeight="1" x14ac:dyDescent="0.25">
      <c r="A36" s="1108"/>
      <c r="B36" s="1020" t="s">
        <v>204</v>
      </c>
      <c r="C36" s="1419" t="s">
        <v>205</v>
      </c>
      <c r="D36" s="1419"/>
      <c r="E36" s="1419"/>
      <c r="F36" s="1419"/>
      <c r="G36" s="1419"/>
      <c r="H36" s="1419"/>
      <c r="I36" s="1419"/>
      <c r="J36" s="1419"/>
      <c r="K36" s="1419"/>
      <c r="L36" s="1419"/>
      <c r="M36" s="1419"/>
      <c r="N36" s="1419"/>
      <c r="O36" s="1112">
        <v>1500</v>
      </c>
      <c r="P36" s="1109">
        <v>44260</v>
      </c>
      <c r="Q36" s="1110">
        <f>'Submission Form and Checklist'!Q37</f>
        <v>0</v>
      </c>
      <c r="R36" s="447">
        <f t="shared" si="0"/>
        <v>0</v>
      </c>
      <c r="S36" s="1436"/>
      <c r="T36" s="1436"/>
      <c r="U36" s="1436"/>
    </row>
    <row r="37" spans="1:21" s="455" customFormat="1" ht="24.75" customHeight="1" x14ac:dyDescent="0.25">
      <c r="A37" s="1108"/>
      <c r="B37" s="1020" t="s">
        <v>206</v>
      </c>
      <c r="C37" s="1419" t="s">
        <v>207</v>
      </c>
      <c r="D37" s="1419"/>
      <c r="E37" s="1419"/>
      <c r="F37" s="1419"/>
      <c r="G37" s="1419"/>
      <c r="H37" s="1419"/>
      <c r="I37" s="1419"/>
      <c r="J37" s="1419"/>
      <c r="K37" s="1419"/>
      <c r="L37" s="1419"/>
      <c r="M37" s="1419"/>
      <c r="N37" s="1419"/>
      <c r="O37" s="1112">
        <v>1500</v>
      </c>
      <c r="P37" s="1109">
        <v>44260</v>
      </c>
      <c r="Q37" s="1110">
        <f>'Submission Form and Checklist'!Q38</f>
        <v>0</v>
      </c>
      <c r="R37" s="447">
        <f t="shared" si="0"/>
        <v>0</v>
      </c>
      <c r="S37" s="1436"/>
      <c r="T37" s="1436"/>
      <c r="U37" s="1436"/>
    </row>
    <row r="38" spans="1:21" s="471" customFormat="1" ht="12" customHeight="1" x14ac:dyDescent="0.25">
      <c r="A38" s="1108"/>
      <c r="B38" s="469" t="s">
        <v>208</v>
      </c>
      <c r="C38" s="1092" t="s">
        <v>209</v>
      </c>
      <c r="D38" s="1093"/>
      <c r="E38" s="1093"/>
      <c r="F38" s="1093"/>
      <c r="G38" s="1093"/>
      <c r="H38" s="1093"/>
      <c r="I38" s="1093"/>
      <c r="J38" s="1093"/>
      <c r="K38" s="1093"/>
      <c r="L38" s="1093"/>
      <c r="M38" s="1093"/>
      <c r="N38" s="1093"/>
      <c r="O38" s="470">
        <v>1500</v>
      </c>
      <c r="P38" s="1099">
        <v>44260</v>
      </c>
      <c r="Q38" s="1019">
        <f>'Submission Form and Checklist'!Q39</f>
        <v>0</v>
      </c>
      <c r="R38" s="447">
        <f t="shared" si="0"/>
        <v>0</v>
      </c>
      <c r="S38" s="1436"/>
      <c r="T38" s="1436"/>
      <c r="U38" s="1436"/>
    </row>
    <row r="39" spans="1:21" s="471" customFormat="1" ht="12" customHeight="1" x14ac:dyDescent="0.25">
      <c r="A39" s="1108"/>
      <c r="B39" s="469" t="s">
        <v>210</v>
      </c>
      <c r="C39" s="452" t="s">
        <v>211</v>
      </c>
      <c r="D39" s="452"/>
      <c r="E39" s="452"/>
      <c r="F39" s="1432">
        <f>'Submission Form and Checklist'!$F$40</f>
        <v>0</v>
      </c>
      <c r="G39" s="1432"/>
      <c r="H39" s="1432"/>
      <c r="I39" s="1432"/>
      <c r="J39" s="1432"/>
      <c r="K39" s="1432"/>
      <c r="L39" s="1432"/>
      <c r="M39" s="1432"/>
      <c r="N39" s="1432"/>
      <c r="O39" s="470"/>
      <c r="P39" s="1099">
        <v>44260</v>
      </c>
      <c r="Q39" s="1019">
        <f>'Submission Form and Checklist'!Q40</f>
        <v>0</v>
      </c>
      <c r="R39" s="447">
        <f t="shared" si="0"/>
        <v>0</v>
      </c>
    </row>
    <row r="40" spans="1:21" s="471" customFormat="1" ht="12" customHeight="1" x14ac:dyDescent="0.25">
      <c r="A40" s="1427" t="s">
        <v>212</v>
      </c>
      <c r="B40" s="469" t="s">
        <v>191</v>
      </c>
      <c r="C40" s="452" t="s">
        <v>213</v>
      </c>
      <c r="D40" s="452"/>
      <c r="E40" s="452"/>
      <c r="F40" s="452"/>
      <c r="G40" s="452"/>
      <c r="H40" s="452"/>
      <c r="I40" s="452"/>
      <c r="J40" s="452"/>
      <c r="K40" s="452"/>
      <c r="L40" s="452"/>
      <c r="M40" s="452"/>
      <c r="N40" s="452"/>
      <c r="O40" s="470">
        <v>500</v>
      </c>
      <c r="P40" s="1099">
        <v>44260</v>
      </c>
      <c r="Q40" s="1019">
        <f>'Submission Form and Checklist'!Q41</f>
        <v>0</v>
      </c>
      <c r="R40" s="447">
        <f t="shared" si="0"/>
        <v>0</v>
      </c>
    </row>
    <row r="41" spans="1:21" s="471" customFormat="1" ht="12" customHeight="1" x14ac:dyDescent="0.25">
      <c r="A41" s="1427"/>
      <c r="B41" s="469"/>
      <c r="C41" s="452" t="s">
        <v>214</v>
      </c>
      <c r="D41" s="452"/>
      <c r="E41" s="452"/>
      <c r="F41" s="452"/>
      <c r="G41" s="452"/>
      <c r="H41" s="452"/>
      <c r="I41" s="452"/>
      <c r="J41" s="452"/>
      <c r="K41" s="452"/>
      <c r="L41" s="452"/>
      <c r="M41" s="452"/>
      <c r="N41" s="452"/>
      <c r="O41" s="470">
        <v>1000</v>
      </c>
      <c r="P41" s="1099">
        <v>44260</v>
      </c>
      <c r="Q41" s="1019">
        <f>'Submission Form and Checklist'!Q42</f>
        <v>0</v>
      </c>
      <c r="R41" s="447">
        <f t="shared" si="0"/>
        <v>0</v>
      </c>
    </row>
    <row r="42" spans="1:21" s="471" customFormat="1" ht="12" customHeight="1" x14ac:dyDescent="0.25">
      <c r="A42" s="1427"/>
      <c r="B42" s="469"/>
      <c r="C42" s="452" t="s">
        <v>215</v>
      </c>
      <c r="D42" s="452"/>
      <c r="E42" s="452"/>
      <c r="F42" s="452"/>
      <c r="G42" s="452"/>
      <c r="H42" s="452"/>
      <c r="I42" s="452"/>
      <c r="J42" s="452"/>
      <c r="K42" s="452"/>
      <c r="L42" s="452"/>
      <c r="M42" s="452"/>
      <c r="N42" s="452"/>
      <c r="O42" s="1095"/>
      <c r="P42" s="1099">
        <v>44260</v>
      </c>
      <c r="Q42" s="1019">
        <f>'Submission Form and Checklist'!Q43</f>
        <v>0</v>
      </c>
      <c r="R42" s="447">
        <f t="shared" si="0"/>
        <v>0</v>
      </c>
    </row>
    <row r="43" spans="1:21" s="471" customFormat="1" ht="12" customHeight="1" x14ac:dyDescent="0.25">
      <c r="A43" s="1427"/>
      <c r="B43" s="469"/>
      <c r="C43" s="452" t="s">
        <v>216</v>
      </c>
      <c r="D43" s="452"/>
      <c r="E43" s="452"/>
      <c r="F43" s="452"/>
      <c r="G43" s="452"/>
      <c r="H43" s="452"/>
      <c r="I43" s="452"/>
      <c r="J43" s="452"/>
      <c r="K43" s="452"/>
      <c r="L43" s="452"/>
      <c r="M43" s="452"/>
      <c r="N43" s="452"/>
      <c r="O43" s="1095"/>
      <c r="P43" s="1099">
        <v>44260</v>
      </c>
      <c r="Q43" s="1019">
        <f>'Submission Form and Checklist'!Q44</f>
        <v>0</v>
      </c>
      <c r="R43" s="447">
        <f t="shared" si="0"/>
        <v>0</v>
      </c>
    </row>
    <row r="44" spans="1:21" s="471" customFormat="1" ht="12" customHeight="1" x14ac:dyDescent="0.25">
      <c r="A44" s="459"/>
      <c r="B44" s="469"/>
      <c r="C44" s="452" t="s">
        <v>217</v>
      </c>
      <c r="D44" s="452"/>
      <c r="E44" s="452"/>
      <c r="F44" s="452"/>
      <c r="G44" s="452"/>
      <c r="H44" s="452"/>
      <c r="I44" s="452"/>
      <c r="J44" s="452"/>
      <c r="K44" s="452"/>
      <c r="L44" s="452"/>
      <c r="M44" s="452"/>
      <c r="N44" s="452"/>
      <c r="O44" s="1095"/>
      <c r="P44" s="1099">
        <v>44260</v>
      </c>
      <c r="Q44" s="1019">
        <f>'Submission Form and Checklist'!Q45</f>
        <v>0</v>
      </c>
      <c r="R44" s="447">
        <f t="shared" si="0"/>
        <v>0</v>
      </c>
    </row>
    <row r="45" spans="1:21" s="471" customFormat="1" ht="12" customHeight="1" x14ac:dyDescent="0.25">
      <c r="A45" s="459"/>
      <c r="B45" s="469"/>
      <c r="C45" s="452" t="s">
        <v>218</v>
      </c>
      <c r="D45" s="452"/>
      <c r="E45" s="452"/>
      <c r="F45" s="452"/>
      <c r="G45" s="452"/>
      <c r="H45" s="452"/>
      <c r="I45" s="452"/>
      <c r="J45" s="452"/>
      <c r="K45" s="452"/>
      <c r="L45" s="452"/>
      <c r="M45" s="452"/>
      <c r="N45" s="452"/>
      <c r="O45" s="1095"/>
      <c r="P45" s="1099">
        <v>44260</v>
      </c>
      <c r="Q45" s="1019">
        <f>'Submission Form and Checklist'!Q46</f>
        <v>0</v>
      </c>
      <c r="R45" s="447">
        <f t="shared" si="0"/>
        <v>0</v>
      </c>
    </row>
    <row r="46" spans="1:21" s="471" customFormat="1" ht="12" customHeight="1" x14ac:dyDescent="0.25">
      <c r="A46" s="459"/>
      <c r="B46" s="469"/>
      <c r="C46" s="452" t="s">
        <v>219</v>
      </c>
      <c r="D46" s="452"/>
      <c r="E46" s="452"/>
      <c r="F46" s="452"/>
      <c r="G46" s="452"/>
      <c r="H46" s="452"/>
      <c r="I46" s="452"/>
      <c r="J46" s="452"/>
      <c r="K46" s="452"/>
      <c r="L46" s="452"/>
      <c r="M46" s="452"/>
      <c r="N46" s="452"/>
      <c r="O46" s="1095"/>
      <c r="P46" s="1099">
        <v>44260</v>
      </c>
      <c r="Q46" s="1019">
        <f>'Submission Form and Checklist'!Q47</f>
        <v>0</v>
      </c>
      <c r="R46" s="447">
        <f t="shared" si="0"/>
        <v>0</v>
      </c>
    </row>
    <row r="47" spans="1:21" s="471" customFormat="1" ht="12" customHeight="1" x14ac:dyDescent="0.25">
      <c r="A47" s="459"/>
      <c r="B47" s="469"/>
      <c r="C47" s="452" t="s">
        <v>220</v>
      </c>
      <c r="D47" s="452"/>
      <c r="E47" s="452"/>
      <c r="F47" s="452"/>
      <c r="G47" s="452"/>
      <c r="H47" s="452"/>
      <c r="I47" s="452"/>
      <c r="J47" s="452"/>
      <c r="K47" s="452"/>
      <c r="L47" s="452"/>
      <c r="M47" s="452"/>
      <c r="N47" s="452"/>
      <c r="O47" s="1095"/>
      <c r="P47" s="1099">
        <v>44260</v>
      </c>
      <c r="Q47" s="1019">
        <f>'Submission Form and Checklist'!Q48</f>
        <v>0</v>
      </c>
      <c r="R47" s="447">
        <f t="shared" si="0"/>
        <v>0</v>
      </c>
    </row>
    <row r="48" spans="1:21" s="471" customFormat="1" ht="12" customHeight="1" x14ac:dyDescent="0.25">
      <c r="A48" s="459"/>
      <c r="B48" s="469"/>
      <c r="C48" s="452" t="s">
        <v>221</v>
      </c>
      <c r="D48" s="452"/>
      <c r="E48" s="452"/>
      <c r="F48" s="452"/>
      <c r="G48" s="452"/>
      <c r="H48" s="452"/>
      <c r="I48" s="452"/>
      <c r="J48" s="452"/>
      <c r="K48" s="452"/>
      <c r="L48" s="452"/>
      <c r="M48" s="452"/>
      <c r="N48" s="452"/>
      <c r="O48" s="1095"/>
      <c r="P48" s="1099">
        <v>44260</v>
      </c>
      <c r="Q48" s="1019">
        <f>'Submission Form and Checklist'!Q49</f>
        <v>0</v>
      </c>
      <c r="R48" s="447">
        <f t="shared" si="0"/>
        <v>0</v>
      </c>
    </row>
    <row r="49" spans="1:18" s="471" customFormat="1" ht="12" customHeight="1" x14ac:dyDescent="0.25">
      <c r="A49" s="459"/>
      <c r="B49" s="469"/>
      <c r="C49" s="452" t="s">
        <v>222</v>
      </c>
      <c r="D49" s="452"/>
      <c r="E49" s="452"/>
      <c r="F49" s="452"/>
      <c r="G49" s="452"/>
      <c r="H49" s="452"/>
      <c r="I49" s="452"/>
      <c r="J49" s="452"/>
      <c r="K49" s="452"/>
      <c r="L49" s="452"/>
      <c r="M49" s="452"/>
      <c r="N49" s="452"/>
      <c r="O49" s="1095"/>
      <c r="P49" s="1099">
        <v>44260</v>
      </c>
      <c r="Q49" s="1019">
        <f>'Submission Form and Checklist'!Q50</f>
        <v>0</v>
      </c>
      <c r="R49" s="447">
        <f t="shared" si="0"/>
        <v>0</v>
      </c>
    </row>
    <row r="50" spans="1:18" s="471" customFormat="1" ht="12" customHeight="1" x14ac:dyDescent="0.25">
      <c r="A50" s="459"/>
      <c r="B50" s="469"/>
      <c r="C50" s="452" t="s">
        <v>223</v>
      </c>
      <c r="D50" s="452"/>
      <c r="E50" s="452"/>
      <c r="F50" s="452"/>
      <c r="G50" s="452"/>
      <c r="H50" s="452"/>
      <c r="I50" s="452"/>
      <c r="J50" s="452"/>
      <c r="K50" s="452"/>
      <c r="L50" s="452"/>
      <c r="M50" s="452"/>
      <c r="N50" s="452"/>
      <c r="O50" s="1095"/>
      <c r="P50" s="1099">
        <v>44260</v>
      </c>
      <c r="Q50" s="1019">
        <f>'Submission Form and Checklist'!Q51</f>
        <v>0</v>
      </c>
      <c r="R50" s="447">
        <f t="shared" si="0"/>
        <v>0</v>
      </c>
    </row>
    <row r="51" spans="1:18" s="471" customFormat="1" ht="12" customHeight="1" x14ac:dyDescent="0.25">
      <c r="A51" s="459"/>
      <c r="B51" s="469"/>
      <c r="C51" s="452" t="s">
        <v>224</v>
      </c>
      <c r="D51" s="452"/>
      <c r="E51" s="452"/>
      <c r="F51" s="452"/>
      <c r="G51" s="452"/>
      <c r="H51" s="452"/>
      <c r="I51" s="452"/>
      <c r="J51" s="452"/>
      <c r="K51" s="452"/>
      <c r="L51" s="452"/>
      <c r="M51" s="452"/>
      <c r="N51" s="452"/>
      <c r="O51" s="1095"/>
      <c r="P51" s="1099">
        <v>44260</v>
      </c>
      <c r="Q51" s="1019">
        <f>'Submission Form and Checklist'!Q52</f>
        <v>0</v>
      </c>
      <c r="R51" s="447">
        <f t="shared" si="0"/>
        <v>0</v>
      </c>
    </row>
    <row r="52" spans="1:18" s="471" customFormat="1" ht="12" customHeight="1" x14ac:dyDescent="0.25">
      <c r="A52" s="440"/>
      <c r="B52" s="469"/>
      <c r="C52" s="473" t="s">
        <v>226</v>
      </c>
      <c r="D52" s="452"/>
      <c r="E52" s="452"/>
      <c r="F52" s="452"/>
      <c r="G52" s="452"/>
      <c r="H52" s="452"/>
      <c r="I52" s="452"/>
      <c r="J52" s="452"/>
      <c r="K52" s="452"/>
      <c r="L52" s="452"/>
      <c r="M52" s="452"/>
      <c r="N52" s="452"/>
      <c r="O52" s="452"/>
      <c r="P52" s="452"/>
      <c r="Q52" s="459"/>
      <c r="R52" s="447"/>
    </row>
    <row r="53" spans="1:18" s="471" customFormat="1" ht="12" customHeight="1" x14ac:dyDescent="0.25">
      <c r="A53" s="1433" t="s">
        <v>225</v>
      </c>
      <c r="B53" s="469" t="s">
        <v>194</v>
      </c>
      <c r="C53" s="452" t="s">
        <v>227</v>
      </c>
      <c r="D53" s="452"/>
      <c r="E53" s="452"/>
      <c r="F53" s="452"/>
      <c r="G53" s="452"/>
      <c r="H53" s="452"/>
      <c r="I53" s="452"/>
      <c r="J53" s="452"/>
      <c r="K53" s="452"/>
      <c r="L53" s="452"/>
      <c r="M53" s="452"/>
      <c r="N53" s="452"/>
      <c r="O53" s="1095"/>
      <c r="P53" s="1099">
        <v>44260</v>
      </c>
      <c r="Q53" s="1019">
        <f>'Submission Form and Checklist'!Q54</f>
        <v>0</v>
      </c>
      <c r="R53" s="447">
        <f t="shared" si="0"/>
        <v>0</v>
      </c>
    </row>
    <row r="54" spans="1:18" s="471" customFormat="1" ht="12" customHeight="1" x14ac:dyDescent="0.25">
      <c r="A54" s="1433"/>
      <c r="B54" s="469"/>
      <c r="C54" s="452" t="s">
        <v>228</v>
      </c>
      <c r="D54" s="452"/>
      <c r="E54" s="452"/>
      <c r="F54" s="452"/>
      <c r="G54" s="452"/>
      <c r="H54" s="452"/>
      <c r="I54" s="452"/>
      <c r="J54" s="452"/>
      <c r="K54" s="452"/>
      <c r="L54" s="452"/>
      <c r="M54" s="452"/>
      <c r="N54" s="452"/>
      <c r="O54" s="1095"/>
      <c r="P54" s="1099">
        <v>44260</v>
      </c>
      <c r="Q54" s="1019">
        <f>'Submission Form and Checklist'!Q55</f>
        <v>0</v>
      </c>
      <c r="R54" s="447">
        <f t="shared" si="0"/>
        <v>0</v>
      </c>
    </row>
    <row r="55" spans="1:18" s="471" customFormat="1" ht="12" customHeight="1" x14ac:dyDescent="0.25">
      <c r="A55" s="1433"/>
      <c r="B55" s="469"/>
      <c r="C55" s="452" t="s">
        <v>229</v>
      </c>
      <c r="D55" s="452"/>
      <c r="E55" s="452"/>
      <c r="F55" s="452"/>
      <c r="G55" s="452"/>
      <c r="H55" s="452"/>
      <c r="I55" s="452"/>
      <c r="J55" s="452"/>
      <c r="K55" s="452"/>
      <c r="L55" s="452"/>
      <c r="M55" s="452"/>
      <c r="N55" s="452"/>
      <c r="O55" s="1095"/>
      <c r="P55" s="1099">
        <v>44260</v>
      </c>
      <c r="Q55" s="1019">
        <f>'Submission Form and Checklist'!Q56</f>
        <v>0</v>
      </c>
      <c r="R55" s="447">
        <f t="shared" si="0"/>
        <v>0</v>
      </c>
    </row>
    <row r="56" spans="1:18" s="471" customFormat="1" ht="12" customHeight="1" x14ac:dyDescent="0.25">
      <c r="A56" s="1433"/>
      <c r="B56" s="469"/>
      <c r="C56" s="452" t="s">
        <v>230</v>
      </c>
      <c r="D56" s="452"/>
      <c r="E56" s="452"/>
      <c r="F56" s="452"/>
      <c r="G56" s="452"/>
      <c r="H56" s="452"/>
      <c r="I56" s="452"/>
      <c r="J56" s="452"/>
      <c r="K56" s="452"/>
      <c r="L56" s="452"/>
      <c r="M56" s="452"/>
      <c r="N56" s="452"/>
      <c r="O56" s="1095"/>
      <c r="P56" s="1099">
        <v>44260</v>
      </c>
      <c r="Q56" s="1019">
        <f>'Submission Form and Checklist'!Q57</f>
        <v>0</v>
      </c>
      <c r="R56" s="447">
        <f t="shared" si="0"/>
        <v>0</v>
      </c>
    </row>
    <row r="57" spans="1:18" s="471" customFormat="1" ht="12" customHeight="1" x14ac:dyDescent="0.25">
      <c r="A57" s="459"/>
      <c r="B57" s="469" t="s">
        <v>196</v>
      </c>
      <c r="C57" s="452" t="s">
        <v>231</v>
      </c>
      <c r="D57" s="452"/>
      <c r="E57" s="452"/>
      <c r="F57" s="452"/>
      <c r="G57" s="452"/>
      <c r="H57" s="452"/>
      <c r="I57" s="452"/>
      <c r="J57" s="452"/>
      <c r="K57" s="452"/>
      <c r="L57" s="452"/>
      <c r="M57" s="452"/>
      <c r="N57" s="452"/>
      <c r="O57" s="1095"/>
      <c r="P57" s="1099">
        <v>44260</v>
      </c>
      <c r="Q57" s="1019">
        <f>'Submission Form and Checklist'!Q58</f>
        <v>0</v>
      </c>
      <c r="R57" s="447">
        <f t="shared" si="0"/>
        <v>0</v>
      </c>
    </row>
    <row r="58" spans="1:18" s="467" customFormat="1" ht="28.5" customHeight="1" x14ac:dyDescent="0.25">
      <c r="A58" s="467" t="s">
        <v>184</v>
      </c>
      <c r="B58" s="468" t="s">
        <v>185</v>
      </c>
      <c r="C58" s="467" t="s">
        <v>186</v>
      </c>
      <c r="F58" s="1426" t="s">
        <v>187</v>
      </c>
      <c r="G58" s="1426"/>
      <c r="H58" s="1426"/>
      <c r="I58" s="1426"/>
      <c r="J58" s="1426"/>
      <c r="K58" s="1426"/>
      <c r="L58" s="1426"/>
      <c r="M58" s="1426"/>
      <c r="O58" s="1111" t="s">
        <v>181</v>
      </c>
      <c r="P58" s="468" t="s">
        <v>183</v>
      </c>
      <c r="Q58" s="1111" t="s">
        <v>182</v>
      </c>
      <c r="R58" s="466"/>
    </row>
    <row r="59" spans="1:18" s="471" customFormat="1" ht="13.5" customHeight="1" x14ac:dyDescent="0.25">
      <c r="A59" s="1427" t="s">
        <v>232</v>
      </c>
      <c r="B59" s="469" t="s">
        <v>233</v>
      </c>
      <c r="C59" s="452" t="s">
        <v>234</v>
      </c>
      <c r="D59" s="452"/>
      <c r="E59" s="452"/>
      <c r="F59" s="452"/>
      <c r="G59" s="452"/>
      <c r="H59" s="452"/>
      <c r="I59" s="452"/>
      <c r="J59" s="452"/>
      <c r="K59" s="452"/>
      <c r="L59" s="452"/>
      <c r="M59" s="452"/>
      <c r="N59" s="452"/>
      <c r="O59" s="470">
        <v>1000</v>
      </c>
      <c r="P59" s="1099">
        <v>44260</v>
      </c>
      <c r="Q59" s="1019">
        <f>'Submission Form and Checklist'!Q60</f>
        <v>0</v>
      </c>
      <c r="R59" s="447">
        <f t="shared" si="0"/>
        <v>0</v>
      </c>
    </row>
    <row r="60" spans="1:18" s="471" customFormat="1" ht="13.5" customHeight="1" x14ac:dyDescent="0.25">
      <c r="A60" s="1427"/>
      <c r="B60" s="469" t="s">
        <v>191</v>
      </c>
      <c r="C60" s="452" t="s">
        <v>829</v>
      </c>
      <c r="D60" s="452"/>
      <c r="E60" s="452"/>
      <c r="F60" s="452"/>
      <c r="G60" s="452"/>
      <c r="H60" s="452"/>
      <c r="I60" s="452"/>
      <c r="J60" s="452"/>
      <c r="K60" s="452"/>
      <c r="L60" s="452"/>
      <c r="M60" s="452"/>
      <c r="N60" s="452"/>
      <c r="O60" s="1095"/>
      <c r="P60" s="1099">
        <v>44260</v>
      </c>
      <c r="Q60" s="1019">
        <f>'Submission Form and Checklist'!Q61</f>
        <v>0</v>
      </c>
      <c r="R60" s="447">
        <f t="shared" si="0"/>
        <v>0</v>
      </c>
    </row>
    <row r="61" spans="1:18" s="471" customFormat="1" ht="13.5" customHeight="1" x14ac:dyDescent="0.25">
      <c r="A61" s="1427"/>
      <c r="B61" s="469" t="s">
        <v>194</v>
      </c>
      <c r="C61" s="452" t="s">
        <v>235</v>
      </c>
      <c r="D61" s="452"/>
      <c r="E61" s="452"/>
      <c r="F61" s="452"/>
      <c r="G61" s="452"/>
      <c r="H61" s="452"/>
      <c r="I61" s="452"/>
      <c r="J61" s="452"/>
      <c r="K61" s="452"/>
      <c r="L61" s="452"/>
      <c r="M61" s="452"/>
      <c r="N61" s="452"/>
      <c r="O61" s="1095"/>
      <c r="P61" s="1099">
        <v>44260</v>
      </c>
      <c r="Q61" s="1019">
        <f>'Submission Form and Checklist'!Q62</f>
        <v>0</v>
      </c>
      <c r="R61" s="447">
        <f t="shared" si="0"/>
        <v>0</v>
      </c>
    </row>
    <row r="62" spans="1:18" s="471" customFormat="1" ht="13.5" customHeight="1" x14ac:dyDescent="0.25">
      <c r="A62" s="459"/>
      <c r="B62" s="469" t="s">
        <v>196</v>
      </c>
      <c r="C62" s="452" t="s">
        <v>236</v>
      </c>
      <c r="D62" s="452"/>
      <c r="E62" s="452"/>
      <c r="F62" s="452"/>
      <c r="G62" s="452"/>
      <c r="H62" s="452"/>
      <c r="I62" s="452"/>
      <c r="J62" s="452"/>
      <c r="K62" s="452"/>
      <c r="L62" s="452"/>
      <c r="M62" s="452"/>
      <c r="N62" s="452"/>
      <c r="O62" s="1095"/>
      <c r="P62" s="1099">
        <v>44260</v>
      </c>
      <c r="Q62" s="1019">
        <f>'Submission Form and Checklist'!Q63</f>
        <v>0</v>
      </c>
      <c r="R62" s="447">
        <f t="shared" si="0"/>
        <v>0</v>
      </c>
    </row>
    <row r="63" spans="1:18" s="471" customFormat="1" ht="13.5" customHeight="1" x14ac:dyDescent="0.25">
      <c r="A63" s="459"/>
      <c r="B63" s="469" t="s">
        <v>198</v>
      </c>
      <c r="C63" s="452" t="s">
        <v>237</v>
      </c>
      <c r="D63" s="452"/>
      <c r="E63" s="452"/>
      <c r="F63" s="452"/>
      <c r="G63" s="452"/>
      <c r="H63" s="452"/>
      <c r="I63" s="452"/>
      <c r="J63" s="452"/>
      <c r="K63" s="452"/>
      <c r="L63" s="452"/>
      <c r="M63" s="452"/>
      <c r="N63" s="452"/>
      <c r="O63" s="1095"/>
      <c r="P63" s="1099">
        <v>44260</v>
      </c>
      <c r="Q63" s="1019">
        <f>'Submission Form and Checklist'!Q64</f>
        <v>0</v>
      </c>
      <c r="R63" s="447">
        <f t="shared" si="0"/>
        <v>0</v>
      </c>
    </row>
    <row r="64" spans="1:18" s="471" customFormat="1" ht="13.5" customHeight="1" x14ac:dyDescent="0.25">
      <c r="A64" s="459"/>
      <c r="B64" s="469" t="s">
        <v>200</v>
      </c>
      <c r="C64" s="452" t="s">
        <v>238</v>
      </c>
      <c r="D64" s="1419">
        <f>'Submission Form and Checklist'!$D$65</f>
        <v>0</v>
      </c>
      <c r="E64" s="1419"/>
      <c r="F64" s="1419"/>
      <c r="G64" s="1419"/>
      <c r="H64" s="1419"/>
      <c r="I64" s="1419"/>
      <c r="J64" s="1419"/>
      <c r="K64" s="1419"/>
      <c r="L64" s="1419"/>
      <c r="M64" s="1419"/>
      <c r="N64" s="1419"/>
      <c r="O64" s="1095"/>
      <c r="P64" s="1099">
        <v>44260</v>
      </c>
      <c r="Q64" s="1019">
        <f>'Submission Form and Checklist'!Q65</f>
        <v>0</v>
      </c>
      <c r="R64" s="447">
        <f t="shared" si="0"/>
        <v>0</v>
      </c>
    </row>
    <row r="65" spans="1:18" s="471" customFormat="1" ht="13.5" customHeight="1" x14ac:dyDescent="0.25">
      <c r="A65" s="1439" t="s">
        <v>239</v>
      </c>
      <c r="B65" s="469" t="s">
        <v>202</v>
      </c>
      <c r="C65" s="452" t="s">
        <v>240</v>
      </c>
      <c r="D65" s="452"/>
      <c r="E65" s="452"/>
      <c r="F65" s="452"/>
      <c r="G65" s="452"/>
      <c r="H65" s="452"/>
      <c r="I65" s="452"/>
      <c r="J65" s="452"/>
      <c r="K65" s="452"/>
      <c r="L65" s="452"/>
      <c r="M65" s="452"/>
      <c r="N65" s="452"/>
      <c r="O65" s="1095"/>
      <c r="P65" s="1099">
        <v>44260</v>
      </c>
      <c r="Q65" s="1019">
        <f>'Submission Form and Checklist'!Q66</f>
        <v>0</v>
      </c>
      <c r="R65" s="447">
        <f t="shared" si="0"/>
        <v>0</v>
      </c>
    </row>
    <row r="66" spans="1:18" s="471" customFormat="1" ht="13.5" customHeight="1" x14ac:dyDescent="0.25">
      <c r="A66" s="1439"/>
      <c r="B66" s="469"/>
      <c r="C66" s="452" t="s">
        <v>241</v>
      </c>
      <c r="D66" s="452"/>
      <c r="E66" s="452"/>
      <c r="F66" s="452"/>
      <c r="G66" s="452"/>
      <c r="H66" s="452"/>
      <c r="I66" s="452"/>
      <c r="J66" s="452"/>
      <c r="K66" s="452"/>
      <c r="L66" s="452"/>
      <c r="M66" s="452"/>
      <c r="N66" s="452"/>
      <c r="O66" s="1095"/>
      <c r="P66" s="1099">
        <v>44260</v>
      </c>
      <c r="Q66" s="1019">
        <f>'Submission Form and Checklist'!Q67</f>
        <v>0</v>
      </c>
      <c r="R66" s="447">
        <f t="shared" si="0"/>
        <v>0</v>
      </c>
    </row>
    <row r="67" spans="1:18" s="471" customFormat="1" ht="13.5" customHeight="1" x14ac:dyDescent="0.25">
      <c r="A67" s="1439"/>
      <c r="B67" s="469"/>
      <c r="C67" s="452" t="s">
        <v>242</v>
      </c>
      <c r="D67" s="452"/>
      <c r="E67" s="452"/>
      <c r="F67" s="452"/>
      <c r="G67" s="452"/>
      <c r="H67" s="452"/>
      <c r="I67" s="452"/>
      <c r="J67" s="452"/>
      <c r="K67" s="452"/>
      <c r="L67" s="452"/>
      <c r="M67" s="452"/>
      <c r="N67" s="452"/>
      <c r="O67" s="1095"/>
      <c r="P67" s="1099">
        <v>44260</v>
      </c>
      <c r="Q67" s="1019">
        <f>'Submission Form and Checklist'!Q68</f>
        <v>0</v>
      </c>
      <c r="R67" s="447">
        <f t="shared" si="0"/>
        <v>0</v>
      </c>
    </row>
    <row r="68" spans="1:18" s="471" customFormat="1" ht="13.5" customHeight="1" x14ac:dyDescent="0.25">
      <c r="A68" s="1439"/>
      <c r="B68" s="469"/>
      <c r="C68" s="452" t="s">
        <v>243</v>
      </c>
      <c r="D68" s="452"/>
      <c r="E68" s="452"/>
      <c r="F68" s="452"/>
      <c r="G68" s="452"/>
      <c r="H68" s="452"/>
      <c r="I68" s="452"/>
      <c r="J68" s="452"/>
      <c r="K68" s="452"/>
      <c r="L68" s="452"/>
      <c r="M68" s="452"/>
      <c r="N68" s="452"/>
      <c r="O68" s="1095"/>
      <c r="P68" s="1099">
        <v>44260</v>
      </c>
      <c r="Q68" s="1019">
        <f>'Submission Form and Checklist'!Q69</f>
        <v>0</v>
      </c>
      <c r="R68" s="447">
        <f t="shared" si="0"/>
        <v>0</v>
      </c>
    </row>
    <row r="69" spans="1:18" s="471" customFormat="1" ht="13.5" customHeight="1" x14ac:dyDescent="0.25">
      <c r="A69" s="1439"/>
      <c r="B69" s="469"/>
      <c r="C69" s="452" t="s">
        <v>244</v>
      </c>
      <c r="D69" s="452"/>
      <c r="E69" s="452"/>
      <c r="F69" s="452"/>
      <c r="G69" s="452"/>
      <c r="H69" s="452"/>
      <c r="I69" s="452"/>
      <c r="J69" s="452"/>
      <c r="K69" s="452"/>
      <c r="L69" s="452"/>
      <c r="M69" s="452"/>
      <c r="N69" s="452"/>
      <c r="O69" s="1095"/>
      <c r="P69" s="1099">
        <v>44260</v>
      </c>
      <c r="Q69" s="1019">
        <f>'Submission Form and Checklist'!Q70</f>
        <v>0</v>
      </c>
      <c r="R69" s="447">
        <f t="shared" si="0"/>
        <v>0</v>
      </c>
    </row>
    <row r="70" spans="1:18" s="471" customFormat="1" ht="13.5" customHeight="1" x14ac:dyDescent="0.25">
      <c r="A70" s="1439"/>
      <c r="B70" s="469"/>
      <c r="C70" s="452" t="s">
        <v>245</v>
      </c>
      <c r="D70" s="1419">
        <f>'Submission Form and Checklist'!$D$71</f>
        <v>0</v>
      </c>
      <c r="E70" s="1419"/>
      <c r="F70" s="1419"/>
      <c r="G70" s="1419"/>
      <c r="H70" s="1419"/>
      <c r="I70" s="1419"/>
      <c r="J70" s="1419"/>
      <c r="K70" s="1419"/>
      <c r="L70" s="1419"/>
      <c r="M70" s="1419"/>
      <c r="N70" s="1419"/>
      <c r="O70" s="1095"/>
      <c r="P70" s="1099">
        <v>44260</v>
      </c>
      <c r="Q70" s="1019">
        <f>'Submission Form and Checklist'!Q71</f>
        <v>0</v>
      </c>
      <c r="R70" s="447">
        <f t="shared" si="0"/>
        <v>0</v>
      </c>
    </row>
    <row r="71" spans="1:18" s="471" customFormat="1" ht="13.5" customHeight="1" x14ac:dyDescent="0.25">
      <c r="A71" s="1439" t="s">
        <v>246</v>
      </c>
      <c r="B71" s="469" t="s">
        <v>204</v>
      </c>
      <c r="C71" s="452" t="s">
        <v>830</v>
      </c>
      <c r="D71" s="452"/>
      <c r="E71" s="452"/>
      <c r="F71" s="452"/>
      <c r="G71" s="452"/>
      <c r="H71" s="452"/>
      <c r="I71" s="452"/>
      <c r="J71" s="452"/>
      <c r="K71" s="452"/>
      <c r="L71" s="452"/>
      <c r="M71" s="452"/>
      <c r="N71" s="452"/>
      <c r="O71" s="1095"/>
      <c r="P71" s="1099">
        <v>44260</v>
      </c>
      <c r="Q71" s="1019">
        <f>'Submission Form and Checklist'!Q72</f>
        <v>0</v>
      </c>
      <c r="R71" s="447">
        <f t="shared" si="0"/>
        <v>0</v>
      </c>
    </row>
    <row r="72" spans="1:18" s="471" customFormat="1" ht="13.5" customHeight="1" x14ac:dyDescent="0.25">
      <c r="A72" s="1439"/>
      <c r="B72" s="469"/>
      <c r="C72" s="452" t="s">
        <v>248</v>
      </c>
      <c r="D72" s="452"/>
      <c r="E72" s="452"/>
      <c r="F72" s="452"/>
      <c r="G72" s="452"/>
      <c r="H72" s="452"/>
      <c r="I72" s="452"/>
      <c r="J72" s="452"/>
      <c r="K72" s="452"/>
      <c r="L72" s="452"/>
      <c r="M72" s="452"/>
      <c r="N72" s="452"/>
      <c r="O72" s="1095"/>
      <c r="P72" s="1099">
        <v>44260</v>
      </c>
      <c r="Q72" s="1019">
        <f>'Submission Form and Checklist'!Q73</f>
        <v>0</v>
      </c>
      <c r="R72" s="447">
        <f>IF(Q72="x",O72,0)</f>
        <v>0</v>
      </c>
    </row>
    <row r="73" spans="1:18" s="471" customFormat="1" ht="13.5" customHeight="1" x14ac:dyDescent="0.25">
      <c r="A73" s="1439"/>
      <c r="B73" s="469"/>
      <c r="C73" s="452" t="s">
        <v>249</v>
      </c>
      <c r="D73" s="452"/>
      <c r="E73" s="452"/>
      <c r="F73" s="452"/>
      <c r="G73" s="452"/>
      <c r="H73" s="452"/>
      <c r="I73" s="452"/>
      <c r="J73" s="452"/>
      <c r="K73" s="452"/>
      <c r="L73" s="452"/>
      <c r="M73" s="452"/>
      <c r="N73" s="452"/>
      <c r="O73" s="1095"/>
      <c r="P73" s="1099">
        <v>44260</v>
      </c>
      <c r="Q73" s="1019">
        <f>'Submission Form and Checklist'!Q74</f>
        <v>0</v>
      </c>
      <c r="R73" s="447">
        <f t="shared" si="0"/>
        <v>0</v>
      </c>
    </row>
    <row r="74" spans="1:18" s="471" customFormat="1" ht="13.5" customHeight="1" x14ac:dyDescent="0.25">
      <c r="A74" s="1439"/>
      <c r="B74" s="469"/>
      <c r="C74" s="452" t="s">
        <v>250</v>
      </c>
      <c r="D74" s="452"/>
      <c r="E74" s="452"/>
      <c r="F74" s="452"/>
      <c r="G74" s="452"/>
      <c r="H74" s="452"/>
      <c r="I74" s="452"/>
      <c r="J74" s="452"/>
      <c r="K74" s="452"/>
      <c r="L74" s="452"/>
      <c r="M74" s="452"/>
      <c r="N74" s="452"/>
      <c r="O74" s="1095"/>
      <c r="P74" s="1099">
        <v>44260</v>
      </c>
      <c r="Q74" s="1019">
        <f>'Submission Form and Checklist'!Q75</f>
        <v>0</v>
      </c>
      <c r="R74" s="447">
        <f t="shared" si="0"/>
        <v>0</v>
      </c>
    </row>
    <row r="75" spans="1:18" s="471" customFormat="1" ht="13.5" customHeight="1" x14ac:dyDescent="0.25">
      <c r="A75" s="1439"/>
      <c r="B75" s="469"/>
      <c r="C75" s="452" t="s">
        <v>251</v>
      </c>
      <c r="D75" s="452"/>
      <c r="E75" s="452"/>
      <c r="F75" s="452"/>
      <c r="G75" s="452"/>
      <c r="H75" s="452"/>
      <c r="I75" s="452"/>
      <c r="J75" s="452"/>
      <c r="K75" s="452"/>
      <c r="L75" s="452"/>
      <c r="M75" s="452"/>
      <c r="N75" s="452"/>
      <c r="O75" s="1095"/>
      <c r="P75" s="1099">
        <v>44260</v>
      </c>
      <c r="Q75" s="1019">
        <f>'Submission Form and Checklist'!Q76</f>
        <v>0</v>
      </c>
      <c r="R75" s="447">
        <f t="shared" si="0"/>
        <v>0</v>
      </c>
    </row>
    <row r="76" spans="1:18" s="471" customFormat="1" ht="13.5" x14ac:dyDescent="0.25">
      <c r="A76" s="1439"/>
      <c r="B76" s="469"/>
      <c r="C76" s="452" t="s">
        <v>252</v>
      </c>
      <c r="D76" s="452"/>
      <c r="E76" s="452"/>
      <c r="F76" s="452"/>
      <c r="G76" s="452"/>
      <c r="H76" s="452"/>
      <c r="I76" s="452"/>
      <c r="J76" s="452"/>
      <c r="K76" s="452"/>
      <c r="L76" s="452"/>
      <c r="M76" s="452"/>
      <c r="N76" s="452"/>
      <c r="O76" s="1095"/>
      <c r="P76" s="1099">
        <v>44260</v>
      </c>
      <c r="Q76" s="1019">
        <f>'Submission Form and Checklist'!Q77</f>
        <v>0</v>
      </c>
      <c r="R76" s="447">
        <f t="shared" si="0"/>
        <v>0</v>
      </c>
    </row>
    <row r="77" spans="1:18" s="471" customFormat="1" ht="14.25" thickBot="1" x14ac:dyDescent="0.3">
      <c r="A77" s="1108"/>
      <c r="B77" s="469"/>
      <c r="C77" s="452" t="s">
        <v>852</v>
      </c>
      <c r="D77" s="1419">
        <f>'Submission Form and Checklist'!$D$78</f>
        <v>0</v>
      </c>
      <c r="E77" s="1419"/>
      <c r="F77" s="1419"/>
      <c r="G77" s="1419"/>
      <c r="H77" s="1419"/>
      <c r="I77" s="1419"/>
      <c r="J77" s="1419"/>
      <c r="K77" s="1419"/>
      <c r="L77" s="1419"/>
      <c r="M77" s="1419"/>
      <c r="N77" s="1419"/>
      <c r="O77" s="470"/>
      <c r="P77" s="1099">
        <v>44260</v>
      </c>
      <c r="Q77" s="1019">
        <f>'Submission Form and Checklist'!Q78</f>
        <v>0</v>
      </c>
      <c r="R77" s="447">
        <f t="shared" ref="R77" si="1">IF(Q77="x",O77,0)</f>
        <v>0</v>
      </c>
    </row>
    <row r="78" spans="1:18" s="471" customFormat="1" ht="29.45" customHeight="1" x14ac:dyDescent="0.25">
      <c r="A78" s="472"/>
      <c r="B78" s="472"/>
      <c r="C78" s="1649" t="s">
        <v>869</v>
      </c>
      <c r="D78" s="1650"/>
      <c r="E78" s="1651">
        <f>'Submission Form and Checklist'!$E$79</f>
        <v>0</v>
      </c>
      <c r="F78" s="1651"/>
      <c r="G78" s="1651"/>
      <c r="H78" s="1651"/>
      <c r="I78" s="1652" t="s">
        <v>868</v>
      </c>
      <c r="J78" s="1652"/>
      <c r="K78" s="1652"/>
      <c r="L78" s="1652"/>
      <c r="M78" s="1652"/>
      <c r="N78" s="1652"/>
      <c r="O78" s="1440">
        <f>'Submission Form and Checklist'!$O$79</f>
        <v>0</v>
      </c>
      <c r="P78" s="1440"/>
      <c r="Q78" s="1440"/>
      <c r="R78" s="447"/>
    </row>
    <row r="79" spans="1:18" s="452" customFormat="1" ht="15.75" customHeight="1" x14ac:dyDescent="0.25">
      <c r="A79" s="1442" t="s">
        <v>831</v>
      </c>
      <c r="B79" s="1442"/>
      <c r="C79" s="1442"/>
      <c r="D79" s="1442"/>
      <c r="E79" s="1442"/>
      <c r="F79" s="1442"/>
      <c r="G79" s="1442"/>
      <c r="H79" s="1442"/>
      <c r="I79" s="1442"/>
      <c r="J79" s="1442"/>
      <c r="K79" s="1442"/>
      <c r="L79" s="1442"/>
      <c r="M79" s="1442"/>
      <c r="N79" s="1442"/>
      <c r="O79" s="1442"/>
      <c r="P79" s="1442"/>
      <c r="Q79" s="1442"/>
    </row>
    <row r="80" spans="1:18" ht="228" customHeight="1" x14ac:dyDescent="0.25">
      <c r="A80" s="1443">
        <f>'Submission Form and Checklist'!$A$81</f>
        <v>0</v>
      </c>
      <c r="B80" s="1443"/>
      <c r="C80" s="1443"/>
      <c r="D80" s="1443"/>
      <c r="E80" s="1443"/>
      <c r="F80" s="1443"/>
      <c r="G80" s="1443"/>
      <c r="H80" s="1443"/>
      <c r="I80" s="1443"/>
      <c r="J80" s="1443"/>
      <c r="K80" s="1443"/>
      <c r="L80" s="1443"/>
      <c r="M80" s="1443"/>
      <c r="N80" s="1443"/>
      <c r="O80" s="1443"/>
      <c r="P80" s="1443"/>
      <c r="Q80" s="1443"/>
    </row>
    <row r="81" spans="1:358" ht="9" customHeight="1" x14ac:dyDescent="0.25">
      <c r="A81" s="442"/>
      <c r="B81" s="442"/>
      <c r="C81" s="442"/>
      <c r="D81" s="442"/>
      <c r="E81" s="442"/>
      <c r="F81" s="442"/>
      <c r="G81" s="442"/>
      <c r="H81" s="442"/>
      <c r="I81" s="442"/>
      <c r="J81" s="442"/>
      <c r="K81" s="442"/>
      <c r="L81" s="442"/>
      <c r="M81" s="442"/>
      <c r="N81" s="437"/>
      <c r="O81" s="437"/>
      <c r="P81" s="437"/>
      <c r="Q81" s="437"/>
    </row>
    <row r="83" spans="1:358" ht="39" customHeight="1" x14ac:dyDescent="0.25">
      <c r="A83" s="474" t="s">
        <v>832</v>
      </c>
      <c r="B83" s="475"/>
      <c r="C83" s="475"/>
      <c r="D83" s="475"/>
      <c r="E83" s="475"/>
      <c r="F83" s="475"/>
      <c r="G83" s="475"/>
      <c r="H83" s="475"/>
      <c r="I83" s="475"/>
      <c r="J83" s="475"/>
      <c r="K83" s="475"/>
      <c r="L83" s="475"/>
      <c r="M83" s="475"/>
      <c r="N83" s="475"/>
      <c r="O83" s="475"/>
      <c r="P83" s="475"/>
      <c r="Q83" s="475"/>
    </row>
    <row r="85" spans="1:358" ht="15.75" x14ac:dyDescent="0.25">
      <c r="A85" s="478" t="s">
        <v>101</v>
      </c>
    </row>
    <row r="86" spans="1:358" ht="16.5" x14ac:dyDescent="0.25">
      <c r="A86" s="479">
        <f>'Submission Form and Checklist'!$C$12</f>
        <v>0</v>
      </c>
    </row>
    <row r="87" spans="1:358" ht="16.5" x14ac:dyDescent="0.25">
      <c r="A87" s="479" t="str">
        <f>'Submission Form and Checklist'!$K$13  &amp;  ", GA        "  &amp;  'Submission Form and Checklist'!$K$12 &amp;  " County" &amp; "                         Units  - Total:    " &amp; 'Submission Form and Checklist'!$N$22 &amp; "      LI:    " &amp; 'Submission Form and Checklist'!$N$19</f>
        <v>, GA         County                         Units  - Total:    0      LI:    0</v>
      </c>
    </row>
    <row r="88" spans="1:358" ht="16.5" x14ac:dyDescent="0.25">
      <c r="A88" s="479" t="str">
        <f>"Construction Activity Breakdown by Units:                New Construction:  " &amp; 'Submission Form and Checklist'!$K$22 &amp; "             Acquisition / Rehab:  " &amp; 'Submission Form and Checklist'!$L$22 &amp; "            Substantial Rehab:  " &amp; 'Submission Form and Checklist'!$M$22</f>
        <v>Construction Activity Breakdown by Units:                New Construction:  0             Acquisition / Rehab:  0            Substantial Rehab:  0</v>
      </c>
    </row>
    <row r="89" spans="1:358" ht="13.5" x14ac:dyDescent="0.25">
      <c r="A89" s="340"/>
    </row>
    <row r="90" spans="1:358" ht="12.75" customHeight="1" x14ac:dyDescent="0.25">
      <c r="A90" s="498" t="str">
        <f>'Project Narrative'!A6</f>
        <v xml:space="preserve">&lt;&lt; Enter paragraphs here.  Press and hold Alt-Enter to start new paragraphs. &gt;&gt; </v>
      </c>
    </row>
    <row r="91" spans="1:358" x14ac:dyDescent="0.25">
      <c r="A91" s="498"/>
    </row>
    <row r="92" spans="1:358" x14ac:dyDescent="0.25">
      <c r="A92" s="498"/>
    </row>
    <row r="93" spans="1:358" x14ac:dyDescent="0.25">
      <c r="A93" s="498"/>
    </row>
    <row r="94" spans="1:358" s="1000" customFormat="1" ht="14.1" customHeight="1" x14ac:dyDescent="0.2">
      <c r="A94" s="1444" t="str">
        <f>CONCATENATE("PROPOSED PRE-APP RENT SCHEDULE","  -  ",'Submission Form and Checklist'!P95," ",'Submission Form and Checklist'!C105,", ",'Submission Form and Checklist'!K106,", ",'Submission Form and Checklist'!K105," County")</f>
        <v>PROPOSED PRE-APP RENT SCHEDULE  -   , ,  County</v>
      </c>
      <c r="B94" s="1444"/>
      <c r="C94" s="1444"/>
      <c r="D94" s="1444"/>
      <c r="E94" s="1444"/>
      <c r="F94" s="1444"/>
      <c r="G94" s="1444"/>
      <c r="H94" s="1444"/>
      <c r="I94" s="1444"/>
      <c r="J94" s="1444"/>
      <c r="K94" s="1444"/>
      <c r="L94" s="1444"/>
      <c r="M94" s="1444"/>
      <c r="N94" s="1444"/>
      <c r="O94" s="1444"/>
      <c r="P94" s="1444"/>
      <c r="Q94" s="1444"/>
      <c r="T94" s="999" t="str">
        <f>A94</f>
        <v>PROPOSED PRE-APP RENT SCHEDULE  -   , ,  County</v>
      </c>
      <c r="U94" s="999"/>
      <c r="V94" s="999"/>
      <c r="W94" s="999"/>
      <c r="HX94" s="1001"/>
      <c r="HY94" s="1001"/>
      <c r="HZ94" s="1001"/>
      <c r="IA94" s="1001"/>
      <c r="IB94" s="1001"/>
      <c r="IC94" s="1001"/>
      <c r="ID94" s="1001"/>
      <c r="IE94" s="1001"/>
      <c r="IF94" s="1001"/>
      <c r="IG94" s="1001"/>
      <c r="IH94" s="1001"/>
      <c r="II94" s="1001"/>
      <c r="IJ94" s="1001"/>
      <c r="IK94" s="1001"/>
      <c r="IL94" s="1001"/>
      <c r="IM94" s="1001"/>
      <c r="IN94" s="1001"/>
      <c r="IO94" s="1001"/>
      <c r="IP94" s="1001"/>
      <c r="IQ94" s="1001"/>
      <c r="IR94" s="1001"/>
      <c r="IS94" s="1001"/>
      <c r="IT94" s="1001"/>
      <c r="IU94" s="1001"/>
      <c r="IV94" s="1001"/>
      <c r="IW94" s="1001"/>
      <c r="IX94" s="1001"/>
      <c r="IY94" s="1001"/>
      <c r="IZ94" s="1001"/>
      <c r="JA94" s="1001"/>
      <c r="JB94" s="1001"/>
      <c r="JC94" s="1001"/>
      <c r="JD94" s="1001"/>
      <c r="JE94" s="1001"/>
      <c r="JF94" s="1001"/>
      <c r="JG94" s="1001"/>
      <c r="JH94" s="1001"/>
      <c r="JI94" s="1001"/>
      <c r="JJ94" s="1001"/>
      <c r="JK94" s="1001"/>
      <c r="JL94" s="1001"/>
      <c r="JM94" s="1001"/>
      <c r="JN94" s="1001"/>
      <c r="JO94" s="1001"/>
      <c r="JP94" s="1001"/>
      <c r="JQ94" s="1001"/>
      <c r="JR94" s="1001"/>
      <c r="JS94" s="1001"/>
      <c r="JT94" s="1001"/>
      <c r="JU94" s="1001"/>
      <c r="JV94" s="1001"/>
      <c r="JW94" s="1001"/>
      <c r="JX94" s="1001"/>
      <c r="JY94" s="1001"/>
      <c r="JZ94" s="1001"/>
      <c r="KA94" s="1001"/>
      <c r="KB94" s="1001"/>
      <c r="KC94" s="1001"/>
      <c r="KD94" s="1001"/>
      <c r="KE94" s="1001"/>
      <c r="KF94" s="1001"/>
      <c r="KG94" s="1001"/>
      <c r="KH94" s="1001"/>
      <c r="KI94" s="1001"/>
      <c r="KJ94" s="1001"/>
      <c r="KK94" s="1001"/>
      <c r="KL94" s="1001"/>
      <c r="KM94" s="1001"/>
      <c r="KN94" s="1001"/>
      <c r="KO94" s="1001"/>
      <c r="KR94" s="1001"/>
      <c r="KS94" s="1001"/>
      <c r="KT94" s="1001"/>
      <c r="KY94" s="999"/>
      <c r="LD94" s="999"/>
      <c r="LI94" s="999"/>
      <c r="LN94" s="999"/>
    </row>
    <row r="95" spans="1:358" s="1004" customFormat="1" ht="6" customHeight="1" x14ac:dyDescent="0.2">
      <c r="X95" s="1002"/>
      <c r="Y95" s="1002"/>
      <c r="Z95" s="1002"/>
      <c r="AA95" s="1002"/>
      <c r="AB95" s="1002"/>
      <c r="AC95" s="1002"/>
      <c r="AD95" s="1002"/>
      <c r="AE95" s="1002"/>
      <c r="AF95" s="1002"/>
      <c r="AG95" s="1002"/>
      <c r="AH95" s="1002"/>
      <c r="AI95" s="1002"/>
      <c r="AJ95" s="1002"/>
      <c r="AK95" s="1002"/>
      <c r="AL95" s="1002"/>
      <c r="AM95" s="1002"/>
      <c r="AN95" s="1002"/>
      <c r="AO95" s="1002"/>
      <c r="AP95" s="1002"/>
      <c r="AQ95" s="1002"/>
      <c r="AR95" s="1002"/>
      <c r="AS95" s="1002"/>
      <c r="AT95" s="1002"/>
      <c r="AU95" s="1002"/>
      <c r="AV95" s="1002"/>
      <c r="AW95" s="1002"/>
      <c r="AX95" s="1002"/>
      <c r="AY95" s="1002"/>
      <c r="AZ95" s="1002"/>
      <c r="BA95" s="1002"/>
      <c r="BB95" s="1002"/>
      <c r="BC95" s="1002"/>
      <c r="BD95" s="1002"/>
      <c r="BE95" s="1002"/>
      <c r="BF95" s="1002"/>
      <c r="BG95" s="1002"/>
      <c r="BH95" s="1002"/>
      <c r="BI95" s="1002"/>
      <c r="BJ95" s="1002"/>
      <c r="BK95" s="1002"/>
      <c r="BL95" s="1002"/>
      <c r="BM95" s="1002"/>
      <c r="BN95" s="1002"/>
      <c r="BO95" s="1002"/>
      <c r="BP95" s="1002"/>
      <c r="BQ95" s="1002"/>
      <c r="BR95" s="1002"/>
      <c r="BS95" s="1002"/>
      <c r="BT95" s="1002"/>
      <c r="BU95" s="1002"/>
      <c r="BV95" s="1002"/>
      <c r="BW95" s="1002"/>
      <c r="BX95" s="1002"/>
      <c r="BY95" s="1002"/>
      <c r="BZ95" s="1002"/>
      <c r="CA95" s="1002"/>
      <c r="CB95" s="1002"/>
      <c r="CC95" s="1002"/>
      <c r="CD95" s="1002"/>
      <c r="CE95" s="1002"/>
      <c r="CF95" s="1002"/>
      <c r="CG95" s="1002"/>
      <c r="CH95" s="1002"/>
      <c r="CI95" s="1002"/>
      <c r="CJ95" s="1002"/>
      <c r="CK95" s="1002"/>
      <c r="CL95" s="1002"/>
      <c r="CM95" s="1002"/>
      <c r="CN95" s="1002"/>
      <c r="CO95" s="1002"/>
      <c r="CP95" s="1002"/>
      <c r="CQ95" s="1002"/>
      <c r="CR95" s="1002"/>
      <c r="CS95" s="1002"/>
      <c r="CT95" s="1002"/>
      <c r="CU95" s="1002"/>
      <c r="CV95" s="1002"/>
      <c r="CW95" s="1002"/>
      <c r="CX95" s="1002"/>
      <c r="CY95" s="1002"/>
      <c r="CZ95" s="1002"/>
      <c r="DA95" s="1002"/>
      <c r="DB95" s="1002"/>
      <c r="DC95" s="1002"/>
      <c r="DD95" s="1002"/>
      <c r="DE95" s="1002"/>
      <c r="DF95" s="1002"/>
      <c r="DG95" s="1002"/>
      <c r="DH95" s="1002"/>
      <c r="DI95" s="1002"/>
      <c r="DJ95" s="1002"/>
      <c r="DK95" s="1002"/>
      <c r="DL95" s="1002"/>
      <c r="DM95" s="1002"/>
      <c r="DN95" s="1002"/>
      <c r="DO95" s="1002"/>
      <c r="DP95" s="1002"/>
      <c r="DQ95" s="1002"/>
      <c r="DR95" s="1002"/>
      <c r="DS95" s="1002"/>
      <c r="DT95" s="1002"/>
      <c r="DU95" s="1002"/>
      <c r="DV95" s="1002"/>
      <c r="DW95" s="1002"/>
      <c r="DX95" s="1002"/>
      <c r="DY95" s="1002"/>
      <c r="DZ95" s="1002"/>
      <c r="EA95" s="1002"/>
      <c r="EB95" s="1002"/>
      <c r="EC95" s="1002"/>
      <c r="ED95" s="1002"/>
      <c r="EE95" s="1002"/>
      <c r="EF95" s="1002"/>
      <c r="EG95" s="1002"/>
      <c r="EH95" s="1002"/>
      <c r="EI95" s="1002"/>
      <c r="EJ95" s="1002"/>
      <c r="EK95" s="1002"/>
      <c r="EL95" s="1002"/>
      <c r="EM95" s="1002"/>
      <c r="EN95" s="1002"/>
      <c r="EO95" s="1002"/>
      <c r="EP95" s="1002"/>
      <c r="EQ95" s="1002"/>
      <c r="ER95" s="1002"/>
      <c r="ES95" s="1002"/>
      <c r="ET95" s="1002"/>
      <c r="EU95" s="1002"/>
      <c r="EV95" s="1002"/>
      <c r="EW95" s="1002"/>
      <c r="EX95" s="1002"/>
      <c r="EY95" s="1002"/>
      <c r="EZ95" s="1002"/>
      <c r="FA95" s="1002"/>
      <c r="FB95" s="1002"/>
      <c r="FC95" s="1002"/>
      <c r="FD95" s="1002"/>
      <c r="FE95" s="1002"/>
      <c r="FF95" s="1002"/>
      <c r="FG95" s="1002"/>
      <c r="FH95" s="1002"/>
      <c r="FI95" s="1002"/>
      <c r="FJ95" s="1002"/>
      <c r="FK95" s="1002"/>
      <c r="FL95" s="1002"/>
      <c r="FM95" s="1002"/>
      <c r="FN95" s="1002"/>
      <c r="FO95" s="1002"/>
      <c r="FP95" s="1002"/>
      <c r="FQ95" s="1002"/>
      <c r="FR95" s="1002"/>
      <c r="FS95" s="1002"/>
      <c r="FT95" s="1002"/>
      <c r="FU95" s="1002"/>
      <c r="FV95" s="1002"/>
      <c r="FW95" s="1002"/>
      <c r="FX95" s="1002"/>
      <c r="FY95" s="1002"/>
      <c r="FZ95" s="1002"/>
      <c r="GA95" s="1002"/>
      <c r="GB95" s="1002"/>
      <c r="GC95" s="1002"/>
      <c r="GD95" s="1002"/>
      <c r="GE95" s="1002"/>
      <c r="GF95" s="1002"/>
      <c r="GG95" s="1002"/>
      <c r="GH95" s="1002"/>
      <c r="GI95" s="1002"/>
      <c r="GJ95" s="1002"/>
      <c r="GK95" s="1002"/>
      <c r="GL95" s="1002"/>
      <c r="GM95" s="1002"/>
      <c r="GN95" s="1002"/>
      <c r="GO95" s="1002"/>
      <c r="GP95" s="1002"/>
      <c r="GQ95" s="1002"/>
      <c r="GR95" s="1002"/>
      <c r="GS95" s="1002"/>
      <c r="GT95" s="1002"/>
      <c r="GU95" s="1002"/>
      <c r="GV95" s="1002"/>
      <c r="GW95" s="1002"/>
      <c r="GX95" s="1002"/>
      <c r="GY95" s="1002"/>
      <c r="GZ95" s="1002"/>
      <c r="HA95" s="1002"/>
      <c r="HB95" s="1002"/>
      <c r="HC95" s="1002"/>
      <c r="HD95" s="1002"/>
      <c r="HE95" s="1002"/>
      <c r="HF95" s="1002"/>
      <c r="HG95" s="1002"/>
      <c r="HH95" s="1002"/>
      <c r="HI95" s="1002"/>
      <c r="HJ95" s="1002"/>
      <c r="HK95" s="1002"/>
      <c r="HL95" s="1002"/>
      <c r="HM95" s="1002"/>
      <c r="HN95" s="1002"/>
      <c r="HO95" s="1002"/>
      <c r="HP95" s="1002"/>
      <c r="HQ95" s="1002"/>
      <c r="HR95" s="1002"/>
      <c r="HS95" s="1002"/>
      <c r="HT95" s="1002"/>
      <c r="HU95" s="1002"/>
      <c r="HV95" s="1002"/>
      <c r="HW95" s="1002"/>
      <c r="HX95" s="1002"/>
      <c r="HY95" s="1002"/>
      <c r="HZ95" s="1003"/>
      <c r="IA95" s="1003"/>
      <c r="IB95" s="1003"/>
      <c r="IC95" s="1003"/>
      <c r="ID95" s="1003"/>
      <c r="IE95" s="1003"/>
      <c r="IF95" s="1003"/>
      <c r="IG95" s="1003"/>
      <c r="IH95" s="1003"/>
      <c r="II95" s="1003"/>
      <c r="IJ95" s="1003"/>
      <c r="IK95" s="1003"/>
      <c r="IL95" s="1003"/>
      <c r="IM95" s="1003"/>
      <c r="IN95" s="1003"/>
      <c r="IO95" s="1003"/>
      <c r="IP95" s="1003"/>
      <c r="IQ95" s="1003"/>
      <c r="IR95" s="1003"/>
      <c r="IS95" s="1003"/>
      <c r="IT95" s="1003"/>
      <c r="IU95" s="1003"/>
      <c r="IV95" s="1003"/>
      <c r="IW95" s="1003"/>
      <c r="IX95" s="1003"/>
      <c r="IY95" s="1003"/>
      <c r="IZ95" s="1003"/>
      <c r="JA95" s="1003"/>
      <c r="JB95" s="1003"/>
      <c r="JC95" s="1003"/>
      <c r="JD95" s="1003"/>
      <c r="JE95" s="1003"/>
      <c r="JF95" s="1003"/>
      <c r="JG95" s="1003"/>
      <c r="JH95" s="1003"/>
      <c r="JI95" s="1003"/>
      <c r="JJ95" s="1003"/>
      <c r="JK95" s="1003"/>
      <c r="JL95" s="1003"/>
      <c r="JM95" s="1003"/>
      <c r="JN95" s="1003"/>
      <c r="JO95" s="1003"/>
      <c r="JP95" s="1003"/>
      <c r="JQ95" s="1003"/>
      <c r="JR95" s="1003"/>
      <c r="JS95" s="1003"/>
      <c r="JT95" s="1003"/>
      <c r="JU95" s="1003"/>
      <c r="JV95" s="1003"/>
      <c r="JW95" s="1003"/>
      <c r="JX95" s="1003"/>
      <c r="JY95" s="1003"/>
      <c r="JZ95" s="1003"/>
      <c r="KA95" s="1003"/>
      <c r="KB95" s="1003"/>
      <c r="KC95" s="1003"/>
      <c r="KD95" s="1003"/>
      <c r="KE95" s="1003"/>
      <c r="KF95" s="1003"/>
      <c r="KG95" s="1003"/>
      <c r="KH95" s="1003"/>
      <c r="KI95" s="1003"/>
      <c r="KJ95" s="1003"/>
      <c r="KK95" s="1003"/>
      <c r="KL95" s="1003"/>
      <c r="KM95" s="1003"/>
      <c r="KN95" s="1003"/>
      <c r="KO95" s="1003"/>
      <c r="KP95" s="1003"/>
      <c r="KQ95" s="1003"/>
      <c r="KR95" s="1003"/>
      <c r="KS95" s="1003"/>
      <c r="KT95" s="1003"/>
      <c r="KU95" s="1003"/>
      <c r="KV95" s="1003"/>
      <c r="KW95" s="1002"/>
      <c r="KX95" s="1002"/>
      <c r="KY95" s="1002"/>
      <c r="KZ95" s="1002"/>
      <c r="LA95" s="1002"/>
      <c r="LB95" s="1002"/>
      <c r="LC95" s="1002"/>
      <c r="LD95" s="1002"/>
      <c r="LE95" s="1002"/>
      <c r="LF95" s="1002"/>
      <c r="LG95" s="1002"/>
      <c r="LH95" s="1002"/>
      <c r="LI95" s="1002"/>
      <c r="LJ95" s="1002"/>
      <c r="LK95" s="1002"/>
      <c r="LL95" s="1002"/>
      <c r="LM95" s="1002"/>
      <c r="LN95" s="1002"/>
      <c r="LO95" s="1002"/>
      <c r="LP95" s="1002"/>
      <c r="LV95" s="1002"/>
      <c r="LW95" s="1002"/>
      <c r="LX95" s="1002"/>
      <c r="LY95" s="1002"/>
      <c r="LZ95" s="1002"/>
      <c r="MA95" s="1002"/>
      <c r="MB95" s="1002"/>
      <c r="MC95" s="1002"/>
      <c r="MD95" s="1002"/>
      <c r="ME95" s="1002"/>
      <c r="MF95" s="1002"/>
      <c r="MG95" s="1002"/>
      <c r="MH95" s="1002"/>
      <c r="MI95" s="1002"/>
      <c r="MJ95" s="1002"/>
      <c r="MK95" s="1002"/>
      <c r="ML95" s="1002"/>
      <c r="MM95" s="1002"/>
      <c r="MN95" s="1002"/>
      <c r="MO95" s="1002"/>
    </row>
    <row r="96" spans="1:358" s="1000" customFormat="1" ht="12.6" customHeight="1" x14ac:dyDescent="0.2">
      <c r="A96" s="999" t="s">
        <v>4</v>
      </c>
      <c r="B96" s="999" t="s">
        <v>644</v>
      </c>
      <c r="D96" s="1022" t="s">
        <v>645</v>
      </c>
      <c r="E96" s="1022"/>
      <c r="F96" s="1022"/>
      <c r="G96" s="1022"/>
      <c r="H96" s="1022"/>
      <c r="I96" s="1022"/>
      <c r="J96" s="1022"/>
      <c r="K96" s="999"/>
      <c r="L96" s="999"/>
      <c r="M96" s="999"/>
      <c r="O96" s="1023" t="s">
        <v>508</v>
      </c>
      <c r="P96" s="1445" t="str">
        <f>'[2]Part I-Project Information'!$O$40</f>
        <v>Select City first</v>
      </c>
      <c r="Q96" s="1445"/>
      <c r="T96" s="999" t="str">
        <f>B96</f>
        <v>RENT SCHEDULE</v>
      </c>
      <c r="U96" s="999"/>
      <c r="X96" s="1005"/>
      <c r="Y96" s="1005"/>
      <c r="Z96" s="1005"/>
      <c r="AA96" s="1005"/>
      <c r="AB96" s="1005"/>
      <c r="AC96" s="1005"/>
      <c r="AD96" s="1005"/>
      <c r="AE96" s="1005"/>
      <c r="AF96" s="1005"/>
      <c r="AG96" s="1005"/>
      <c r="AH96" s="1005"/>
      <c r="AI96" s="1005"/>
      <c r="AJ96" s="1005"/>
      <c r="AK96" s="1005"/>
      <c r="AL96" s="1005"/>
      <c r="AM96" s="1005"/>
      <c r="AN96" s="1005"/>
      <c r="AO96" s="1005"/>
      <c r="AP96" s="1005"/>
      <c r="AQ96" s="1005"/>
      <c r="AR96" s="1005"/>
      <c r="AS96" s="1005"/>
      <c r="AT96" s="1005"/>
      <c r="AU96" s="1005"/>
      <c r="AV96" s="1005"/>
      <c r="AW96" s="1005"/>
      <c r="AX96" s="1005"/>
      <c r="AY96" s="1005"/>
      <c r="AZ96" s="1005"/>
      <c r="BA96" s="1005"/>
      <c r="BB96" s="1005"/>
      <c r="BC96" s="1005"/>
      <c r="BD96" s="1005"/>
      <c r="BE96" s="1005"/>
      <c r="BF96" s="1005"/>
      <c r="BG96" s="1005"/>
      <c r="BH96" s="1005"/>
      <c r="BI96" s="1005"/>
      <c r="BJ96" s="1005"/>
      <c r="BK96" s="1005"/>
      <c r="BL96" s="1005"/>
      <c r="BM96" s="1005"/>
      <c r="BN96" s="1005"/>
      <c r="BO96" s="1005"/>
      <c r="BP96" s="1005"/>
      <c r="BQ96" s="1005"/>
      <c r="BR96" s="1005"/>
      <c r="BS96" s="1005"/>
      <c r="BT96" s="1005"/>
      <c r="BU96" s="1005"/>
      <c r="BV96" s="1005"/>
      <c r="BW96" s="1005"/>
      <c r="BX96" s="1005"/>
      <c r="BY96" s="1005"/>
      <c r="BZ96" s="1005"/>
      <c r="CA96" s="1005"/>
      <c r="CB96" s="1005"/>
      <c r="CC96" s="1005"/>
      <c r="CD96" s="1005"/>
      <c r="CE96" s="1005"/>
      <c r="CF96" s="1005"/>
      <c r="CG96" s="1005"/>
      <c r="CH96" s="1005"/>
      <c r="CI96" s="1005"/>
      <c r="CJ96" s="1005"/>
      <c r="CK96" s="1005"/>
      <c r="CL96" s="1005"/>
      <c r="CM96" s="1005"/>
      <c r="CN96" s="1005"/>
      <c r="CO96" s="1005"/>
      <c r="CP96" s="1005"/>
      <c r="CQ96" s="1005"/>
      <c r="CR96" s="1005"/>
      <c r="CS96" s="1005"/>
      <c r="CT96" s="1005"/>
      <c r="CU96" s="1005"/>
      <c r="CV96" s="1005"/>
      <c r="CW96" s="1005"/>
      <c r="CX96" s="1005"/>
      <c r="CY96" s="1005"/>
      <c r="CZ96" s="1005"/>
      <c r="DA96" s="1005"/>
      <c r="DB96" s="1005"/>
      <c r="DC96" s="1005"/>
      <c r="DD96" s="1005"/>
      <c r="DE96" s="1005"/>
      <c r="DF96" s="1005"/>
      <c r="DG96" s="1005"/>
      <c r="DH96" s="1005"/>
      <c r="DI96" s="1005"/>
      <c r="DJ96" s="1005"/>
      <c r="DK96" s="1005"/>
      <c r="DL96" s="1005"/>
      <c r="DM96" s="1005"/>
      <c r="DN96" s="1005"/>
      <c r="DO96" s="1005"/>
      <c r="DP96" s="1005"/>
      <c r="DQ96" s="1005"/>
      <c r="DR96" s="1005"/>
      <c r="DS96" s="1005"/>
      <c r="DT96" s="1005"/>
      <c r="DU96" s="1005"/>
      <c r="DV96" s="1005"/>
      <c r="DW96" s="1005"/>
      <c r="DX96" s="1005"/>
      <c r="DY96" s="1005"/>
      <c r="DZ96" s="1005"/>
      <c r="EA96" s="1005"/>
      <c r="EB96" s="1005"/>
      <c r="EC96" s="1005"/>
      <c r="ED96" s="1005"/>
      <c r="EE96" s="1005"/>
      <c r="EF96" s="1005"/>
      <c r="EG96" s="1005"/>
      <c r="EH96" s="1005"/>
      <c r="EI96" s="1005"/>
      <c r="EJ96" s="1005"/>
      <c r="EK96" s="1005"/>
      <c r="EL96" s="1005"/>
      <c r="EM96" s="1005"/>
      <c r="EN96" s="1005"/>
      <c r="EO96" s="1005"/>
      <c r="EP96" s="1005"/>
      <c r="EQ96" s="1005"/>
      <c r="ER96" s="1005"/>
      <c r="ES96" s="1005"/>
      <c r="ET96" s="1005"/>
      <c r="EU96" s="1005"/>
      <c r="EV96" s="1005"/>
      <c r="EW96" s="1005"/>
      <c r="EX96" s="1005"/>
      <c r="EY96" s="1005"/>
      <c r="EZ96" s="1005"/>
      <c r="FA96" s="1005"/>
      <c r="FB96" s="1005"/>
      <c r="FC96" s="1005"/>
      <c r="FD96" s="1005"/>
      <c r="FE96" s="1005"/>
      <c r="FF96" s="1005"/>
      <c r="FG96" s="1005"/>
      <c r="FH96" s="1005"/>
      <c r="FI96" s="1005"/>
      <c r="FJ96" s="1005"/>
      <c r="FK96" s="1005"/>
      <c r="FL96" s="1005"/>
      <c r="FM96" s="1005"/>
      <c r="FN96" s="1005"/>
      <c r="FO96" s="1005"/>
      <c r="FP96" s="1005"/>
      <c r="FQ96" s="1005"/>
      <c r="FR96" s="1005"/>
      <c r="FS96" s="1005"/>
      <c r="FT96" s="1005"/>
      <c r="FU96" s="1005"/>
      <c r="FV96" s="1005"/>
      <c r="FW96" s="1005"/>
      <c r="FX96" s="1005"/>
      <c r="FY96" s="1005"/>
      <c r="FZ96" s="1005"/>
      <c r="GA96" s="1005"/>
      <c r="GB96" s="1005"/>
      <c r="GC96" s="1005"/>
      <c r="GD96" s="1005"/>
      <c r="GE96" s="1005"/>
      <c r="GF96" s="1005"/>
      <c r="GG96" s="1005"/>
      <c r="GH96" s="1005"/>
      <c r="GI96" s="1005"/>
      <c r="GJ96" s="1005"/>
      <c r="GK96" s="1005"/>
      <c r="GL96" s="1005"/>
      <c r="GM96" s="1005"/>
      <c r="GN96" s="1005"/>
      <c r="GO96" s="1005"/>
      <c r="GP96" s="1005"/>
      <c r="GQ96" s="1005"/>
      <c r="GR96" s="1005"/>
      <c r="GS96" s="1005"/>
      <c r="GT96" s="1005"/>
      <c r="GU96" s="1005"/>
      <c r="GV96" s="1005"/>
      <c r="GW96" s="1005"/>
      <c r="GX96" s="1005"/>
      <c r="GY96" s="1005"/>
      <c r="GZ96" s="1005"/>
      <c r="HA96" s="1005"/>
      <c r="HB96" s="1005"/>
      <c r="HC96" s="1005"/>
      <c r="HD96" s="1005"/>
      <c r="HE96" s="1005"/>
      <c r="HF96" s="1005"/>
      <c r="HG96" s="1005"/>
      <c r="HH96" s="1005"/>
      <c r="HI96" s="1005"/>
      <c r="HJ96" s="1005"/>
      <c r="HK96" s="1005"/>
      <c r="HL96" s="1005"/>
      <c r="HM96" s="1005"/>
      <c r="HN96" s="1005"/>
      <c r="HO96" s="1005"/>
      <c r="HP96" s="1005"/>
      <c r="HQ96" s="1005"/>
      <c r="HR96" s="1005"/>
      <c r="HS96" s="1005"/>
      <c r="HT96" s="1005"/>
      <c r="HU96" s="1005"/>
      <c r="HV96" s="1005"/>
      <c r="HW96" s="1005"/>
      <c r="HX96" s="1005"/>
      <c r="HY96" s="1005"/>
      <c r="HZ96" s="1006"/>
      <c r="IA96" s="1006"/>
      <c r="IB96" s="1006"/>
      <c r="IC96" s="1006"/>
      <c r="ID96" s="1006"/>
      <c r="IE96" s="1003" t="s">
        <v>259</v>
      </c>
      <c r="IF96" s="1003" t="s">
        <v>260</v>
      </c>
      <c r="IG96" s="1003" t="s">
        <v>261</v>
      </c>
      <c r="IH96" s="1003" t="s">
        <v>262</v>
      </c>
      <c r="II96" s="1003" t="s">
        <v>263</v>
      </c>
      <c r="IJ96" s="1003" t="s">
        <v>259</v>
      </c>
      <c r="IK96" s="1003" t="s">
        <v>260</v>
      </c>
      <c r="IL96" s="1003" t="s">
        <v>261</v>
      </c>
      <c r="IM96" s="1003" t="s">
        <v>262</v>
      </c>
      <c r="IN96" s="1003" t="s">
        <v>263</v>
      </c>
      <c r="IO96" s="1006"/>
      <c r="IP96" s="1006"/>
      <c r="IQ96" s="1006"/>
      <c r="IR96" s="1006"/>
      <c r="IS96" s="1006"/>
      <c r="IT96" s="1006"/>
      <c r="IU96" s="1006"/>
      <c r="IV96" s="1006"/>
      <c r="IW96" s="1006"/>
      <c r="IX96" s="1006"/>
      <c r="IY96" s="1003" t="s">
        <v>259</v>
      </c>
      <c r="IZ96" s="1003" t="s">
        <v>260</v>
      </c>
      <c r="JA96" s="1003" t="s">
        <v>261</v>
      </c>
      <c r="JB96" s="1003" t="s">
        <v>262</v>
      </c>
      <c r="JC96" s="1003" t="s">
        <v>263</v>
      </c>
      <c r="JD96" s="1003" t="s">
        <v>259</v>
      </c>
      <c r="JE96" s="1003" t="s">
        <v>260</v>
      </c>
      <c r="JF96" s="1003" t="s">
        <v>261</v>
      </c>
      <c r="JG96" s="1003" t="s">
        <v>262</v>
      </c>
      <c r="JH96" s="1003" t="s">
        <v>263</v>
      </c>
      <c r="JI96" s="1003" t="s">
        <v>259</v>
      </c>
      <c r="JJ96" s="1003" t="s">
        <v>260</v>
      </c>
      <c r="JK96" s="1003" t="s">
        <v>261</v>
      </c>
      <c r="JL96" s="1003" t="s">
        <v>262</v>
      </c>
      <c r="JM96" s="1003" t="s">
        <v>263</v>
      </c>
      <c r="JN96" s="1003" t="s">
        <v>259</v>
      </c>
      <c r="JO96" s="1003" t="s">
        <v>260</v>
      </c>
      <c r="JP96" s="1003" t="s">
        <v>261</v>
      </c>
      <c r="JQ96" s="1003" t="s">
        <v>262</v>
      </c>
      <c r="JR96" s="1003" t="s">
        <v>263</v>
      </c>
      <c r="JS96" s="1003" t="s">
        <v>259</v>
      </c>
      <c r="JT96" s="1003" t="s">
        <v>260</v>
      </c>
      <c r="JU96" s="1003" t="s">
        <v>261</v>
      </c>
      <c r="JV96" s="1003" t="s">
        <v>262</v>
      </c>
      <c r="JW96" s="1003" t="s">
        <v>263</v>
      </c>
      <c r="JX96" s="1003" t="s">
        <v>259</v>
      </c>
      <c r="JY96" s="1003" t="s">
        <v>260</v>
      </c>
      <c r="JZ96" s="1003" t="s">
        <v>261</v>
      </c>
      <c r="KA96" s="1003" t="s">
        <v>262</v>
      </c>
      <c r="KB96" s="1003" t="s">
        <v>263</v>
      </c>
      <c r="KC96" s="1003" t="s">
        <v>259</v>
      </c>
      <c r="KD96" s="1003" t="s">
        <v>260</v>
      </c>
      <c r="KE96" s="1003" t="s">
        <v>261</v>
      </c>
      <c r="KF96" s="1003" t="s">
        <v>262</v>
      </c>
      <c r="KG96" s="1003" t="s">
        <v>263</v>
      </c>
      <c r="KH96" s="1003" t="s">
        <v>259</v>
      </c>
      <c r="KI96" s="1003" t="s">
        <v>260</v>
      </c>
      <c r="KJ96" s="1003" t="s">
        <v>261</v>
      </c>
      <c r="KK96" s="1003" t="s">
        <v>262</v>
      </c>
      <c r="KL96" s="1003" t="s">
        <v>263</v>
      </c>
      <c r="KM96" s="1003" t="s">
        <v>259</v>
      </c>
      <c r="KN96" s="1003" t="s">
        <v>260</v>
      </c>
      <c r="KO96" s="1003" t="s">
        <v>261</v>
      </c>
      <c r="KP96" s="1003" t="s">
        <v>262</v>
      </c>
      <c r="KQ96" s="1003" t="s">
        <v>263</v>
      </c>
      <c r="KR96" s="1003" t="s">
        <v>259</v>
      </c>
      <c r="KS96" s="1003" t="s">
        <v>260</v>
      </c>
      <c r="KT96" s="1003" t="s">
        <v>261</v>
      </c>
      <c r="KU96" s="1003" t="s">
        <v>262</v>
      </c>
      <c r="KV96" s="1003" t="s">
        <v>263</v>
      </c>
      <c r="KW96" s="1003" t="s">
        <v>259</v>
      </c>
      <c r="KX96" s="1003" t="s">
        <v>260</v>
      </c>
      <c r="KY96" s="1003" t="s">
        <v>261</v>
      </c>
      <c r="KZ96" s="1003" t="s">
        <v>262</v>
      </c>
      <c r="LA96" s="1003" t="s">
        <v>263</v>
      </c>
      <c r="LB96" s="1003" t="s">
        <v>259</v>
      </c>
      <c r="LC96" s="1003" t="s">
        <v>260</v>
      </c>
      <c r="LD96" s="1003" t="s">
        <v>261</v>
      </c>
      <c r="LE96" s="1003" t="s">
        <v>262</v>
      </c>
      <c r="LF96" s="1003" t="s">
        <v>263</v>
      </c>
      <c r="LG96" s="1003" t="s">
        <v>259</v>
      </c>
      <c r="LH96" s="1003" t="s">
        <v>260</v>
      </c>
      <c r="LI96" s="1003" t="s">
        <v>261</v>
      </c>
      <c r="LJ96" s="1003" t="s">
        <v>262</v>
      </c>
      <c r="LK96" s="1003" t="s">
        <v>263</v>
      </c>
      <c r="LL96" s="1003" t="s">
        <v>259</v>
      </c>
      <c r="LM96" s="1003" t="s">
        <v>260</v>
      </c>
      <c r="LN96" s="1003" t="s">
        <v>261</v>
      </c>
      <c r="LO96" s="1003" t="s">
        <v>262</v>
      </c>
      <c r="LP96" s="1003" t="s">
        <v>263</v>
      </c>
      <c r="LV96" s="1005"/>
      <c r="LW96" s="1005"/>
      <c r="LX96" s="1005"/>
      <c r="LY96" s="1005"/>
      <c r="LZ96" s="1005"/>
      <c r="MA96" s="1005"/>
      <c r="MB96" s="1005"/>
      <c r="MC96" s="1005"/>
      <c r="MD96" s="1005"/>
      <c r="ME96" s="1005"/>
      <c r="MF96" s="1005"/>
      <c r="MG96" s="1005"/>
      <c r="MH96" s="1005"/>
      <c r="MI96" s="1005"/>
      <c r="MJ96" s="1005"/>
      <c r="MK96" s="1005"/>
      <c r="ML96" s="1005"/>
      <c r="MM96" s="1005"/>
      <c r="MN96" s="1005"/>
      <c r="MO96" s="1005"/>
      <c r="MP96" s="1446" t="s">
        <v>264</v>
      </c>
      <c r="MQ96" s="1446" t="s">
        <v>265</v>
      </c>
      <c r="MR96" s="1446" t="s">
        <v>266</v>
      </c>
      <c r="MS96" s="1446" t="s">
        <v>267</v>
      </c>
      <c r="MT96" s="1446" t="s">
        <v>268</v>
      </c>
    </row>
    <row r="97" spans="1:368" s="1000" customFormat="1" ht="3" customHeight="1" x14ac:dyDescent="0.2">
      <c r="B97" s="999"/>
      <c r="D97" s="1022"/>
      <c r="E97" s="1022"/>
      <c r="F97" s="1022"/>
      <c r="G97" s="1022"/>
      <c r="H97" s="1022"/>
      <c r="I97" s="1022"/>
      <c r="J97" s="1022"/>
      <c r="P97" s="1024"/>
      <c r="Q97" s="1441" t="s">
        <v>833</v>
      </c>
      <c r="R97" s="1107"/>
      <c r="S97" s="1025"/>
      <c r="T97" s="1025"/>
      <c r="U97" s="1025"/>
      <c r="X97" s="1438" t="s">
        <v>270</v>
      </c>
      <c r="Y97" s="1438" t="s">
        <v>271</v>
      </c>
      <c r="Z97" s="1438" t="s">
        <v>272</v>
      </c>
      <c r="AA97" s="1438" t="s">
        <v>273</v>
      </c>
      <c r="AB97" s="1438" t="s">
        <v>274</v>
      </c>
      <c r="AC97" s="1438" t="s">
        <v>275</v>
      </c>
      <c r="AD97" s="1438" t="s">
        <v>276</v>
      </c>
      <c r="AE97" s="1438" t="s">
        <v>277</v>
      </c>
      <c r="AF97" s="1438" t="s">
        <v>278</v>
      </c>
      <c r="AG97" s="1438" t="s">
        <v>279</v>
      </c>
      <c r="AH97" s="1438" t="s">
        <v>280</v>
      </c>
      <c r="AI97" s="1438" t="s">
        <v>281</v>
      </c>
      <c r="AJ97" s="1438" t="s">
        <v>282</v>
      </c>
      <c r="AK97" s="1438" t="s">
        <v>283</v>
      </c>
      <c r="AL97" s="1438" t="s">
        <v>284</v>
      </c>
      <c r="AM97" s="1438" t="s">
        <v>285</v>
      </c>
      <c r="AN97" s="1438" t="s">
        <v>286</v>
      </c>
      <c r="AO97" s="1438" t="s">
        <v>287</v>
      </c>
      <c r="AP97" s="1438" t="s">
        <v>288</v>
      </c>
      <c r="AQ97" s="1438" t="s">
        <v>289</v>
      </c>
      <c r="AR97" s="1438" t="s">
        <v>290</v>
      </c>
      <c r="AS97" s="1438" t="s">
        <v>291</v>
      </c>
      <c r="AT97" s="1438" t="s">
        <v>292</v>
      </c>
      <c r="AU97" s="1438" t="s">
        <v>293</v>
      </c>
      <c r="AV97" s="1438" t="s">
        <v>294</v>
      </c>
      <c r="AW97" s="1438" t="s">
        <v>295</v>
      </c>
      <c r="AX97" s="1438" t="s">
        <v>296</v>
      </c>
      <c r="AY97" s="1438" t="s">
        <v>297</v>
      </c>
      <c r="AZ97" s="1438" t="s">
        <v>298</v>
      </c>
      <c r="BA97" s="1438" t="s">
        <v>299</v>
      </c>
      <c r="BB97" s="1438" t="s">
        <v>300</v>
      </c>
      <c r="BC97" s="1438" t="s">
        <v>301</v>
      </c>
      <c r="BD97" s="1438" t="s">
        <v>302</v>
      </c>
      <c r="BE97" s="1438" t="s">
        <v>303</v>
      </c>
      <c r="BF97" s="1438" t="s">
        <v>304</v>
      </c>
      <c r="BG97" s="1438" t="s">
        <v>305</v>
      </c>
      <c r="BH97" s="1438" t="s">
        <v>306</v>
      </c>
      <c r="BI97" s="1438" t="s">
        <v>307</v>
      </c>
      <c r="BJ97" s="1438" t="s">
        <v>308</v>
      </c>
      <c r="BK97" s="1438" t="s">
        <v>309</v>
      </c>
      <c r="BL97" s="1438" t="s">
        <v>310</v>
      </c>
      <c r="BM97" s="1438" t="s">
        <v>311</v>
      </c>
      <c r="BN97" s="1438" t="s">
        <v>312</v>
      </c>
      <c r="BO97" s="1438" t="s">
        <v>313</v>
      </c>
      <c r="BP97" s="1438" t="s">
        <v>314</v>
      </c>
      <c r="BQ97" s="1438" t="s">
        <v>315</v>
      </c>
      <c r="BR97" s="1438" t="s">
        <v>316</v>
      </c>
      <c r="BS97" s="1438" t="s">
        <v>317</v>
      </c>
      <c r="BT97" s="1438" t="s">
        <v>318</v>
      </c>
      <c r="BU97" s="1438" t="s">
        <v>319</v>
      </c>
      <c r="BV97" s="1438" t="s">
        <v>320</v>
      </c>
      <c r="BW97" s="1438" t="s">
        <v>321</v>
      </c>
      <c r="BX97" s="1438" t="s">
        <v>322</v>
      </c>
      <c r="BY97" s="1438" t="s">
        <v>323</v>
      </c>
      <c r="BZ97" s="1438" t="s">
        <v>324</v>
      </c>
      <c r="CA97" s="1438" t="s">
        <v>325</v>
      </c>
      <c r="CB97" s="1438" t="s">
        <v>326</v>
      </c>
      <c r="CC97" s="1438" t="s">
        <v>327</v>
      </c>
      <c r="CD97" s="1438" t="s">
        <v>328</v>
      </c>
      <c r="CE97" s="1438" t="s">
        <v>329</v>
      </c>
      <c r="CF97" s="1438" t="s">
        <v>330</v>
      </c>
      <c r="CG97" s="1438" t="s">
        <v>331</v>
      </c>
      <c r="CH97" s="1438" t="s">
        <v>332</v>
      </c>
      <c r="CI97" s="1438" t="s">
        <v>333</v>
      </c>
      <c r="CJ97" s="1438" t="s">
        <v>334</v>
      </c>
      <c r="CK97" s="1438" t="s">
        <v>335</v>
      </c>
      <c r="CL97" s="1438" t="s">
        <v>336</v>
      </c>
      <c r="CM97" s="1438" t="s">
        <v>337</v>
      </c>
      <c r="CN97" s="1438" t="s">
        <v>338</v>
      </c>
      <c r="CO97" s="1438" t="s">
        <v>339</v>
      </c>
      <c r="CP97" s="1438" t="s">
        <v>340</v>
      </c>
      <c r="CQ97" s="1438" t="s">
        <v>341</v>
      </c>
      <c r="CR97" s="1438" t="s">
        <v>342</v>
      </c>
      <c r="CS97" s="1438" t="s">
        <v>343</v>
      </c>
      <c r="CT97" s="1438" t="s">
        <v>344</v>
      </c>
      <c r="CU97" s="1438" t="s">
        <v>345</v>
      </c>
      <c r="CV97" s="1438" t="s">
        <v>346</v>
      </c>
      <c r="CW97" s="1438" t="s">
        <v>347</v>
      </c>
      <c r="CX97" s="1438" t="s">
        <v>348</v>
      </c>
      <c r="CY97" s="1438" t="s">
        <v>349</v>
      </c>
      <c r="CZ97" s="1438" t="s">
        <v>350</v>
      </c>
      <c r="DA97" s="1438" t="s">
        <v>351</v>
      </c>
      <c r="DB97" s="1438" t="s">
        <v>352</v>
      </c>
      <c r="DC97" s="1438" t="s">
        <v>353</v>
      </c>
      <c r="DD97" s="1438" t="s">
        <v>354</v>
      </c>
      <c r="DE97" s="1438" t="s">
        <v>355</v>
      </c>
      <c r="DF97" s="1438" t="s">
        <v>356</v>
      </c>
      <c r="DG97" s="1438" t="s">
        <v>357</v>
      </c>
      <c r="DH97" s="1438" t="s">
        <v>358</v>
      </c>
      <c r="DI97" s="1438" t="s">
        <v>359</v>
      </c>
      <c r="DJ97" s="1438" t="s">
        <v>360</v>
      </c>
      <c r="DK97" s="1438" t="s">
        <v>361</v>
      </c>
      <c r="DL97" s="1438" t="s">
        <v>362</v>
      </c>
      <c r="DM97" s="1438" t="s">
        <v>363</v>
      </c>
      <c r="DN97" s="1438" t="s">
        <v>364</v>
      </c>
      <c r="DO97" s="1438" t="s">
        <v>365</v>
      </c>
      <c r="DP97" s="1438" t="s">
        <v>366</v>
      </c>
      <c r="DQ97" s="1438" t="s">
        <v>367</v>
      </c>
      <c r="DR97" s="1438" t="s">
        <v>368</v>
      </c>
      <c r="DS97" s="1438" t="s">
        <v>369</v>
      </c>
      <c r="DT97" s="1438" t="s">
        <v>370</v>
      </c>
      <c r="DU97" s="1438" t="s">
        <v>371</v>
      </c>
      <c r="DV97" s="1438" t="s">
        <v>372</v>
      </c>
      <c r="DW97" s="1438" t="s">
        <v>373</v>
      </c>
      <c r="DX97" s="1438" t="s">
        <v>374</v>
      </c>
      <c r="DY97" s="1438" t="s">
        <v>375</v>
      </c>
      <c r="DZ97" s="1438" t="s">
        <v>376</v>
      </c>
      <c r="EA97" s="1438" t="s">
        <v>377</v>
      </c>
      <c r="EB97" s="1438" t="s">
        <v>378</v>
      </c>
      <c r="EC97" s="1438" t="s">
        <v>379</v>
      </c>
      <c r="ED97" s="1438" t="s">
        <v>380</v>
      </c>
      <c r="EE97" s="1438" t="s">
        <v>381</v>
      </c>
      <c r="EF97" s="1438" t="s">
        <v>382</v>
      </c>
      <c r="EG97" s="1438" t="s">
        <v>383</v>
      </c>
      <c r="EH97" s="1438" t="s">
        <v>384</v>
      </c>
      <c r="EI97" s="1438" t="s">
        <v>385</v>
      </c>
      <c r="EJ97" s="1438" t="s">
        <v>386</v>
      </c>
      <c r="EK97" s="1438" t="s">
        <v>387</v>
      </c>
      <c r="EL97" s="1438" t="s">
        <v>388</v>
      </c>
      <c r="EM97" s="1438" t="s">
        <v>389</v>
      </c>
      <c r="EN97" s="1438" t="s">
        <v>390</v>
      </c>
      <c r="EO97" s="1438" t="s">
        <v>391</v>
      </c>
      <c r="EP97" s="1438" t="s">
        <v>392</v>
      </c>
      <c r="EQ97" s="1438" t="s">
        <v>393</v>
      </c>
      <c r="ER97" s="1438" t="s">
        <v>394</v>
      </c>
      <c r="ES97" s="1446" t="s">
        <v>395</v>
      </c>
      <c r="ET97" s="1446" t="s">
        <v>396</v>
      </c>
      <c r="EU97" s="1446" t="s">
        <v>397</v>
      </c>
      <c r="EV97" s="1446" t="s">
        <v>398</v>
      </c>
      <c r="EW97" s="1446" t="s">
        <v>399</v>
      </c>
      <c r="EX97" s="1446" t="s">
        <v>400</v>
      </c>
      <c r="EY97" s="1446" t="s">
        <v>401</v>
      </c>
      <c r="EZ97" s="1446" t="s">
        <v>402</v>
      </c>
      <c r="FA97" s="1446" t="s">
        <v>403</v>
      </c>
      <c r="FB97" s="1446" t="s">
        <v>404</v>
      </c>
      <c r="FC97" s="1438" t="s">
        <v>405</v>
      </c>
      <c r="FD97" s="1438" t="s">
        <v>406</v>
      </c>
      <c r="FE97" s="1438" t="s">
        <v>407</v>
      </c>
      <c r="FF97" s="1438" t="s">
        <v>408</v>
      </c>
      <c r="FG97" s="1438" t="s">
        <v>409</v>
      </c>
      <c r="FH97" s="1446" t="s">
        <v>410</v>
      </c>
      <c r="FI97" s="1446" t="s">
        <v>411</v>
      </c>
      <c r="FJ97" s="1446" t="s">
        <v>412</v>
      </c>
      <c r="FK97" s="1446" t="s">
        <v>413</v>
      </c>
      <c r="FL97" s="1446" t="s">
        <v>414</v>
      </c>
      <c r="FM97" s="1438" t="s">
        <v>415</v>
      </c>
      <c r="FN97" s="1438" t="s">
        <v>416</v>
      </c>
      <c r="FO97" s="1438" t="s">
        <v>417</v>
      </c>
      <c r="FP97" s="1438" t="s">
        <v>418</v>
      </c>
      <c r="FQ97" s="1438" t="s">
        <v>419</v>
      </c>
      <c r="FR97" s="1446" t="s">
        <v>420</v>
      </c>
      <c r="FS97" s="1446" t="s">
        <v>421</v>
      </c>
      <c r="FT97" s="1446" t="s">
        <v>422</v>
      </c>
      <c r="FU97" s="1446" t="s">
        <v>423</v>
      </c>
      <c r="FV97" s="1446" t="s">
        <v>424</v>
      </c>
      <c r="FW97" s="1446" t="s">
        <v>425</v>
      </c>
      <c r="FX97" s="1446" t="s">
        <v>426</v>
      </c>
      <c r="FY97" s="1446" t="s">
        <v>427</v>
      </c>
      <c r="FZ97" s="1446" t="s">
        <v>428</v>
      </c>
      <c r="GA97" s="1446" t="s">
        <v>429</v>
      </c>
      <c r="GB97" s="1446" t="s">
        <v>430</v>
      </c>
      <c r="GC97" s="1446" t="s">
        <v>431</v>
      </c>
      <c r="GD97" s="1446" t="s">
        <v>432</v>
      </c>
      <c r="GE97" s="1446" t="s">
        <v>433</v>
      </c>
      <c r="GF97" s="1446" t="s">
        <v>434</v>
      </c>
      <c r="GG97" s="1446" t="s">
        <v>435</v>
      </c>
      <c r="GH97" s="1446" t="s">
        <v>436</v>
      </c>
      <c r="GI97" s="1446" t="s">
        <v>437</v>
      </c>
      <c r="GJ97" s="1446" t="s">
        <v>438</v>
      </c>
      <c r="GK97" s="1446" t="s">
        <v>439</v>
      </c>
      <c r="GL97" s="1446" t="s">
        <v>440</v>
      </c>
      <c r="GM97" s="1446" t="s">
        <v>441</v>
      </c>
      <c r="GN97" s="1446" t="s">
        <v>442</v>
      </c>
      <c r="GO97" s="1446" t="s">
        <v>443</v>
      </c>
      <c r="GP97" s="1446" t="s">
        <v>444</v>
      </c>
      <c r="GQ97" s="1446" t="s">
        <v>445</v>
      </c>
      <c r="GR97" s="1446" t="s">
        <v>446</v>
      </c>
      <c r="GS97" s="1446" t="s">
        <v>447</v>
      </c>
      <c r="GT97" s="1446" t="s">
        <v>448</v>
      </c>
      <c r="GU97" s="1446" t="s">
        <v>449</v>
      </c>
      <c r="GV97" s="1446" t="s">
        <v>450</v>
      </c>
      <c r="GW97" s="1446" t="s">
        <v>451</v>
      </c>
      <c r="GX97" s="1446" t="s">
        <v>452</v>
      </c>
      <c r="GY97" s="1446" t="s">
        <v>453</v>
      </c>
      <c r="GZ97" s="1446" t="s">
        <v>454</v>
      </c>
      <c r="HA97" s="1446" t="s">
        <v>455</v>
      </c>
      <c r="HB97" s="1446" t="s">
        <v>456</v>
      </c>
      <c r="HC97" s="1446" t="s">
        <v>457</v>
      </c>
      <c r="HD97" s="1446" t="s">
        <v>458</v>
      </c>
      <c r="HE97" s="1446" t="s">
        <v>459</v>
      </c>
      <c r="HF97" s="1446" t="s">
        <v>460</v>
      </c>
      <c r="HG97" s="1446" t="s">
        <v>461</v>
      </c>
      <c r="HH97" s="1446" t="s">
        <v>462</v>
      </c>
      <c r="HI97" s="1446" t="s">
        <v>463</v>
      </c>
      <c r="HJ97" s="1446" t="s">
        <v>464</v>
      </c>
      <c r="HK97" s="1446" t="s">
        <v>465</v>
      </c>
      <c r="HL97" s="1446" t="s">
        <v>466</v>
      </c>
      <c r="HM97" s="1446" t="s">
        <v>467</v>
      </c>
      <c r="HN97" s="1446" t="s">
        <v>468</v>
      </c>
      <c r="HO97" s="1446" t="s">
        <v>469</v>
      </c>
      <c r="HP97" s="1446" t="s">
        <v>470</v>
      </c>
      <c r="HQ97" s="1446" t="s">
        <v>471</v>
      </c>
      <c r="HR97" s="1446" t="s">
        <v>472</v>
      </c>
      <c r="HS97" s="1446" t="s">
        <v>473</v>
      </c>
      <c r="HT97" s="1446" t="s">
        <v>474</v>
      </c>
      <c r="HU97" s="1446" t="s">
        <v>475</v>
      </c>
      <c r="HV97" s="1446" t="s">
        <v>476</v>
      </c>
      <c r="HW97" s="1446" t="s">
        <v>477</v>
      </c>
      <c r="HX97" s="1446" t="s">
        <v>478</v>
      </c>
      <c r="HY97" s="1446" t="s">
        <v>479</v>
      </c>
      <c r="HZ97" s="1001"/>
      <c r="IA97" s="1001"/>
      <c r="IB97" s="1001"/>
      <c r="IC97" s="1001"/>
      <c r="ID97" s="1001"/>
      <c r="IE97" s="1001"/>
      <c r="IF97" s="1001"/>
      <c r="IG97" s="1001"/>
      <c r="IH97" s="1001"/>
      <c r="II97" s="1001"/>
      <c r="IJ97" s="1001"/>
      <c r="IK97" s="1001"/>
      <c r="IL97" s="1001"/>
      <c r="IM97" s="1001"/>
      <c r="IN97" s="1001"/>
      <c r="IO97" s="1001"/>
      <c r="IP97" s="1001"/>
      <c r="IQ97" s="1001"/>
      <c r="IR97" s="1001"/>
      <c r="IS97" s="1001"/>
      <c r="IT97" s="1001"/>
      <c r="IU97" s="1001"/>
      <c r="IV97" s="1001"/>
      <c r="IW97" s="1001"/>
      <c r="IX97" s="1001"/>
      <c r="IY97" s="1001"/>
      <c r="IZ97" s="1001"/>
      <c r="JA97" s="1001"/>
      <c r="JB97" s="1001"/>
      <c r="JC97" s="1001"/>
      <c r="JD97" s="1001"/>
      <c r="JE97" s="1001"/>
      <c r="JF97" s="1001"/>
      <c r="JG97" s="1001"/>
      <c r="JH97" s="1001"/>
      <c r="JI97" s="1001"/>
      <c r="JJ97" s="1001"/>
      <c r="JK97" s="1001"/>
      <c r="JL97" s="1001"/>
      <c r="JM97" s="1001"/>
      <c r="JN97" s="1001"/>
      <c r="JO97" s="1001"/>
      <c r="JP97" s="1001"/>
      <c r="JQ97" s="1001"/>
      <c r="JR97" s="1001"/>
      <c r="JS97" s="1001"/>
      <c r="JT97" s="1001"/>
      <c r="JU97" s="1001"/>
      <c r="JV97" s="1001"/>
      <c r="JW97" s="1001"/>
      <c r="JX97" s="1001"/>
      <c r="JY97" s="1001"/>
      <c r="JZ97" s="1001"/>
      <c r="KA97" s="1001"/>
      <c r="KB97" s="1001"/>
      <c r="KC97" s="1001"/>
      <c r="KD97" s="1001"/>
      <c r="KE97" s="1001"/>
      <c r="KF97" s="1001"/>
      <c r="KG97" s="1001"/>
      <c r="KH97" s="1001"/>
      <c r="KI97" s="1001"/>
      <c r="KJ97" s="1001"/>
      <c r="KK97" s="1001"/>
      <c r="KL97" s="1001"/>
      <c r="KM97" s="1001"/>
      <c r="KN97" s="1001"/>
      <c r="KO97" s="1001"/>
      <c r="KP97" s="1001"/>
      <c r="KQ97" s="1001"/>
      <c r="KR97" s="1001"/>
      <c r="KS97" s="1001"/>
      <c r="KT97" s="1001"/>
      <c r="KU97" s="1001"/>
      <c r="KV97" s="1001"/>
      <c r="LQ97" s="1446" t="s">
        <v>480</v>
      </c>
      <c r="LR97" s="1446" t="s">
        <v>481</v>
      </c>
      <c r="LS97" s="1446" t="s">
        <v>482</v>
      </c>
      <c r="LT97" s="1446" t="s">
        <v>483</v>
      </c>
      <c r="LU97" s="1446" t="s">
        <v>484</v>
      </c>
      <c r="LV97" s="1446" t="s">
        <v>485</v>
      </c>
      <c r="LW97" s="1446" t="s">
        <v>486</v>
      </c>
      <c r="LX97" s="1446" t="s">
        <v>487</v>
      </c>
      <c r="LY97" s="1446" t="s">
        <v>488</v>
      </c>
      <c r="LZ97" s="1446" t="s">
        <v>489</v>
      </c>
      <c r="MA97" s="1446" t="s">
        <v>490</v>
      </c>
      <c r="MB97" s="1446" t="s">
        <v>491</v>
      </c>
      <c r="MC97" s="1446" t="s">
        <v>492</v>
      </c>
      <c r="MD97" s="1446" t="s">
        <v>493</v>
      </c>
      <c r="ME97" s="1446" t="s">
        <v>494</v>
      </c>
      <c r="MF97" s="1446" t="s">
        <v>495</v>
      </c>
      <c r="MG97" s="1446" t="s">
        <v>496</v>
      </c>
      <c r="MH97" s="1446" t="s">
        <v>497</v>
      </c>
      <c r="MI97" s="1446" t="s">
        <v>498</v>
      </c>
      <c r="MJ97" s="1446" t="s">
        <v>499</v>
      </c>
      <c r="MK97" s="1446" t="s">
        <v>500</v>
      </c>
      <c r="ML97" s="1446" t="s">
        <v>501</v>
      </c>
      <c r="MM97" s="1446" t="s">
        <v>502</v>
      </c>
      <c r="MN97" s="1446" t="s">
        <v>503</v>
      </c>
      <c r="MO97" s="1446" t="s">
        <v>504</v>
      </c>
      <c r="MP97" s="1446"/>
      <c r="MQ97" s="1446"/>
      <c r="MR97" s="1446"/>
      <c r="MS97" s="1446"/>
      <c r="MT97" s="1446"/>
    </row>
    <row r="98" spans="1:368" s="1000" customFormat="1" ht="12.6" customHeight="1" x14ac:dyDescent="0.2">
      <c r="A98" s="1447" t="str">
        <f>IF(A141&gt;0,"Finish Row!","")</f>
        <v/>
      </c>
      <c r="B98" s="1026" t="s">
        <v>857</v>
      </c>
      <c r="D98" s="1022"/>
      <c r="E98" s="1022"/>
      <c r="F98" s="1022"/>
      <c r="G98" s="1027" t="str">
        <f>'Rent Schedule &amp; Summary'!$G$5</f>
        <v>&lt;Select&gt;</v>
      </c>
      <c r="H98" s="1448" t="s">
        <v>647</v>
      </c>
      <c r="I98" s="1448"/>
      <c r="J98" s="1448"/>
      <c r="K98" s="1104" t="s">
        <v>507</v>
      </c>
      <c r="L98" s="1449" t="str">
        <f>'[2]Part I-Project Information'!$B$6</f>
        <v>2021 DRAFT</v>
      </c>
      <c r="M98" s="1450"/>
      <c r="O98" s="1028" t="s">
        <v>858</v>
      </c>
      <c r="P98" s="1029">
        <f>'Rent Schedule &amp; Summary'!$P$5</f>
        <v>0</v>
      </c>
      <c r="Q98" s="1441"/>
      <c r="R98" s="1107"/>
      <c r="X98" s="1438"/>
      <c r="Y98" s="1438"/>
      <c r="Z98" s="1438"/>
      <c r="AA98" s="1438"/>
      <c r="AB98" s="1438"/>
      <c r="AC98" s="1438"/>
      <c r="AD98" s="1438"/>
      <c r="AE98" s="1438"/>
      <c r="AF98" s="1438"/>
      <c r="AG98" s="1438"/>
      <c r="AH98" s="1438"/>
      <c r="AI98" s="1438"/>
      <c r="AJ98" s="1438"/>
      <c r="AK98" s="1438"/>
      <c r="AL98" s="1438"/>
      <c r="AM98" s="1438"/>
      <c r="AN98" s="1438"/>
      <c r="AO98" s="1438"/>
      <c r="AP98" s="1438"/>
      <c r="AQ98" s="1438"/>
      <c r="AR98" s="1438"/>
      <c r="AS98" s="1438"/>
      <c r="AT98" s="1438"/>
      <c r="AU98" s="1438"/>
      <c r="AV98" s="1438"/>
      <c r="AW98" s="1438"/>
      <c r="AX98" s="1438"/>
      <c r="AY98" s="1438"/>
      <c r="AZ98" s="1438"/>
      <c r="BA98" s="1438"/>
      <c r="BB98" s="1438"/>
      <c r="BC98" s="1438"/>
      <c r="BD98" s="1438"/>
      <c r="BE98" s="1438"/>
      <c r="BF98" s="1438"/>
      <c r="BG98" s="1438"/>
      <c r="BH98" s="1438"/>
      <c r="BI98" s="1438"/>
      <c r="BJ98" s="1438"/>
      <c r="BK98" s="1438"/>
      <c r="BL98" s="1438"/>
      <c r="BM98" s="1438"/>
      <c r="BN98" s="1438"/>
      <c r="BO98" s="1438"/>
      <c r="BP98" s="1438"/>
      <c r="BQ98" s="1438"/>
      <c r="BR98" s="1438"/>
      <c r="BS98" s="1438"/>
      <c r="BT98" s="1438"/>
      <c r="BU98" s="1438"/>
      <c r="BV98" s="1438"/>
      <c r="BW98" s="1438"/>
      <c r="BX98" s="1438"/>
      <c r="BY98" s="1438"/>
      <c r="BZ98" s="1438"/>
      <c r="CA98" s="1438"/>
      <c r="CB98" s="1438"/>
      <c r="CC98" s="1438"/>
      <c r="CD98" s="1438"/>
      <c r="CE98" s="1438"/>
      <c r="CF98" s="1438"/>
      <c r="CG98" s="1438"/>
      <c r="CH98" s="1438"/>
      <c r="CI98" s="1438"/>
      <c r="CJ98" s="1438"/>
      <c r="CK98" s="1438"/>
      <c r="CL98" s="1438"/>
      <c r="CM98" s="1438"/>
      <c r="CN98" s="1438"/>
      <c r="CO98" s="1438"/>
      <c r="CP98" s="1438"/>
      <c r="CQ98" s="1438"/>
      <c r="CR98" s="1438"/>
      <c r="CS98" s="1438"/>
      <c r="CT98" s="1438"/>
      <c r="CU98" s="1438"/>
      <c r="CV98" s="1438"/>
      <c r="CW98" s="1438"/>
      <c r="CX98" s="1438"/>
      <c r="CY98" s="1438"/>
      <c r="CZ98" s="1438"/>
      <c r="DA98" s="1438"/>
      <c r="DB98" s="1438"/>
      <c r="DC98" s="1438"/>
      <c r="DD98" s="1438"/>
      <c r="DE98" s="1438"/>
      <c r="DF98" s="1438"/>
      <c r="DG98" s="1438"/>
      <c r="DH98" s="1438"/>
      <c r="DI98" s="1438"/>
      <c r="DJ98" s="1438"/>
      <c r="DK98" s="1438"/>
      <c r="DL98" s="1438"/>
      <c r="DM98" s="1438"/>
      <c r="DN98" s="1438"/>
      <c r="DO98" s="1438"/>
      <c r="DP98" s="1438"/>
      <c r="DQ98" s="1438"/>
      <c r="DR98" s="1438"/>
      <c r="DS98" s="1438"/>
      <c r="DT98" s="1438"/>
      <c r="DU98" s="1438"/>
      <c r="DV98" s="1438"/>
      <c r="DW98" s="1438"/>
      <c r="DX98" s="1438"/>
      <c r="DY98" s="1438"/>
      <c r="DZ98" s="1438"/>
      <c r="EA98" s="1438"/>
      <c r="EB98" s="1438"/>
      <c r="EC98" s="1438"/>
      <c r="ED98" s="1438"/>
      <c r="EE98" s="1438"/>
      <c r="EF98" s="1438"/>
      <c r="EG98" s="1438"/>
      <c r="EH98" s="1438"/>
      <c r="EI98" s="1438"/>
      <c r="EJ98" s="1438"/>
      <c r="EK98" s="1438"/>
      <c r="EL98" s="1438"/>
      <c r="EM98" s="1438"/>
      <c r="EN98" s="1438"/>
      <c r="EO98" s="1438"/>
      <c r="EP98" s="1438"/>
      <c r="EQ98" s="1438"/>
      <c r="ER98" s="1438"/>
      <c r="ES98" s="1446"/>
      <c r="ET98" s="1446"/>
      <c r="EU98" s="1446"/>
      <c r="EV98" s="1446"/>
      <c r="EW98" s="1446"/>
      <c r="EX98" s="1446"/>
      <c r="EY98" s="1446"/>
      <c r="EZ98" s="1446"/>
      <c r="FA98" s="1446"/>
      <c r="FB98" s="1446"/>
      <c r="FC98" s="1438"/>
      <c r="FD98" s="1438"/>
      <c r="FE98" s="1438"/>
      <c r="FF98" s="1438"/>
      <c r="FG98" s="1438"/>
      <c r="FH98" s="1446"/>
      <c r="FI98" s="1446"/>
      <c r="FJ98" s="1446"/>
      <c r="FK98" s="1446"/>
      <c r="FL98" s="1446"/>
      <c r="FM98" s="1438"/>
      <c r="FN98" s="1438"/>
      <c r="FO98" s="1438"/>
      <c r="FP98" s="1438"/>
      <c r="FQ98" s="1438"/>
      <c r="FR98" s="1446"/>
      <c r="FS98" s="1446"/>
      <c r="FT98" s="1446"/>
      <c r="FU98" s="1446"/>
      <c r="FV98" s="1446"/>
      <c r="FW98" s="1446"/>
      <c r="FX98" s="1446"/>
      <c r="FY98" s="1446"/>
      <c r="FZ98" s="1446"/>
      <c r="GA98" s="1446"/>
      <c r="GB98" s="1446"/>
      <c r="GC98" s="1446"/>
      <c r="GD98" s="1446"/>
      <c r="GE98" s="1446"/>
      <c r="GF98" s="1446"/>
      <c r="GG98" s="1446"/>
      <c r="GH98" s="1446"/>
      <c r="GI98" s="1446"/>
      <c r="GJ98" s="1446"/>
      <c r="GK98" s="1446"/>
      <c r="GL98" s="1446"/>
      <c r="GM98" s="1446"/>
      <c r="GN98" s="1446"/>
      <c r="GO98" s="1446"/>
      <c r="GP98" s="1446"/>
      <c r="GQ98" s="1446"/>
      <c r="GR98" s="1446"/>
      <c r="GS98" s="1446"/>
      <c r="GT98" s="1446"/>
      <c r="GU98" s="1446"/>
      <c r="GV98" s="1446"/>
      <c r="GW98" s="1446"/>
      <c r="GX98" s="1446"/>
      <c r="GY98" s="1446"/>
      <c r="GZ98" s="1446"/>
      <c r="HA98" s="1446"/>
      <c r="HB98" s="1446"/>
      <c r="HC98" s="1446"/>
      <c r="HD98" s="1446"/>
      <c r="HE98" s="1446"/>
      <c r="HF98" s="1446"/>
      <c r="HG98" s="1446"/>
      <c r="HH98" s="1446"/>
      <c r="HI98" s="1446"/>
      <c r="HJ98" s="1446"/>
      <c r="HK98" s="1446"/>
      <c r="HL98" s="1446"/>
      <c r="HM98" s="1446"/>
      <c r="HN98" s="1446"/>
      <c r="HO98" s="1446"/>
      <c r="HP98" s="1446"/>
      <c r="HQ98" s="1446"/>
      <c r="HR98" s="1446"/>
      <c r="HS98" s="1446"/>
      <c r="HT98" s="1446"/>
      <c r="HU98" s="1446"/>
      <c r="HV98" s="1446"/>
      <c r="HW98" s="1446"/>
      <c r="HX98" s="1446"/>
      <c r="HY98" s="1446"/>
      <c r="HZ98" s="1001"/>
      <c r="IA98" s="1001"/>
      <c r="IB98" s="1001"/>
      <c r="IC98" s="1001"/>
      <c r="ID98" s="1001"/>
      <c r="IE98" s="1001"/>
      <c r="IF98" s="1001"/>
      <c r="IG98" s="1001"/>
      <c r="IH98" s="1001"/>
      <c r="II98" s="1001"/>
      <c r="IJ98" s="1001"/>
      <c r="IK98" s="1001"/>
      <c r="IL98" s="1001"/>
      <c r="IM98" s="1001"/>
      <c r="IN98" s="1001"/>
      <c r="IO98" s="1001"/>
      <c r="IP98" s="1001"/>
      <c r="IQ98" s="1001"/>
      <c r="IR98" s="1001"/>
      <c r="IS98" s="1001"/>
      <c r="IT98" s="1001"/>
      <c r="IU98" s="1001"/>
      <c r="IV98" s="1001"/>
      <c r="IW98" s="1001"/>
      <c r="IX98" s="1001"/>
      <c r="IY98" s="1001"/>
      <c r="IZ98" s="1001"/>
      <c r="JA98" s="1001"/>
      <c r="JB98" s="1001"/>
      <c r="JC98" s="1001"/>
      <c r="JD98" s="1001"/>
      <c r="JE98" s="1001"/>
      <c r="JF98" s="1001"/>
      <c r="JG98" s="1001"/>
      <c r="JH98" s="1001"/>
      <c r="JI98" s="1001"/>
      <c r="JJ98" s="1001"/>
      <c r="JK98" s="1001"/>
      <c r="JL98" s="1001"/>
      <c r="JM98" s="1001"/>
      <c r="JN98" s="1001"/>
      <c r="JO98" s="1001"/>
      <c r="JP98" s="1001"/>
      <c r="JQ98" s="1001"/>
      <c r="JR98" s="1001"/>
      <c r="JS98" s="1001"/>
      <c r="JT98" s="1001"/>
      <c r="JU98" s="1001"/>
      <c r="JV98" s="1001"/>
      <c r="JW98" s="1001"/>
      <c r="JX98" s="1001"/>
      <c r="JY98" s="1001"/>
      <c r="JZ98" s="1001"/>
      <c r="KA98" s="1001"/>
      <c r="KB98" s="1001"/>
      <c r="KC98" s="1001"/>
      <c r="KD98" s="1001"/>
      <c r="KE98" s="1001"/>
      <c r="KF98" s="1001"/>
      <c r="KG98" s="1001"/>
      <c r="KH98" s="1001"/>
      <c r="KI98" s="1001"/>
      <c r="KJ98" s="1001"/>
      <c r="KK98" s="1001"/>
      <c r="KL98" s="1001"/>
      <c r="KM98" s="1001"/>
      <c r="KN98" s="1001"/>
      <c r="KO98" s="1001"/>
      <c r="KP98" s="1001"/>
      <c r="KQ98" s="1001"/>
      <c r="KR98" s="1001"/>
      <c r="KS98" s="1001"/>
      <c r="KT98" s="1001"/>
      <c r="KU98" s="1001"/>
      <c r="KV98" s="1001"/>
      <c r="LQ98" s="1446"/>
      <c r="LR98" s="1446"/>
      <c r="LS98" s="1446"/>
      <c r="LT98" s="1446"/>
      <c r="LU98" s="1446"/>
      <c r="LV98" s="1446"/>
      <c r="LW98" s="1446"/>
      <c r="LX98" s="1446"/>
      <c r="LY98" s="1446"/>
      <c r="LZ98" s="1446"/>
      <c r="MA98" s="1446"/>
      <c r="MB98" s="1446"/>
      <c r="MC98" s="1446"/>
      <c r="MD98" s="1446"/>
      <c r="ME98" s="1446"/>
      <c r="MF98" s="1446"/>
      <c r="MG98" s="1446"/>
      <c r="MH98" s="1446"/>
      <c r="MI98" s="1446"/>
      <c r="MJ98" s="1446"/>
      <c r="MK98" s="1446"/>
      <c r="ML98" s="1446"/>
      <c r="MM98" s="1446"/>
      <c r="MN98" s="1446"/>
      <c r="MO98" s="1446"/>
      <c r="MP98" s="1446"/>
      <c r="MQ98" s="1446"/>
      <c r="MR98" s="1446"/>
      <c r="MS98" s="1446"/>
      <c r="MT98" s="1446"/>
      <c r="MU98" s="1455" t="s">
        <v>510</v>
      </c>
      <c r="MV98" s="1455" t="s">
        <v>511</v>
      </c>
      <c r="MW98" s="1455" t="s">
        <v>512</v>
      </c>
      <c r="MX98" s="1455" t="s">
        <v>513</v>
      </c>
      <c r="MY98" s="1455" t="s">
        <v>514</v>
      </c>
      <c r="MZ98" s="1446" t="s">
        <v>515</v>
      </c>
      <c r="NA98" s="1446" t="s">
        <v>516</v>
      </c>
      <c r="NB98" s="1446" t="s">
        <v>517</v>
      </c>
      <c r="NC98" s="1446" t="s">
        <v>518</v>
      </c>
      <c r="ND98" s="1446" t="s">
        <v>519</v>
      </c>
    </row>
    <row r="99" spans="1:368" s="1000" customFormat="1" ht="12.6" customHeight="1" x14ac:dyDescent="0.2">
      <c r="A99" s="1447"/>
      <c r="B99" s="1030" t="s">
        <v>649</v>
      </c>
      <c r="E99" s="999"/>
      <c r="G99" s="1027" t="str">
        <f>'Rent Schedule &amp; Summary'!$G$6</f>
        <v>&lt;Select&gt;</v>
      </c>
      <c r="I99" s="1451" t="s">
        <v>650</v>
      </c>
      <c r="J99" s="1104" t="s">
        <v>534</v>
      </c>
      <c r="K99" s="1104" t="s">
        <v>523</v>
      </c>
      <c r="L99" s="1450"/>
      <c r="M99" s="1450"/>
      <c r="O99" s="1031" t="s">
        <v>651</v>
      </c>
      <c r="P99" s="1032">
        <f>'Rent Schedule &amp; Summary'!$P$6</f>
        <v>0</v>
      </c>
      <c r="Q99" s="1441"/>
      <c r="R99" s="1444" t="s">
        <v>525</v>
      </c>
      <c r="S99" s="1444"/>
      <c r="X99" s="1438"/>
      <c r="Y99" s="1438"/>
      <c r="Z99" s="1438"/>
      <c r="AA99" s="1438"/>
      <c r="AB99" s="1438"/>
      <c r="AC99" s="1438"/>
      <c r="AD99" s="1438"/>
      <c r="AE99" s="1438"/>
      <c r="AF99" s="1438"/>
      <c r="AG99" s="1438"/>
      <c r="AH99" s="1438"/>
      <c r="AI99" s="1438"/>
      <c r="AJ99" s="1438"/>
      <c r="AK99" s="1438"/>
      <c r="AL99" s="1438"/>
      <c r="AM99" s="1438"/>
      <c r="AN99" s="1438"/>
      <c r="AO99" s="1438"/>
      <c r="AP99" s="1438"/>
      <c r="AQ99" s="1438"/>
      <c r="AR99" s="1438"/>
      <c r="AS99" s="1438"/>
      <c r="AT99" s="1438"/>
      <c r="AU99" s="1438"/>
      <c r="AV99" s="1438"/>
      <c r="AW99" s="1438"/>
      <c r="AX99" s="1438"/>
      <c r="AY99" s="1438"/>
      <c r="AZ99" s="1438"/>
      <c r="BA99" s="1438"/>
      <c r="BB99" s="1438"/>
      <c r="BC99" s="1438"/>
      <c r="BD99" s="1438"/>
      <c r="BE99" s="1438"/>
      <c r="BF99" s="1438"/>
      <c r="BG99" s="1438"/>
      <c r="BH99" s="1438"/>
      <c r="BI99" s="1438"/>
      <c r="BJ99" s="1438"/>
      <c r="BK99" s="1438"/>
      <c r="BL99" s="1438"/>
      <c r="BM99" s="1438"/>
      <c r="BN99" s="1438"/>
      <c r="BO99" s="1438"/>
      <c r="BP99" s="1438"/>
      <c r="BQ99" s="1438"/>
      <c r="BR99" s="1438"/>
      <c r="BS99" s="1438"/>
      <c r="BT99" s="1438"/>
      <c r="BU99" s="1438"/>
      <c r="BV99" s="1438"/>
      <c r="BW99" s="1438"/>
      <c r="BX99" s="1438"/>
      <c r="BY99" s="1438"/>
      <c r="BZ99" s="1438"/>
      <c r="CA99" s="1438"/>
      <c r="CB99" s="1438"/>
      <c r="CC99" s="1438"/>
      <c r="CD99" s="1438"/>
      <c r="CE99" s="1438"/>
      <c r="CF99" s="1438"/>
      <c r="CG99" s="1438"/>
      <c r="CH99" s="1438"/>
      <c r="CI99" s="1438"/>
      <c r="CJ99" s="1438"/>
      <c r="CK99" s="1438"/>
      <c r="CL99" s="1438"/>
      <c r="CM99" s="1438"/>
      <c r="CN99" s="1438"/>
      <c r="CO99" s="1438"/>
      <c r="CP99" s="1438"/>
      <c r="CQ99" s="1438"/>
      <c r="CR99" s="1438"/>
      <c r="CS99" s="1438"/>
      <c r="CT99" s="1438"/>
      <c r="CU99" s="1438"/>
      <c r="CV99" s="1438"/>
      <c r="CW99" s="1438"/>
      <c r="CX99" s="1438"/>
      <c r="CY99" s="1438"/>
      <c r="CZ99" s="1438"/>
      <c r="DA99" s="1438"/>
      <c r="DB99" s="1438"/>
      <c r="DC99" s="1438"/>
      <c r="DD99" s="1438"/>
      <c r="DE99" s="1438"/>
      <c r="DF99" s="1438"/>
      <c r="DG99" s="1438"/>
      <c r="DH99" s="1438"/>
      <c r="DI99" s="1438"/>
      <c r="DJ99" s="1438"/>
      <c r="DK99" s="1438"/>
      <c r="DL99" s="1438"/>
      <c r="DM99" s="1438"/>
      <c r="DN99" s="1438"/>
      <c r="DO99" s="1438"/>
      <c r="DP99" s="1438"/>
      <c r="DQ99" s="1438"/>
      <c r="DR99" s="1438"/>
      <c r="DS99" s="1438"/>
      <c r="DT99" s="1438"/>
      <c r="DU99" s="1438"/>
      <c r="DV99" s="1438"/>
      <c r="DW99" s="1438"/>
      <c r="DX99" s="1438"/>
      <c r="DY99" s="1438"/>
      <c r="DZ99" s="1438"/>
      <c r="EA99" s="1438"/>
      <c r="EB99" s="1438"/>
      <c r="EC99" s="1438"/>
      <c r="ED99" s="1438"/>
      <c r="EE99" s="1438"/>
      <c r="EF99" s="1438"/>
      <c r="EG99" s="1438"/>
      <c r="EH99" s="1438"/>
      <c r="EI99" s="1438"/>
      <c r="EJ99" s="1438"/>
      <c r="EK99" s="1438"/>
      <c r="EL99" s="1438"/>
      <c r="EM99" s="1438"/>
      <c r="EN99" s="1438"/>
      <c r="EO99" s="1438"/>
      <c r="EP99" s="1438"/>
      <c r="EQ99" s="1438"/>
      <c r="ER99" s="1438"/>
      <c r="ES99" s="1446"/>
      <c r="ET99" s="1446"/>
      <c r="EU99" s="1446"/>
      <c r="EV99" s="1446"/>
      <c r="EW99" s="1446"/>
      <c r="EX99" s="1446"/>
      <c r="EY99" s="1446"/>
      <c r="EZ99" s="1446"/>
      <c r="FA99" s="1446"/>
      <c r="FB99" s="1446"/>
      <c r="FC99" s="1438"/>
      <c r="FD99" s="1438"/>
      <c r="FE99" s="1438"/>
      <c r="FF99" s="1438"/>
      <c r="FG99" s="1438"/>
      <c r="FH99" s="1446"/>
      <c r="FI99" s="1446"/>
      <c r="FJ99" s="1446"/>
      <c r="FK99" s="1446"/>
      <c r="FL99" s="1446"/>
      <c r="FM99" s="1438"/>
      <c r="FN99" s="1438"/>
      <c r="FO99" s="1438"/>
      <c r="FP99" s="1438"/>
      <c r="FQ99" s="1438"/>
      <c r="FR99" s="1446"/>
      <c r="FS99" s="1446"/>
      <c r="FT99" s="1446"/>
      <c r="FU99" s="1446"/>
      <c r="FV99" s="1446"/>
      <c r="FW99" s="1446"/>
      <c r="FX99" s="1446"/>
      <c r="FY99" s="1446"/>
      <c r="FZ99" s="1446"/>
      <c r="GA99" s="1446"/>
      <c r="GB99" s="1446"/>
      <c r="GC99" s="1446"/>
      <c r="GD99" s="1446"/>
      <c r="GE99" s="1446"/>
      <c r="GF99" s="1446"/>
      <c r="GG99" s="1446"/>
      <c r="GH99" s="1446"/>
      <c r="GI99" s="1446"/>
      <c r="GJ99" s="1446"/>
      <c r="GK99" s="1446"/>
      <c r="GL99" s="1446"/>
      <c r="GM99" s="1446"/>
      <c r="GN99" s="1446"/>
      <c r="GO99" s="1446"/>
      <c r="GP99" s="1446"/>
      <c r="GQ99" s="1446"/>
      <c r="GR99" s="1446"/>
      <c r="GS99" s="1446"/>
      <c r="GT99" s="1446"/>
      <c r="GU99" s="1446"/>
      <c r="GV99" s="1446"/>
      <c r="GW99" s="1446"/>
      <c r="GX99" s="1446"/>
      <c r="GY99" s="1446"/>
      <c r="GZ99" s="1446"/>
      <c r="HA99" s="1446"/>
      <c r="HB99" s="1446"/>
      <c r="HC99" s="1446"/>
      <c r="HD99" s="1446"/>
      <c r="HE99" s="1446"/>
      <c r="HF99" s="1446"/>
      <c r="HG99" s="1446"/>
      <c r="HH99" s="1446"/>
      <c r="HI99" s="1446"/>
      <c r="HJ99" s="1446"/>
      <c r="HK99" s="1446"/>
      <c r="HL99" s="1446"/>
      <c r="HM99" s="1446"/>
      <c r="HN99" s="1446"/>
      <c r="HO99" s="1446"/>
      <c r="HP99" s="1446"/>
      <c r="HQ99" s="1446"/>
      <c r="HR99" s="1446"/>
      <c r="HS99" s="1446"/>
      <c r="HT99" s="1446"/>
      <c r="HU99" s="1446"/>
      <c r="HV99" s="1446"/>
      <c r="HW99" s="1446"/>
      <c r="HX99" s="1446"/>
      <c r="HY99" s="1446"/>
      <c r="HZ99" s="1001"/>
      <c r="IA99" s="1001"/>
      <c r="IB99" s="1001"/>
      <c r="IC99" s="1001"/>
      <c r="ID99" s="1001"/>
      <c r="IE99" s="1001"/>
      <c r="IF99" s="1001"/>
      <c r="IG99" s="1001"/>
      <c r="IH99" s="1001"/>
      <c r="II99" s="1001"/>
      <c r="IJ99" s="1001"/>
      <c r="IK99" s="1001"/>
      <c r="IL99" s="1001"/>
      <c r="IM99" s="1001"/>
      <c r="IN99" s="1001"/>
      <c r="IO99" s="1001"/>
      <c r="IP99" s="1001"/>
      <c r="IQ99" s="1001"/>
      <c r="IR99" s="1001"/>
      <c r="IS99" s="1001"/>
      <c r="IT99" s="1001"/>
      <c r="IU99" s="1001"/>
      <c r="IV99" s="1001"/>
      <c r="IW99" s="1001"/>
      <c r="IX99" s="1001"/>
      <c r="IY99" s="1001"/>
      <c r="IZ99" s="1001"/>
      <c r="JA99" s="1001"/>
      <c r="JB99" s="1001"/>
      <c r="JC99" s="1001"/>
      <c r="JD99" s="1001"/>
      <c r="JE99" s="1001"/>
      <c r="JF99" s="1001"/>
      <c r="JG99" s="1001"/>
      <c r="JH99" s="1001"/>
      <c r="JI99" s="1001"/>
      <c r="JJ99" s="1001"/>
      <c r="JK99" s="1001"/>
      <c r="JL99" s="1001"/>
      <c r="JM99" s="1001"/>
      <c r="JN99" s="1001"/>
      <c r="JO99" s="1001"/>
      <c r="JP99" s="1001"/>
      <c r="JQ99" s="1001"/>
      <c r="JR99" s="1001"/>
      <c r="JS99" s="1001"/>
      <c r="JT99" s="1001"/>
      <c r="JU99" s="1001"/>
      <c r="JV99" s="1001"/>
      <c r="JW99" s="1001"/>
      <c r="JX99" s="1001"/>
      <c r="JY99" s="1001"/>
      <c r="JZ99" s="1001"/>
      <c r="KA99" s="1001"/>
      <c r="KB99" s="1001"/>
      <c r="KC99" s="1001"/>
      <c r="KD99" s="1001"/>
      <c r="KE99" s="1001"/>
      <c r="KF99" s="1001"/>
      <c r="KG99" s="1001"/>
      <c r="KH99" s="1001"/>
      <c r="KI99" s="1001"/>
      <c r="KJ99" s="1001"/>
      <c r="KK99" s="1001"/>
      <c r="KL99" s="1001"/>
      <c r="KM99" s="1001"/>
      <c r="KN99" s="1001"/>
      <c r="KO99" s="1001"/>
      <c r="KP99" s="1001"/>
      <c r="KQ99" s="1001"/>
      <c r="KR99" s="1001"/>
      <c r="KS99" s="1001"/>
      <c r="KT99" s="1001"/>
      <c r="KU99" s="1001"/>
      <c r="KV99" s="1001"/>
      <c r="LQ99" s="1446"/>
      <c r="LR99" s="1446"/>
      <c r="LS99" s="1446"/>
      <c r="LT99" s="1446"/>
      <c r="LU99" s="1446"/>
      <c r="LV99" s="1446"/>
      <c r="LW99" s="1446"/>
      <c r="LX99" s="1446"/>
      <c r="LY99" s="1446"/>
      <c r="LZ99" s="1446"/>
      <c r="MA99" s="1446"/>
      <c r="MB99" s="1446"/>
      <c r="MC99" s="1446"/>
      <c r="MD99" s="1446"/>
      <c r="ME99" s="1446"/>
      <c r="MF99" s="1446"/>
      <c r="MG99" s="1446"/>
      <c r="MH99" s="1446"/>
      <c r="MI99" s="1446"/>
      <c r="MJ99" s="1446"/>
      <c r="MK99" s="1446"/>
      <c r="ML99" s="1446"/>
      <c r="MM99" s="1446"/>
      <c r="MN99" s="1446"/>
      <c r="MO99" s="1446"/>
      <c r="MP99" s="1446"/>
      <c r="MQ99" s="1446"/>
      <c r="MR99" s="1446"/>
      <c r="MS99" s="1446"/>
      <c r="MT99" s="1446"/>
      <c r="MU99" s="1455"/>
      <c r="MV99" s="1455"/>
      <c r="MW99" s="1455"/>
      <c r="MX99" s="1455"/>
      <c r="MY99" s="1455"/>
      <c r="MZ99" s="1446"/>
      <c r="NA99" s="1446"/>
      <c r="NB99" s="1446"/>
      <c r="NC99" s="1446"/>
      <c r="ND99" s="1446"/>
    </row>
    <row r="100" spans="1:368" s="1000" customFormat="1" ht="12.6" customHeight="1" x14ac:dyDescent="0.2">
      <c r="A100" s="1447"/>
      <c r="B100" s="1102" t="s">
        <v>162</v>
      </c>
      <c r="I100" s="1451"/>
      <c r="J100" s="1104" t="s">
        <v>564</v>
      </c>
      <c r="K100" s="1104" t="s">
        <v>527</v>
      </c>
      <c r="L100" s="1025"/>
      <c r="M100" s="1025"/>
      <c r="O100" s="1031" t="s">
        <v>652</v>
      </c>
      <c r="P100" s="1033">
        <f>'Rent Schedule &amp; Summary'!$O$7</f>
        <v>0</v>
      </c>
      <c r="Q100" s="1441"/>
      <c r="R100" s="1034"/>
      <c r="S100" s="1106" t="s">
        <v>528</v>
      </c>
      <c r="T100" s="1025"/>
      <c r="X100" s="1438"/>
      <c r="Y100" s="1438"/>
      <c r="Z100" s="1438"/>
      <c r="AA100" s="1438"/>
      <c r="AB100" s="1438"/>
      <c r="AC100" s="1438"/>
      <c r="AD100" s="1438"/>
      <c r="AE100" s="1438"/>
      <c r="AF100" s="1438"/>
      <c r="AG100" s="1438"/>
      <c r="AH100" s="1438"/>
      <c r="AI100" s="1438"/>
      <c r="AJ100" s="1438"/>
      <c r="AK100" s="1438"/>
      <c r="AL100" s="1438"/>
      <c r="AM100" s="1438"/>
      <c r="AN100" s="1438"/>
      <c r="AO100" s="1438"/>
      <c r="AP100" s="1438"/>
      <c r="AQ100" s="1438"/>
      <c r="AR100" s="1438"/>
      <c r="AS100" s="1438"/>
      <c r="AT100" s="1438"/>
      <c r="AU100" s="1438"/>
      <c r="AV100" s="1438"/>
      <c r="AW100" s="1438"/>
      <c r="AX100" s="1438"/>
      <c r="AY100" s="1438"/>
      <c r="AZ100" s="1438"/>
      <c r="BA100" s="1438"/>
      <c r="BB100" s="1438"/>
      <c r="BC100" s="1438"/>
      <c r="BD100" s="1438"/>
      <c r="BE100" s="1438"/>
      <c r="BF100" s="1438"/>
      <c r="BG100" s="1438"/>
      <c r="BH100" s="1438"/>
      <c r="BI100" s="1438"/>
      <c r="BJ100" s="1438"/>
      <c r="BK100" s="1438"/>
      <c r="BL100" s="1438"/>
      <c r="BM100" s="1438"/>
      <c r="BN100" s="1438"/>
      <c r="BO100" s="1438"/>
      <c r="BP100" s="1438"/>
      <c r="BQ100" s="1438"/>
      <c r="BR100" s="1438"/>
      <c r="BS100" s="1438"/>
      <c r="BT100" s="1438"/>
      <c r="BU100" s="1438"/>
      <c r="BV100" s="1438"/>
      <c r="BW100" s="1438"/>
      <c r="BX100" s="1438"/>
      <c r="BY100" s="1438"/>
      <c r="BZ100" s="1438"/>
      <c r="CA100" s="1438"/>
      <c r="CB100" s="1438"/>
      <c r="CC100" s="1438"/>
      <c r="CD100" s="1438"/>
      <c r="CE100" s="1438"/>
      <c r="CF100" s="1438"/>
      <c r="CG100" s="1438"/>
      <c r="CH100" s="1438"/>
      <c r="CI100" s="1438"/>
      <c r="CJ100" s="1438"/>
      <c r="CK100" s="1438"/>
      <c r="CL100" s="1438"/>
      <c r="CM100" s="1438"/>
      <c r="CN100" s="1438"/>
      <c r="CO100" s="1438"/>
      <c r="CP100" s="1438"/>
      <c r="CQ100" s="1438"/>
      <c r="CR100" s="1438"/>
      <c r="CS100" s="1438"/>
      <c r="CT100" s="1438"/>
      <c r="CU100" s="1438"/>
      <c r="CV100" s="1438"/>
      <c r="CW100" s="1438"/>
      <c r="CX100" s="1438"/>
      <c r="CY100" s="1438"/>
      <c r="CZ100" s="1438"/>
      <c r="DA100" s="1438"/>
      <c r="DB100" s="1438"/>
      <c r="DC100" s="1438"/>
      <c r="DD100" s="1438"/>
      <c r="DE100" s="1438"/>
      <c r="DF100" s="1438"/>
      <c r="DG100" s="1438"/>
      <c r="DH100" s="1438"/>
      <c r="DI100" s="1438"/>
      <c r="DJ100" s="1438"/>
      <c r="DK100" s="1438"/>
      <c r="DL100" s="1438"/>
      <c r="DM100" s="1438"/>
      <c r="DN100" s="1438"/>
      <c r="DO100" s="1438"/>
      <c r="DP100" s="1438"/>
      <c r="DQ100" s="1438"/>
      <c r="DR100" s="1438"/>
      <c r="DS100" s="1438"/>
      <c r="DT100" s="1438"/>
      <c r="DU100" s="1438"/>
      <c r="DV100" s="1438"/>
      <c r="DW100" s="1438"/>
      <c r="DX100" s="1438"/>
      <c r="DY100" s="1438"/>
      <c r="DZ100" s="1438"/>
      <c r="EA100" s="1438"/>
      <c r="EB100" s="1438"/>
      <c r="EC100" s="1438"/>
      <c r="ED100" s="1438"/>
      <c r="EE100" s="1438"/>
      <c r="EF100" s="1438"/>
      <c r="EG100" s="1438"/>
      <c r="EH100" s="1438"/>
      <c r="EI100" s="1438"/>
      <c r="EJ100" s="1438"/>
      <c r="EK100" s="1438"/>
      <c r="EL100" s="1438"/>
      <c r="EM100" s="1438"/>
      <c r="EN100" s="1438"/>
      <c r="EO100" s="1438"/>
      <c r="EP100" s="1438"/>
      <c r="EQ100" s="1438"/>
      <c r="ER100" s="1438"/>
      <c r="ES100" s="1446"/>
      <c r="ET100" s="1446"/>
      <c r="EU100" s="1446"/>
      <c r="EV100" s="1446"/>
      <c r="EW100" s="1446"/>
      <c r="EX100" s="1446"/>
      <c r="EY100" s="1446"/>
      <c r="EZ100" s="1446"/>
      <c r="FA100" s="1446"/>
      <c r="FB100" s="1446"/>
      <c r="FC100" s="1438"/>
      <c r="FD100" s="1438"/>
      <c r="FE100" s="1438"/>
      <c r="FF100" s="1438"/>
      <c r="FG100" s="1438"/>
      <c r="FH100" s="1446"/>
      <c r="FI100" s="1446"/>
      <c r="FJ100" s="1446"/>
      <c r="FK100" s="1446"/>
      <c r="FL100" s="1446"/>
      <c r="FM100" s="1438"/>
      <c r="FN100" s="1438"/>
      <c r="FO100" s="1438"/>
      <c r="FP100" s="1438"/>
      <c r="FQ100" s="1438"/>
      <c r="FR100" s="1446"/>
      <c r="FS100" s="1446"/>
      <c r="FT100" s="1446"/>
      <c r="FU100" s="1446"/>
      <c r="FV100" s="1446"/>
      <c r="FW100" s="1446"/>
      <c r="FX100" s="1446"/>
      <c r="FY100" s="1446"/>
      <c r="FZ100" s="1446"/>
      <c r="GA100" s="1446"/>
      <c r="GB100" s="1446"/>
      <c r="GC100" s="1446"/>
      <c r="GD100" s="1446"/>
      <c r="GE100" s="1446"/>
      <c r="GF100" s="1446"/>
      <c r="GG100" s="1446"/>
      <c r="GH100" s="1446"/>
      <c r="GI100" s="1446"/>
      <c r="GJ100" s="1446"/>
      <c r="GK100" s="1446"/>
      <c r="GL100" s="1446"/>
      <c r="GM100" s="1446"/>
      <c r="GN100" s="1446"/>
      <c r="GO100" s="1446"/>
      <c r="GP100" s="1446"/>
      <c r="GQ100" s="1446"/>
      <c r="GR100" s="1446"/>
      <c r="GS100" s="1446"/>
      <c r="GT100" s="1446"/>
      <c r="GU100" s="1446"/>
      <c r="GV100" s="1446"/>
      <c r="GW100" s="1446"/>
      <c r="GX100" s="1446"/>
      <c r="GY100" s="1446"/>
      <c r="GZ100" s="1446"/>
      <c r="HA100" s="1446"/>
      <c r="HB100" s="1446"/>
      <c r="HC100" s="1446"/>
      <c r="HD100" s="1446"/>
      <c r="HE100" s="1446"/>
      <c r="HF100" s="1446"/>
      <c r="HG100" s="1446"/>
      <c r="HH100" s="1446"/>
      <c r="HI100" s="1446"/>
      <c r="HJ100" s="1446"/>
      <c r="HK100" s="1446"/>
      <c r="HL100" s="1446"/>
      <c r="HM100" s="1446"/>
      <c r="HN100" s="1446"/>
      <c r="HO100" s="1446"/>
      <c r="HP100" s="1446"/>
      <c r="HQ100" s="1446"/>
      <c r="HR100" s="1446"/>
      <c r="HS100" s="1446"/>
      <c r="HT100" s="1446"/>
      <c r="HU100" s="1446"/>
      <c r="HV100" s="1446"/>
      <c r="HW100" s="1446"/>
      <c r="HX100" s="1446"/>
      <c r="HY100" s="1446"/>
      <c r="HZ100" s="1001"/>
      <c r="IA100" s="1001"/>
      <c r="IB100" s="1001"/>
      <c r="IC100" s="1001"/>
      <c r="ID100" s="1001"/>
      <c r="IE100" s="1001"/>
      <c r="IF100" s="1001"/>
      <c r="IG100" s="1001"/>
      <c r="IH100" s="1001"/>
      <c r="II100" s="1001"/>
      <c r="IJ100" s="1001"/>
      <c r="IK100" s="1001"/>
      <c r="IL100" s="1001"/>
      <c r="IM100" s="1001"/>
      <c r="IN100" s="1001"/>
      <c r="IO100" s="1001"/>
      <c r="IP100" s="1001"/>
      <c r="IQ100" s="1001"/>
      <c r="IR100" s="1001"/>
      <c r="IS100" s="1001"/>
      <c r="IT100" s="1001"/>
      <c r="IU100" s="1001"/>
      <c r="IV100" s="1001"/>
      <c r="IW100" s="1001"/>
      <c r="IX100" s="1001"/>
      <c r="IY100" s="1007" t="s">
        <v>545</v>
      </c>
      <c r="IZ100" s="1007" t="s">
        <v>260</v>
      </c>
      <c r="JA100" s="1007" t="s">
        <v>261</v>
      </c>
      <c r="JB100" s="1007" t="s">
        <v>262</v>
      </c>
      <c r="JC100" s="1007" t="s">
        <v>263</v>
      </c>
      <c r="JD100" s="1007" t="s">
        <v>545</v>
      </c>
      <c r="JE100" s="1007" t="s">
        <v>260</v>
      </c>
      <c r="JF100" s="1007" t="s">
        <v>261</v>
      </c>
      <c r="JG100" s="1007" t="s">
        <v>262</v>
      </c>
      <c r="JH100" s="1007" t="s">
        <v>263</v>
      </c>
      <c r="JI100" s="1007" t="s">
        <v>545</v>
      </c>
      <c r="JJ100" s="1007" t="s">
        <v>260</v>
      </c>
      <c r="JK100" s="1007" t="s">
        <v>261</v>
      </c>
      <c r="JL100" s="1007" t="s">
        <v>262</v>
      </c>
      <c r="JM100" s="1007" t="s">
        <v>263</v>
      </c>
      <c r="JN100" s="1007" t="s">
        <v>545</v>
      </c>
      <c r="JO100" s="1007" t="s">
        <v>260</v>
      </c>
      <c r="JP100" s="1007" t="s">
        <v>261</v>
      </c>
      <c r="JQ100" s="1007" t="s">
        <v>262</v>
      </c>
      <c r="JR100" s="1007" t="s">
        <v>263</v>
      </c>
      <c r="JS100" s="1007" t="s">
        <v>545</v>
      </c>
      <c r="JT100" s="1007" t="s">
        <v>260</v>
      </c>
      <c r="JU100" s="1007" t="s">
        <v>261</v>
      </c>
      <c r="JV100" s="1007" t="s">
        <v>262</v>
      </c>
      <c r="JW100" s="1007" t="s">
        <v>263</v>
      </c>
      <c r="JX100" s="1007" t="s">
        <v>545</v>
      </c>
      <c r="JY100" s="1007" t="s">
        <v>260</v>
      </c>
      <c r="JZ100" s="1007" t="s">
        <v>261</v>
      </c>
      <c r="KA100" s="1007" t="s">
        <v>262</v>
      </c>
      <c r="KB100" s="1007" t="s">
        <v>263</v>
      </c>
      <c r="KC100" s="1007" t="s">
        <v>545</v>
      </c>
      <c r="KD100" s="1007" t="s">
        <v>260</v>
      </c>
      <c r="KE100" s="1007" t="s">
        <v>261</v>
      </c>
      <c r="KF100" s="1007" t="s">
        <v>262</v>
      </c>
      <c r="KG100" s="1007" t="s">
        <v>263</v>
      </c>
      <c r="KH100" s="1007" t="s">
        <v>545</v>
      </c>
      <c r="KI100" s="1007" t="s">
        <v>260</v>
      </c>
      <c r="KJ100" s="1007" t="s">
        <v>261</v>
      </c>
      <c r="KK100" s="1007" t="s">
        <v>262</v>
      </c>
      <c r="KL100" s="1007" t="s">
        <v>263</v>
      </c>
      <c r="KM100" s="1007" t="s">
        <v>545</v>
      </c>
      <c r="KN100" s="1007" t="s">
        <v>260</v>
      </c>
      <c r="KO100" s="1007" t="s">
        <v>261</v>
      </c>
      <c r="KP100" s="1007" t="s">
        <v>262</v>
      </c>
      <c r="KQ100" s="1007" t="s">
        <v>263</v>
      </c>
      <c r="KR100" s="1007" t="s">
        <v>545</v>
      </c>
      <c r="KS100" s="1007" t="s">
        <v>260</v>
      </c>
      <c r="KT100" s="1007" t="s">
        <v>261</v>
      </c>
      <c r="KU100" s="1007" t="s">
        <v>262</v>
      </c>
      <c r="KV100" s="1007" t="s">
        <v>263</v>
      </c>
      <c r="KW100" s="1007" t="s">
        <v>545</v>
      </c>
      <c r="KX100" s="1007" t="s">
        <v>260</v>
      </c>
      <c r="KY100" s="1007" t="s">
        <v>261</v>
      </c>
      <c r="KZ100" s="1007" t="s">
        <v>262</v>
      </c>
      <c r="LA100" s="1007" t="s">
        <v>263</v>
      </c>
      <c r="LB100" s="1007" t="s">
        <v>545</v>
      </c>
      <c r="LC100" s="1007" t="s">
        <v>260</v>
      </c>
      <c r="LD100" s="1007" t="s">
        <v>261</v>
      </c>
      <c r="LE100" s="1007" t="s">
        <v>262</v>
      </c>
      <c r="LF100" s="1007" t="s">
        <v>263</v>
      </c>
      <c r="LG100" s="1007" t="s">
        <v>545</v>
      </c>
      <c r="LH100" s="1007" t="s">
        <v>260</v>
      </c>
      <c r="LI100" s="1007" t="s">
        <v>261</v>
      </c>
      <c r="LJ100" s="1007" t="s">
        <v>262</v>
      </c>
      <c r="LK100" s="1007" t="s">
        <v>263</v>
      </c>
      <c r="LL100" s="1007" t="s">
        <v>545</v>
      </c>
      <c r="LM100" s="1007" t="s">
        <v>260</v>
      </c>
      <c r="LN100" s="1007" t="s">
        <v>261</v>
      </c>
      <c r="LO100" s="1007" t="s">
        <v>262</v>
      </c>
      <c r="LP100" s="1007" t="s">
        <v>263</v>
      </c>
      <c r="LQ100" s="1446"/>
      <c r="LR100" s="1446"/>
      <c r="LS100" s="1446"/>
      <c r="LT100" s="1446"/>
      <c r="LU100" s="1446"/>
      <c r="LV100" s="1446"/>
      <c r="LW100" s="1446"/>
      <c r="LX100" s="1446"/>
      <c r="LY100" s="1446"/>
      <c r="LZ100" s="1446"/>
      <c r="MA100" s="1446"/>
      <c r="MB100" s="1446"/>
      <c r="MC100" s="1446"/>
      <c r="MD100" s="1446"/>
      <c r="ME100" s="1446"/>
      <c r="MF100" s="1446"/>
      <c r="MG100" s="1446"/>
      <c r="MH100" s="1446"/>
      <c r="MI100" s="1446"/>
      <c r="MJ100" s="1446"/>
      <c r="MK100" s="1446"/>
      <c r="ML100" s="1446"/>
      <c r="MM100" s="1446"/>
      <c r="MN100" s="1446"/>
      <c r="MO100" s="1446"/>
      <c r="MP100" s="1446"/>
      <c r="MQ100" s="1446"/>
      <c r="MR100" s="1446"/>
      <c r="MS100" s="1446"/>
      <c r="MT100" s="1446"/>
      <c r="MU100" s="1455"/>
      <c r="MV100" s="1455"/>
      <c r="MW100" s="1455"/>
      <c r="MX100" s="1455"/>
      <c r="MY100" s="1455"/>
      <c r="MZ100" s="1446"/>
      <c r="NA100" s="1446"/>
      <c r="NB100" s="1446"/>
      <c r="NC100" s="1446"/>
      <c r="ND100" s="1446"/>
    </row>
    <row r="101" spans="1:368" s="1002" customFormat="1" ht="11.25" customHeight="1" x14ac:dyDescent="0.2">
      <c r="A101" s="1447"/>
      <c r="B101" s="1104" t="s">
        <v>529</v>
      </c>
      <c r="C101" s="1104" t="s">
        <v>530</v>
      </c>
      <c r="D101" s="1104" t="s">
        <v>531</v>
      </c>
      <c r="E101" s="1104" t="s">
        <v>532</v>
      </c>
      <c r="F101" s="1104" t="s">
        <v>532</v>
      </c>
      <c r="G101" s="1451" t="s">
        <v>653</v>
      </c>
      <c r="H101" s="1107" t="s">
        <v>522</v>
      </c>
      <c r="I101" s="1451"/>
      <c r="J101" s="1452" t="s">
        <v>654</v>
      </c>
      <c r="K101" s="1104" t="s">
        <v>834</v>
      </c>
      <c r="L101" s="1453" t="s">
        <v>536</v>
      </c>
      <c r="M101" s="1453"/>
      <c r="N101" s="1104" t="s">
        <v>537</v>
      </c>
      <c r="O101" s="1104" t="s">
        <v>655</v>
      </c>
      <c r="P101" s="1454" t="s">
        <v>656</v>
      </c>
      <c r="Q101" s="1441"/>
      <c r="R101" s="1104" t="s">
        <v>540</v>
      </c>
      <c r="S101" s="1104" t="s">
        <v>541</v>
      </c>
      <c r="T101" s="1104"/>
      <c r="X101" s="1438"/>
      <c r="Y101" s="1438"/>
      <c r="Z101" s="1438"/>
      <c r="AA101" s="1438"/>
      <c r="AB101" s="1438"/>
      <c r="AC101" s="1438"/>
      <c r="AD101" s="1438"/>
      <c r="AE101" s="1438"/>
      <c r="AF101" s="1438"/>
      <c r="AG101" s="1438"/>
      <c r="AH101" s="1438"/>
      <c r="AI101" s="1438"/>
      <c r="AJ101" s="1438"/>
      <c r="AK101" s="1438"/>
      <c r="AL101" s="1438"/>
      <c r="AM101" s="1438"/>
      <c r="AN101" s="1438"/>
      <c r="AO101" s="1438"/>
      <c r="AP101" s="1438"/>
      <c r="AQ101" s="1438"/>
      <c r="AR101" s="1438"/>
      <c r="AS101" s="1438"/>
      <c r="AT101" s="1438"/>
      <c r="AU101" s="1438"/>
      <c r="AV101" s="1438"/>
      <c r="AW101" s="1438"/>
      <c r="AX101" s="1438"/>
      <c r="AY101" s="1438"/>
      <c r="AZ101" s="1438"/>
      <c r="BA101" s="1438"/>
      <c r="BB101" s="1438"/>
      <c r="BC101" s="1438"/>
      <c r="BD101" s="1438"/>
      <c r="BE101" s="1438"/>
      <c r="BF101" s="1438"/>
      <c r="BG101" s="1438"/>
      <c r="BH101" s="1438"/>
      <c r="BI101" s="1438"/>
      <c r="BJ101" s="1438"/>
      <c r="BK101" s="1438"/>
      <c r="BL101" s="1438"/>
      <c r="BM101" s="1438"/>
      <c r="BN101" s="1438"/>
      <c r="BO101" s="1438"/>
      <c r="BP101" s="1438"/>
      <c r="BQ101" s="1438"/>
      <c r="BR101" s="1438"/>
      <c r="BS101" s="1438"/>
      <c r="BT101" s="1438"/>
      <c r="BU101" s="1438"/>
      <c r="BV101" s="1438"/>
      <c r="BW101" s="1438"/>
      <c r="BX101" s="1438"/>
      <c r="BY101" s="1438"/>
      <c r="BZ101" s="1438"/>
      <c r="CA101" s="1438"/>
      <c r="CB101" s="1438"/>
      <c r="CC101" s="1438"/>
      <c r="CD101" s="1438"/>
      <c r="CE101" s="1438"/>
      <c r="CF101" s="1438"/>
      <c r="CG101" s="1438"/>
      <c r="CH101" s="1438"/>
      <c r="CI101" s="1438"/>
      <c r="CJ101" s="1438"/>
      <c r="CK101" s="1438"/>
      <c r="CL101" s="1438"/>
      <c r="CM101" s="1438"/>
      <c r="CN101" s="1438"/>
      <c r="CO101" s="1438"/>
      <c r="CP101" s="1438"/>
      <c r="CQ101" s="1438"/>
      <c r="CR101" s="1438"/>
      <c r="CS101" s="1438"/>
      <c r="CT101" s="1438"/>
      <c r="CU101" s="1438"/>
      <c r="CV101" s="1438"/>
      <c r="CW101" s="1438"/>
      <c r="CX101" s="1438"/>
      <c r="CY101" s="1438"/>
      <c r="CZ101" s="1438"/>
      <c r="DA101" s="1438"/>
      <c r="DB101" s="1438"/>
      <c r="DC101" s="1438"/>
      <c r="DD101" s="1438"/>
      <c r="DE101" s="1438"/>
      <c r="DF101" s="1438"/>
      <c r="DG101" s="1438"/>
      <c r="DH101" s="1438"/>
      <c r="DI101" s="1438"/>
      <c r="DJ101" s="1438"/>
      <c r="DK101" s="1438"/>
      <c r="DL101" s="1438"/>
      <c r="DM101" s="1438"/>
      <c r="DN101" s="1438"/>
      <c r="DO101" s="1438"/>
      <c r="DP101" s="1438"/>
      <c r="DQ101" s="1438"/>
      <c r="DR101" s="1438"/>
      <c r="DS101" s="1438"/>
      <c r="DT101" s="1438"/>
      <c r="DU101" s="1438"/>
      <c r="DV101" s="1438"/>
      <c r="DW101" s="1438"/>
      <c r="DX101" s="1438"/>
      <c r="DY101" s="1438"/>
      <c r="DZ101" s="1438"/>
      <c r="EA101" s="1438"/>
      <c r="EB101" s="1438"/>
      <c r="EC101" s="1438"/>
      <c r="ED101" s="1438"/>
      <c r="EE101" s="1438"/>
      <c r="EF101" s="1438"/>
      <c r="EG101" s="1438"/>
      <c r="EH101" s="1438"/>
      <c r="EI101" s="1438"/>
      <c r="EJ101" s="1438"/>
      <c r="EK101" s="1438"/>
      <c r="EL101" s="1438"/>
      <c r="EM101" s="1438"/>
      <c r="EN101" s="1438"/>
      <c r="EO101" s="1438"/>
      <c r="EP101" s="1438"/>
      <c r="EQ101" s="1438"/>
      <c r="ER101" s="1438"/>
      <c r="ES101" s="1446"/>
      <c r="ET101" s="1446"/>
      <c r="EU101" s="1446"/>
      <c r="EV101" s="1446"/>
      <c r="EW101" s="1446"/>
      <c r="EX101" s="1446"/>
      <c r="EY101" s="1446"/>
      <c r="EZ101" s="1446"/>
      <c r="FA101" s="1446"/>
      <c r="FB101" s="1446"/>
      <c r="FC101" s="1438"/>
      <c r="FD101" s="1438"/>
      <c r="FE101" s="1438"/>
      <c r="FF101" s="1438"/>
      <c r="FG101" s="1438"/>
      <c r="FH101" s="1446"/>
      <c r="FI101" s="1446"/>
      <c r="FJ101" s="1446"/>
      <c r="FK101" s="1446"/>
      <c r="FL101" s="1446"/>
      <c r="FM101" s="1438"/>
      <c r="FN101" s="1438"/>
      <c r="FO101" s="1438"/>
      <c r="FP101" s="1438"/>
      <c r="FQ101" s="1438"/>
      <c r="FR101" s="1446"/>
      <c r="FS101" s="1446"/>
      <c r="FT101" s="1446"/>
      <c r="FU101" s="1446"/>
      <c r="FV101" s="1446"/>
      <c r="FW101" s="1446"/>
      <c r="FX101" s="1446"/>
      <c r="FY101" s="1446"/>
      <c r="FZ101" s="1446"/>
      <c r="GA101" s="1446"/>
      <c r="GB101" s="1446"/>
      <c r="GC101" s="1446"/>
      <c r="GD101" s="1446"/>
      <c r="GE101" s="1446"/>
      <c r="GF101" s="1446"/>
      <c r="GG101" s="1446"/>
      <c r="GH101" s="1446"/>
      <c r="GI101" s="1446"/>
      <c r="GJ101" s="1446"/>
      <c r="GK101" s="1446"/>
      <c r="GL101" s="1446"/>
      <c r="GM101" s="1446"/>
      <c r="GN101" s="1446"/>
      <c r="GO101" s="1446"/>
      <c r="GP101" s="1446"/>
      <c r="GQ101" s="1446"/>
      <c r="GR101" s="1446"/>
      <c r="GS101" s="1446"/>
      <c r="GT101" s="1446"/>
      <c r="GU101" s="1446"/>
      <c r="GV101" s="1446"/>
      <c r="GW101" s="1446"/>
      <c r="GX101" s="1446"/>
      <c r="GY101" s="1446"/>
      <c r="GZ101" s="1446"/>
      <c r="HA101" s="1446"/>
      <c r="HB101" s="1446"/>
      <c r="HC101" s="1446"/>
      <c r="HD101" s="1446"/>
      <c r="HE101" s="1446"/>
      <c r="HF101" s="1446"/>
      <c r="HG101" s="1446"/>
      <c r="HH101" s="1446"/>
      <c r="HI101" s="1446"/>
      <c r="HJ101" s="1446"/>
      <c r="HK101" s="1446"/>
      <c r="HL101" s="1446"/>
      <c r="HM101" s="1446"/>
      <c r="HN101" s="1446"/>
      <c r="HO101" s="1446"/>
      <c r="HP101" s="1446"/>
      <c r="HQ101" s="1446"/>
      <c r="HR101" s="1446"/>
      <c r="HS101" s="1446"/>
      <c r="HT101" s="1446"/>
      <c r="HU101" s="1446"/>
      <c r="HV101" s="1446"/>
      <c r="HW101" s="1446"/>
      <c r="HX101" s="1446"/>
      <c r="HY101" s="1446"/>
      <c r="HZ101" s="1446" t="s">
        <v>542</v>
      </c>
      <c r="IA101" s="1007" t="s">
        <v>260</v>
      </c>
      <c r="IB101" s="1007" t="s">
        <v>261</v>
      </c>
      <c r="IC101" s="1007" t="s">
        <v>262</v>
      </c>
      <c r="ID101" s="1007" t="s">
        <v>263</v>
      </c>
      <c r="IE101" s="1446" t="s">
        <v>543</v>
      </c>
      <c r="IF101" s="1446" t="s">
        <v>543</v>
      </c>
      <c r="IG101" s="1446" t="s">
        <v>543</v>
      </c>
      <c r="IH101" s="1446" t="s">
        <v>543</v>
      </c>
      <c r="II101" s="1446" t="s">
        <v>543</v>
      </c>
      <c r="IJ101" s="1446" t="s">
        <v>544</v>
      </c>
      <c r="IK101" s="1446" t="s">
        <v>544</v>
      </c>
      <c r="IL101" s="1446" t="s">
        <v>544</v>
      </c>
      <c r="IM101" s="1446" t="s">
        <v>544</v>
      </c>
      <c r="IN101" s="1446" t="s">
        <v>544</v>
      </c>
      <c r="IO101" s="1007" t="s">
        <v>545</v>
      </c>
      <c r="IP101" s="1007" t="s">
        <v>260</v>
      </c>
      <c r="IQ101" s="1007" t="s">
        <v>261</v>
      </c>
      <c r="IR101" s="1007" t="s">
        <v>262</v>
      </c>
      <c r="IS101" s="1007" t="s">
        <v>263</v>
      </c>
      <c r="IT101" s="1007" t="s">
        <v>545</v>
      </c>
      <c r="IU101" s="1007" t="s">
        <v>260</v>
      </c>
      <c r="IV101" s="1007" t="s">
        <v>261</v>
      </c>
      <c r="IW101" s="1007" t="s">
        <v>262</v>
      </c>
      <c r="IX101" s="1007" t="s">
        <v>263</v>
      </c>
      <c r="IY101" s="1446" t="s">
        <v>546</v>
      </c>
      <c r="IZ101" s="1446" t="s">
        <v>546</v>
      </c>
      <c r="JA101" s="1446" t="s">
        <v>546</v>
      </c>
      <c r="JB101" s="1446" t="s">
        <v>546</v>
      </c>
      <c r="JC101" s="1446" t="s">
        <v>546</v>
      </c>
      <c r="JD101" s="1446" t="s">
        <v>547</v>
      </c>
      <c r="JE101" s="1446" t="s">
        <v>547</v>
      </c>
      <c r="JF101" s="1446" t="s">
        <v>547</v>
      </c>
      <c r="JG101" s="1446" t="s">
        <v>547</v>
      </c>
      <c r="JH101" s="1446" t="s">
        <v>547</v>
      </c>
      <c r="JI101" s="1446" t="s">
        <v>548</v>
      </c>
      <c r="JJ101" s="1446" t="s">
        <v>548</v>
      </c>
      <c r="JK101" s="1446" t="s">
        <v>548</v>
      </c>
      <c r="JL101" s="1446" t="s">
        <v>548</v>
      </c>
      <c r="JM101" s="1446" t="s">
        <v>548</v>
      </c>
      <c r="JN101" s="1446" t="s">
        <v>549</v>
      </c>
      <c r="JO101" s="1446" t="s">
        <v>549</v>
      </c>
      <c r="JP101" s="1446" t="s">
        <v>549</v>
      </c>
      <c r="JQ101" s="1446" t="s">
        <v>549</v>
      </c>
      <c r="JR101" s="1446" t="s">
        <v>549</v>
      </c>
      <c r="JS101" s="1446" t="s">
        <v>550</v>
      </c>
      <c r="JT101" s="1446" t="s">
        <v>550</v>
      </c>
      <c r="JU101" s="1446" t="s">
        <v>550</v>
      </c>
      <c r="JV101" s="1446" t="s">
        <v>550</v>
      </c>
      <c r="JW101" s="1446" t="s">
        <v>550</v>
      </c>
      <c r="JX101" s="1446" t="s">
        <v>551</v>
      </c>
      <c r="JY101" s="1446" t="s">
        <v>551</v>
      </c>
      <c r="JZ101" s="1446" t="s">
        <v>551</v>
      </c>
      <c r="KA101" s="1446" t="s">
        <v>551</v>
      </c>
      <c r="KB101" s="1446" t="s">
        <v>551</v>
      </c>
      <c r="KC101" s="1446" t="s">
        <v>552</v>
      </c>
      <c r="KD101" s="1446" t="s">
        <v>552</v>
      </c>
      <c r="KE101" s="1446" t="s">
        <v>552</v>
      </c>
      <c r="KF101" s="1446" t="s">
        <v>552</v>
      </c>
      <c r="KG101" s="1446" t="s">
        <v>552</v>
      </c>
      <c r="KH101" s="1446" t="s">
        <v>553</v>
      </c>
      <c r="KI101" s="1446" t="s">
        <v>553</v>
      </c>
      <c r="KJ101" s="1446" t="s">
        <v>553</v>
      </c>
      <c r="KK101" s="1446" t="s">
        <v>553</v>
      </c>
      <c r="KL101" s="1446" t="s">
        <v>553</v>
      </c>
      <c r="KM101" s="1446" t="s">
        <v>554</v>
      </c>
      <c r="KN101" s="1446" t="s">
        <v>554</v>
      </c>
      <c r="KO101" s="1446" t="s">
        <v>554</v>
      </c>
      <c r="KP101" s="1446" t="s">
        <v>554</v>
      </c>
      <c r="KQ101" s="1446" t="s">
        <v>554</v>
      </c>
      <c r="KR101" s="1446" t="s">
        <v>555</v>
      </c>
      <c r="KS101" s="1446" t="s">
        <v>555</v>
      </c>
      <c r="KT101" s="1446" t="s">
        <v>555</v>
      </c>
      <c r="KU101" s="1446" t="s">
        <v>555</v>
      </c>
      <c r="KV101" s="1446" t="s">
        <v>555</v>
      </c>
      <c r="KW101" s="1446" t="s">
        <v>556</v>
      </c>
      <c r="KX101" s="1446" t="s">
        <v>556</v>
      </c>
      <c r="KY101" s="1446" t="s">
        <v>556</v>
      </c>
      <c r="KZ101" s="1446" t="s">
        <v>556</v>
      </c>
      <c r="LA101" s="1446" t="s">
        <v>556</v>
      </c>
      <c r="LB101" s="1446" t="s">
        <v>557</v>
      </c>
      <c r="LC101" s="1446" t="s">
        <v>557</v>
      </c>
      <c r="LD101" s="1446" t="s">
        <v>557</v>
      </c>
      <c r="LE101" s="1446" t="s">
        <v>557</v>
      </c>
      <c r="LF101" s="1446" t="s">
        <v>557</v>
      </c>
      <c r="LG101" s="1446" t="s">
        <v>657</v>
      </c>
      <c r="LH101" s="1446" t="s">
        <v>657</v>
      </c>
      <c r="LI101" s="1446" t="s">
        <v>657</v>
      </c>
      <c r="LJ101" s="1446" t="s">
        <v>657</v>
      </c>
      <c r="LK101" s="1446" t="s">
        <v>657</v>
      </c>
      <c r="LL101" s="1446" t="s">
        <v>658</v>
      </c>
      <c r="LM101" s="1446" t="s">
        <v>658</v>
      </c>
      <c r="LN101" s="1446" t="s">
        <v>658</v>
      </c>
      <c r="LO101" s="1446" t="s">
        <v>658</v>
      </c>
      <c r="LP101" s="1446" t="s">
        <v>658</v>
      </c>
      <c r="LQ101" s="1446"/>
      <c r="LR101" s="1446"/>
      <c r="LS101" s="1446"/>
      <c r="LT101" s="1446"/>
      <c r="LU101" s="1446"/>
      <c r="LV101" s="1446"/>
      <c r="LW101" s="1446"/>
      <c r="LX101" s="1446"/>
      <c r="LY101" s="1446"/>
      <c r="LZ101" s="1446"/>
      <c r="MA101" s="1446"/>
      <c r="MB101" s="1446"/>
      <c r="MC101" s="1446"/>
      <c r="MD101" s="1446"/>
      <c r="ME101" s="1446"/>
      <c r="MF101" s="1446"/>
      <c r="MG101" s="1446"/>
      <c r="MH101" s="1446"/>
      <c r="MI101" s="1446"/>
      <c r="MJ101" s="1446"/>
      <c r="MK101" s="1446"/>
      <c r="ML101" s="1446"/>
      <c r="MM101" s="1446"/>
      <c r="MN101" s="1446"/>
      <c r="MO101" s="1446"/>
      <c r="MP101" s="1446"/>
      <c r="MQ101" s="1446"/>
      <c r="MR101" s="1446"/>
      <c r="MS101" s="1446"/>
      <c r="MT101" s="1446"/>
      <c r="MU101" s="1455"/>
      <c r="MV101" s="1455"/>
      <c r="MW101" s="1455"/>
      <c r="MX101" s="1455"/>
      <c r="MY101" s="1455"/>
      <c r="MZ101" s="1446"/>
      <c r="NA101" s="1446"/>
      <c r="NB101" s="1446"/>
      <c r="NC101" s="1446"/>
      <c r="ND101" s="1446"/>
    </row>
    <row r="102" spans="1:368" s="1002" customFormat="1" ht="11.25" customHeight="1" x14ac:dyDescent="0.2">
      <c r="A102" s="1447"/>
      <c r="B102" s="1035" t="s">
        <v>659</v>
      </c>
      <c r="C102" s="1104" t="s">
        <v>559</v>
      </c>
      <c r="D102" s="1104" t="s">
        <v>560</v>
      </c>
      <c r="E102" s="1104" t="s">
        <v>561</v>
      </c>
      <c r="F102" s="1104" t="s">
        <v>562</v>
      </c>
      <c r="G102" s="1451"/>
      <c r="H102" s="1104" t="s">
        <v>660</v>
      </c>
      <c r="I102" s="1451"/>
      <c r="J102" s="1452"/>
      <c r="K102" s="1036" t="s">
        <v>565</v>
      </c>
      <c r="L102" s="1104" t="s">
        <v>566</v>
      </c>
      <c r="M102" s="1104" t="s">
        <v>166</v>
      </c>
      <c r="N102" s="1104" t="s">
        <v>532</v>
      </c>
      <c r="O102" s="1104" t="s">
        <v>567</v>
      </c>
      <c r="P102" s="1454"/>
      <c r="Q102" s="1441"/>
      <c r="R102" s="1104" t="s">
        <v>533</v>
      </c>
      <c r="S102" s="1104" t="s">
        <v>569</v>
      </c>
      <c r="T102" s="1011" t="s">
        <v>570</v>
      </c>
      <c r="W102" s="1011"/>
      <c r="X102" s="1438"/>
      <c r="Y102" s="1438"/>
      <c r="Z102" s="1438"/>
      <c r="AA102" s="1438"/>
      <c r="AB102" s="1438"/>
      <c r="AC102" s="1438"/>
      <c r="AD102" s="1438"/>
      <c r="AE102" s="1438"/>
      <c r="AF102" s="1438"/>
      <c r="AG102" s="1438"/>
      <c r="AH102" s="1438"/>
      <c r="AI102" s="1438"/>
      <c r="AJ102" s="1438"/>
      <c r="AK102" s="1438"/>
      <c r="AL102" s="1438"/>
      <c r="AM102" s="1438"/>
      <c r="AN102" s="1438"/>
      <c r="AO102" s="1438"/>
      <c r="AP102" s="1438"/>
      <c r="AQ102" s="1438"/>
      <c r="AR102" s="1438"/>
      <c r="AS102" s="1438"/>
      <c r="AT102" s="1438"/>
      <c r="AU102" s="1438"/>
      <c r="AV102" s="1438"/>
      <c r="AW102" s="1438"/>
      <c r="AX102" s="1438"/>
      <c r="AY102" s="1438"/>
      <c r="AZ102" s="1438"/>
      <c r="BA102" s="1438"/>
      <c r="BB102" s="1438"/>
      <c r="BC102" s="1438"/>
      <c r="BD102" s="1438"/>
      <c r="BE102" s="1438"/>
      <c r="BF102" s="1438"/>
      <c r="BG102" s="1438"/>
      <c r="BH102" s="1438"/>
      <c r="BI102" s="1438"/>
      <c r="BJ102" s="1438"/>
      <c r="BK102" s="1438"/>
      <c r="BL102" s="1438"/>
      <c r="BM102" s="1438"/>
      <c r="BN102" s="1438"/>
      <c r="BO102" s="1438"/>
      <c r="BP102" s="1438"/>
      <c r="BQ102" s="1438"/>
      <c r="BR102" s="1438"/>
      <c r="BS102" s="1438"/>
      <c r="BT102" s="1438"/>
      <c r="BU102" s="1438"/>
      <c r="BV102" s="1438"/>
      <c r="BW102" s="1438"/>
      <c r="BX102" s="1438"/>
      <c r="BY102" s="1438"/>
      <c r="BZ102" s="1438"/>
      <c r="CA102" s="1438"/>
      <c r="CB102" s="1438"/>
      <c r="CC102" s="1438"/>
      <c r="CD102" s="1438"/>
      <c r="CE102" s="1438"/>
      <c r="CF102" s="1438"/>
      <c r="CG102" s="1438"/>
      <c r="CH102" s="1438"/>
      <c r="CI102" s="1438"/>
      <c r="CJ102" s="1438"/>
      <c r="CK102" s="1438"/>
      <c r="CL102" s="1438"/>
      <c r="CM102" s="1438"/>
      <c r="CN102" s="1438"/>
      <c r="CO102" s="1438"/>
      <c r="CP102" s="1438"/>
      <c r="CQ102" s="1438"/>
      <c r="CR102" s="1438"/>
      <c r="CS102" s="1438"/>
      <c r="CT102" s="1438"/>
      <c r="CU102" s="1438"/>
      <c r="CV102" s="1438"/>
      <c r="CW102" s="1438"/>
      <c r="CX102" s="1438"/>
      <c r="CY102" s="1438"/>
      <c r="CZ102" s="1438"/>
      <c r="DA102" s="1438"/>
      <c r="DB102" s="1438"/>
      <c r="DC102" s="1438"/>
      <c r="DD102" s="1438"/>
      <c r="DE102" s="1438"/>
      <c r="DF102" s="1438"/>
      <c r="DG102" s="1438"/>
      <c r="DH102" s="1438"/>
      <c r="DI102" s="1438"/>
      <c r="DJ102" s="1438"/>
      <c r="DK102" s="1438"/>
      <c r="DL102" s="1438"/>
      <c r="DM102" s="1438"/>
      <c r="DN102" s="1438"/>
      <c r="DO102" s="1438"/>
      <c r="DP102" s="1438"/>
      <c r="DQ102" s="1438"/>
      <c r="DR102" s="1438"/>
      <c r="DS102" s="1438"/>
      <c r="DT102" s="1438"/>
      <c r="DU102" s="1438"/>
      <c r="DV102" s="1438"/>
      <c r="DW102" s="1438"/>
      <c r="DX102" s="1438"/>
      <c r="DY102" s="1438"/>
      <c r="DZ102" s="1438"/>
      <c r="EA102" s="1438"/>
      <c r="EB102" s="1438"/>
      <c r="EC102" s="1438"/>
      <c r="ED102" s="1438"/>
      <c r="EE102" s="1438"/>
      <c r="EF102" s="1438"/>
      <c r="EG102" s="1438"/>
      <c r="EH102" s="1438"/>
      <c r="EI102" s="1438"/>
      <c r="EJ102" s="1438"/>
      <c r="EK102" s="1438"/>
      <c r="EL102" s="1438"/>
      <c r="EM102" s="1438"/>
      <c r="EN102" s="1438"/>
      <c r="EO102" s="1438"/>
      <c r="EP102" s="1438"/>
      <c r="EQ102" s="1438"/>
      <c r="ER102" s="1438"/>
      <c r="ES102" s="1446"/>
      <c r="ET102" s="1446"/>
      <c r="EU102" s="1446"/>
      <c r="EV102" s="1446"/>
      <c r="EW102" s="1446"/>
      <c r="EX102" s="1446"/>
      <c r="EY102" s="1446"/>
      <c r="EZ102" s="1446"/>
      <c r="FA102" s="1446"/>
      <c r="FB102" s="1446"/>
      <c r="FC102" s="1438"/>
      <c r="FD102" s="1438"/>
      <c r="FE102" s="1438"/>
      <c r="FF102" s="1438"/>
      <c r="FG102" s="1438"/>
      <c r="FH102" s="1446"/>
      <c r="FI102" s="1446"/>
      <c r="FJ102" s="1446"/>
      <c r="FK102" s="1446"/>
      <c r="FL102" s="1446"/>
      <c r="FM102" s="1438"/>
      <c r="FN102" s="1438"/>
      <c r="FO102" s="1438"/>
      <c r="FP102" s="1438"/>
      <c r="FQ102" s="1438"/>
      <c r="FR102" s="1446"/>
      <c r="FS102" s="1446"/>
      <c r="FT102" s="1446"/>
      <c r="FU102" s="1446"/>
      <c r="FV102" s="1446"/>
      <c r="FW102" s="1446"/>
      <c r="FX102" s="1446"/>
      <c r="FY102" s="1446"/>
      <c r="FZ102" s="1446"/>
      <c r="GA102" s="1446"/>
      <c r="GB102" s="1446"/>
      <c r="GC102" s="1446"/>
      <c r="GD102" s="1446"/>
      <c r="GE102" s="1446"/>
      <c r="GF102" s="1446"/>
      <c r="GG102" s="1446"/>
      <c r="GH102" s="1446"/>
      <c r="GI102" s="1446"/>
      <c r="GJ102" s="1446"/>
      <c r="GK102" s="1446"/>
      <c r="GL102" s="1446"/>
      <c r="GM102" s="1446"/>
      <c r="GN102" s="1446"/>
      <c r="GO102" s="1446"/>
      <c r="GP102" s="1446"/>
      <c r="GQ102" s="1446"/>
      <c r="GR102" s="1446"/>
      <c r="GS102" s="1446"/>
      <c r="GT102" s="1446"/>
      <c r="GU102" s="1446"/>
      <c r="GV102" s="1446"/>
      <c r="GW102" s="1446"/>
      <c r="GX102" s="1446"/>
      <c r="GY102" s="1446"/>
      <c r="GZ102" s="1446"/>
      <c r="HA102" s="1446"/>
      <c r="HB102" s="1446"/>
      <c r="HC102" s="1446"/>
      <c r="HD102" s="1446"/>
      <c r="HE102" s="1446"/>
      <c r="HF102" s="1446"/>
      <c r="HG102" s="1446"/>
      <c r="HH102" s="1446"/>
      <c r="HI102" s="1446"/>
      <c r="HJ102" s="1446"/>
      <c r="HK102" s="1446"/>
      <c r="HL102" s="1446"/>
      <c r="HM102" s="1446"/>
      <c r="HN102" s="1446"/>
      <c r="HO102" s="1446"/>
      <c r="HP102" s="1446"/>
      <c r="HQ102" s="1446"/>
      <c r="HR102" s="1446"/>
      <c r="HS102" s="1446"/>
      <c r="HT102" s="1446"/>
      <c r="HU102" s="1446"/>
      <c r="HV102" s="1446"/>
      <c r="HW102" s="1446"/>
      <c r="HX102" s="1446"/>
      <c r="HY102" s="1446"/>
      <c r="HZ102" s="1446"/>
      <c r="IA102" s="1007" t="s">
        <v>571</v>
      </c>
      <c r="IB102" s="1007" t="s">
        <v>571</v>
      </c>
      <c r="IC102" s="1007" t="s">
        <v>571</v>
      </c>
      <c r="ID102" s="1007" t="s">
        <v>571</v>
      </c>
      <c r="IE102" s="1446"/>
      <c r="IF102" s="1446"/>
      <c r="IG102" s="1446"/>
      <c r="IH102" s="1446"/>
      <c r="II102" s="1446"/>
      <c r="IJ102" s="1446"/>
      <c r="IK102" s="1446"/>
      <c r="IL102" s="1446"/>
      <c r="IM102" s="1446"/>
      <c r="IN102" s="1446"/>
      <c r="IO102" s="1007" t="s">
        <v>572</v>
      </c>
      <c r="IP102" s="1007" t="s">
        <v>572</v>
      </c>
      <c r="IQ102" s="1007" t="s">
        <v>572</v>
      </c>
      <c r="IR102" s="1007" t="s">
        <v>572</v>
      </c>
      <c r="IS102" s="1007" t="s">
        <v>572</v>
      </c>
      <c r="IT102" s="1007" t="s">
        <v>573</v>
      </c>
      <c r="IU102" s="1007" t="s">
        <v>573</v>
      </c>
      <c r="IV102" s="1007" t="s">
        <v>573</v>
      </c>
      <c r="IW102" s="1007" t="s">
        <v>573</v>
      </c>
      <c r="IX102" s="1007" t="s">
        <v>573</v>
      </c>
      <c r="IY102" s="1446"/>
      <c r="IZ102" s="1446"/>
      <c r="JA102" s="1446"/>
      <c r="JB102" s="1446"/>
      <c r="JC102" s="1446"/>
      <c r="JD102" s="1446"/>
      <c r="JE102" s="1446"/>
      <c r="JF102" s="1446"/>
      <c r="JG102" s="1446"/>
      <c r="JH102" s="1446"/>
      <c r="JI102" s="1446"/>
      <c r="JJ102" s="1446"/>
      <c r="JK102" s="1446"/>
      <c r="JL102" s="1446"/>
      <c r="JM102" s="1446"/>
      <c r="JN102" s="1446"/>
      <c r="JO102" s="1446"/>
      <c r="JP102" s="1446"/>
      <c r="JQ102" s="1446"/>
      <c r="JR102" s="1446"/>
      <c r="JS102" s="1446"/>
      <c r="JT102" s="1446"/>
      <c r="JU102" s="1446"/>
      <c r="JV102" s="1446"/>
      <c r="JW102" s="1446"/>
      <c r="JX102" s="1446"/>
      <c r="JY102" s="1446"/>
      <c r="JZ102" s="1446"/>
      <c r="KA102" s="1446"/>
      <c r="KB102" s="1446"/>
      <c r="KC102" s="1446"/>
      <c r="KD102" s="1446"/>
      <c r="KE102" s="1446"/>
      <c r="KF102" s="1446"/>
      <c r="KG102" s="1446"/>
      <c r="KH102" s="1446"/>
      <c r="KI102" s="1446"/>
      <c r="KJ102" s="1446"/>
      <c r="KK102" s="1446"/>
      <c r="KL102" s="1446"/>
      <c r="KM102" s="1446"/>
      <c r="KN102" s="1446"/>
      <c r="KO102" s="1446"/>
      <c r="KP102" s="1446"/>
      <c r="KQ102" s="1446"/>
      <c r="KR102" s="1446"/>
      <c r="KS102" s="1446"/>
      <c r="KT102" s="1446"/>
      <c r="KU102" s="1446"/>
      <c r="KV102" s="1446"/>
      <c r="KW102" s="1446"/>
      <c r="KX102" s="1446"/>
      <c r="KY102" s="1446"/>
      <c r="KZ102" s="1446"/>
      <c r="LA102" s="1446"/>
      <c r="LB102" s="1446"/>
      <c r="LC102" s="1446"/>
      <c r="LD102" s="1446"/>
      <c r="LE102" s="1446"/>
      <c r="LF102" s="1446"/>
      <c r="LG102" s="1446"/>
      <c r="LH102" s="1446"/>
      <c r="LI102" s="1446"/>
      <c r="LJ102" s="1446"/>
      <c r="LK102" s="1446"/>
      <c r="LL102" s="1446"/>
      <c r="LM102" s="1446"/>
      <c r="LN102" s="1446"/>
      <c r="LO102" s="1446"/>
      <c r="LP102" s="1446"/>
      <c r="LQ102" s="1446"/>
      <c r="LR102" s="1446"/>
      <c r="LS102" s="1446"/>
      <c r="LT102" s="1446"/>
      <c r="LU102" s="1446"/>
      <c r="LV102" s="1446"/>
      <c r="LW102" s="1446"/>
      <c r="LX102" s="1446"/>
      <c r="LY102" s="1446"/>
      <c r="LZ102" s="1446"/>
      <c r="MA102" s="1446"/>
      <c r="MB102" s="1446"/>
      <c r="MC102" s="1446"/>
      <c r="MD102" s="1446"/>
      <c r="ME102" s="1446"/>
      <c r="MF102" s="1446"/>
      <c r="MG102" s="1446"/>
      <c r="MH102" s="1446"/>
      <c r="MI102" s="1446"/>
      <c r="MJ102" s="1446"/>
      <c r="MK102" s="1446"/>
      <c r="ML102" s="1446"/>
      <c r="MM102" s="1446"/>
      <c r="MN102" s="1446"/>
      <c r="MO102" s="1446"/>
      <c r="MP102" s="1446"/>
      <c r="MQ102" s="1446"/>
      <c r="MR102" s="1446"/>
      <c r="MS102" s="1446"/>
      <c r="MT102" s="1446"/>
      <c r="MU102" s="1455"/>
      <c r="MV102" s="1455"/>
      <c r="MW102" s="1455"/>
      <c r="MX102" s="1455"/>
      <c r="MY102" s="1455"/>
      <c r="MZ102" s="1446"/>
      <c r="NA102" s="1446"/>
      <c r="NB102" s="1446"/>
      <c r="NC102" s="1446"/>
      <c r="ND102" s="1446"/>
    </row>
    <row r="103" spans="1:368" s="1004" customFormat="1" ht="13.9" customHeight="1" x14ac:dyDescent="0.2">
      <c r="A103" s="1103" t="str">
        <f>IF(AND(E103&gt;0,OR(B103="",C103="",D103="",F103="",G103="", H103="",I103="",N103="",O103="",P103="",Q103="")),1,"")</f>
        <v/>
      </c>
      <c r="B103" s="1037" t="str">
        <f>'Rent Schedule &amp; Summary'!B10</f>
        <v>N/A-CS</v>
      </c>
      <c r="C103" s="1038">
        <f>'Rent Schedule &amp; Summary'!C10</f>
        <v>0</v>
      </c>
      <c r="D103" s="1039">
        <f>'Rent Schedule &amp; Summary'!D10</f>
        <v>0</v>
      </c>
      <c r="E103" s="1040">
        <f>'Rent Schedule &amp; Summary'!E10</f>
        <v>0</v>
      </c>
      <c r="F103" s="1040">
        <f>'Rent Schedule &amp; Summary'!F10</f>
        <v>0</v>
      </c>
      <c r="G103" s="1040">
        <f>'Rent Schedule &amp; Summary'!G10</f>
        <v>0</v>
      </c>
      <c r="H103" s="1040">
        <f>'Rent Schedule &amp; Summary'!H10</f>
        <v>0</v>
      </c>
      <c r="I103" s="1040">
        <f>'Rent Schedule &amp; Summary'!I10</f>
        <v>0</v>
      </c>
      <c r="J103" s="1040">
        <f>'Rent Schedule &amp; Summary'!J10</f>
        <v>0</v>
      </c>
      <c r="K103" s="1041">
        <f>'Rent Schedule &amp; Summary'!K10</f>
        <v>0</v>
      </c>
      <c r="L103" s="480">
        <f t="shared" ref="L103:L140" si="2">MAX(0,H103-I103-J103)</f>
        <v>0</v>
      </c>
      <c r="M103" s="480">
        <f t="shared" ref="M103:M140" si="3">MAX(0,E103*L103)</f>
        <v>0</v>
      </c>
      <c r="N103" s="1042">
        <f>'Rent Schedule &amp; Summary'!N10</f>
        <v>0</v>
      </c>
      <c r="O103" s="1043">
        <f>'Rent Schedule &amp; Summary'!K10</f>
        <v>0</v>
      </c>
      <c r="P103" s="1042">
        <f>'Rent Schedule &amp; Summary'!P10</f>
        <v>0</v>
      </c>
      <c r="Q103" s="1044">
        <f>'Rent Schedule &amp; Summary'!Q10</f>
        <v>0</v>
      </c>
      <c r="R103" s="1045"/>
      <c r="S103" s="1046"/>
      <c r="T103" s="1456"/>
      <c r="U103" s="1456"/>
      <c r="V103" s="1456"/>
      <c r="W103" s="1456"/>
      <c r="X103" s="1004" t="str">
        <f t="shared" ref="X103:X140" si="4">IF(AND(C103="Efficiency",B103=80,NOT(N103="Common Space")),E103,"")</f>
        <v/>
      </c>
      <c r="Y103" s="1004" t="str">
        <f t="shared" ref="Y103:Y140" si="5">IF(AND(C103=1,B103=80,NOT(N103="Common Space")),E103,"")</f>
        <v/>
      </c>
      <c r="Z103" s="1004" t="str">
        <f t="shared" ref="Z103:Z140" si="6">IF(AND(C103=2,B103=80,NOT(N103="Common Space")),E103,"")</f>
        <v/>
      </c>
      <c r="AA103" s="1004" t="str">
        <f t="shared" ref="AA103:AA140" si="7">IF(AND(C103=3,B103=80,NOT(N103="Common Space")),E103,"")</f>
        <v/>
      </c>
      <c r="AB103" s="1004" t="str">
        <f t="shared" ref="AB103:AB140" si="8">IF(AND(C103=4,B103=80,NOT(N103="Common Space")),E103,"")</f>
        <v/>
      </c>
      <c r="AC103" s="1004" t="str">
        <f t="shared" ref="AC103:AC140" si="9">IF(AND(C103="Efficiency",B103=70,NOT(N103="Common Space")),E103,"")</f>
        <v/>
      </c>
      <c r="AD103" s="1004" t="str">
        <f t="shared" ref="AD103:AD140" si="10">IF(AND(C103=1,B103=70,NOT(N103="Common Space")),E103,"")</f>
        <v/>
      </c>
      <c r="AE103" s="1004" t="str">
        <f t="shared" ref="AE103:AE140" si="11">IF(AND(C103=2,B103=70,NOT(N103="Common Space")),E103,"")</f>
        <v/>
      </c>
      <c r="AF103" s="1004" t="str">
        <f t="shared" ref="AF103:AF140" si="12">IF(AND(C103=3,B103=70,NOT(N103="Common Space")),E103,"")</f>
        <v/>
      </c>
      <c r="AG103" s="1004" t="str">
        <f t="shared" ref="AG103:AG140" si="13">IF(AND(C103=4,B103=70,NOT(N103="Common Space")),E103,"")</f>
        <v/>
      </c>
      <c r="AH103" s="1004" t="str">
        <f t="shared" ref="AH103:AH140" si="14">IF(AND(C103="Efficiency",B103=60,NOT(N103="Common Space")),E103,"")</f>
        <v/>
      </c>
      <c r="AI103" s="1004" t="str">
        <f t="shared" ref="AI103:AI140" si="15">IF(AND(C103=1,B103=60,NOT(N103="Common Space")),E103,"")</f>
        <v/>
      </c>
      <c r="AJ103" s="1004" t="str">
        <f t="shared" ref="AJ103:AJ140" si="16">IF(AND(C103=2,B103=60,NOT(N103="Common Space")),E103,"")</f>
        <v/>
      </c>
      <c r="AK103" s="1004" t="str">
        <f t="shared" ref="AK103:AK140" si="17">IF(AND(C103=3,B103=60,NOT(N103="Common Space")),E103,"")</f>
        <v/>
      </c>
      <c r="AL103" s="1004" t="str">
        <f t="shared" ref="AL103:AL140" si="18">IF(AND(C103=4,B103=60,NOT(N103="Common Space")),E103,"")</f>
        <v/>
      </c>
      <c r="AM103" s="1004" t="str">
        <f t="shared" ref="AM103:AM140" si="19">IF(AND(C103="Efficiency",B103=50,NOT(N103="Common Space")),E103,"")</f>
        <v/>
      </c>
      <c r="AN103" s="1004" t="str">
        <f t="shared" ref="AN103:AN140" si="20">IF(AND(C103=1,B103=50,NOT(N103="Common Space")),E103,"")</f>
        <v/>
      </c>
      <c r="AO103" s="1004" t="str">
        <f t="shared" ref="AO103:AO140" si="21">IF(AND(C103=2,B103=50,NOT(N103="Common Space")),E103,"")</f>
        <v/>
      </c>
      <c r="AP103" s="1004" t="str">
        <f t="shared" ref="AP103:AP140" si="22">IF(AND(C103=3,B103=50,NOT(N103="Common Space")),E103,"")</f>
        <v/>
      </c>
      <c r="AQ103" s="1004" t="str">
        <f t="shared" ref="AQ103:AQ140" si="23">IF(AND(C103=4,B103=50,NOT(N103="Common Space")),E103,"")</f>
        <v/>
      </c>
      <c r="AR103" s="1004" t="str">
        <f t="shared" ref="AR103:AR140" si="24">IF(AND(C103="Efficiency",B103=40,NOT(N103="Common Space")),E103,"")</f>
        <v/>
      </c>
      <c r="AS103" s="1004" t="str">
        <f t="shared" ref="AS103:AS140" si="25">IF(AND(C103=1,B103=40,NOT(N103="Common Space")),E103,"")</f>
        <v/>
      </c>
      <c r="AT103" s="1004" t="str">
        <f t="shared" ref="AT103:AT140" si="26">IF(AND(C103=2,B103=40,NOT(N103="Common Space")),E103,"")</f>
        <v/>
      </c>
      <c r="AU103" s="1004" t="str">
        <f t="shared" ref="AU103:AU140" si="27">IF(AND(C103=3,B103=40,NOT(N103="Common Space")),E103,"")</f>
        <v/>
      </c>
      <c r="AV103" s="1004" t="str">
        <f t="shared" ref="AV103:AV140" si="28">IF(AND(C103=4,B103=40,NOT(N103="Common Space")),E103,"")</f>
        <v/>
      </c>
      <c r="AW103" s="1004" t="str">
        <f t="shared" ref="AW103:AW140" si="29">IF(AND(C103="Efficiency",B103=30,NOT(N103="Common Space")),E103,"")</f>
        <v/>
      </c>
      <c r="AX103" s="1004" t="str">
        <f t="shared" ref="AX103:AX140" si="30">IF(AND(C103=1,B103=30,NOT(N103="Common Space")),E103,"")</f>
        <v/>
      </c>
      <c r="AY103" s="1004" t="str">
        <f t="shared" ref="AY103:AY140" si="31">IF(AND(C103=2,B103=30,NOT(N103="Common Space")),E103,"")</f>
        <v/>
      </c>
      <c r="AZ103" s="1004" t="str">
        <f t="shared" ref="AZ103:AZ140" si="32">IF(AND(C103=3,B103=30,NOT(N103="Common Space")),E103,"")</f>
        <v/>
      </c>
      <c r="BA103" s="1004" t="str">
        <f t="shared" ref="BA103:BA140" si="33">IF(AND(C103=4,B103=30,NOT(N103="Common Space")),E103,"")</f>
        <v/>
      </c>
      <c r="BB103" s="1004" t="str">
        <f t="shared" ref="BB103:BB140" si="34">IF(AND(C103="Efficiency",B103=20,NOT(N103="Common Space")),E103,"")</f>
        <v/>
      </c>
      <c r="BC103" s="1004" t="str">
        <f t="shared" ref="BC103:BC140" si="35">IF(AND(C103=1,B103=20,NOT(N103="Common Space")),E103,"")</f>
        <v/>
      </c>
      <c r="BD103" s="1004" t="str">
        <f t="shared" ref="BD103:BD140" si="36">IF(AND(C103=2,B103=20,NOT(N103="Common Space")),E103,"")</f>
        <v/>
      </c>
      <c r="BE103" s="1004" t="str">
        <f t="shared" ref="BE103:BE140" si="37">IF(AND(C103=3,B103=20,NOT(N103="Common Space")),E103,"")</f>
        <v/>
      </c>
      <c r="BF103" s="1004" t="str">
        <f t="shared" ref="BF103:BF140" si="38">IF(AND(C103=4,B103=20,NOT(N103="Common Space")),E103,"")</f>
        <v/>
      </c>
      <c r="BG103" s="1004" t="str">
        <f t="shared" ref="BG103:BG140" si="39">IF(AND(C103="Efficiency",B103="Unrestricted",NOT(N103="Common Space")),E103,"")</f>
        <v/>
      </c>
      <c r="BH103" s="1004" t="str">
        <f t="shared" ref="BH103:BH140" si="40">IF(AND(C103=1,B103="Unrestricted",NOT(N103="Common Space")),E103,"")</f>
        <v/>
      </c>
      <c r="BI103" s="1004" t="str">
        <f t="shared" ref="BI103:BI140" si="41">IF(AND(C103=2,B103="Unrestricted",NOT(N103="Common Space")),E103,"")</f>
        <v/>
      </c>
      <c r="BJ103" s="1004" t="str">
        <f t="shared" ref="BJ103:BJ140" si="42">IF(AND(C103=3,B103="Unrestricted",NOT(N103="Common Space")),E103,"")</f>
        <v/>
      </c>
      <c r="BK103" s="1004" t="str">
        <f t="shared" ref="BK103:BK140" si="43">IF(AND(C103=4,B103="Unrestricted",NOT(N103="Common Space")),E103,"")</f>
        <v/>
      </c>
      <c r="BL103" s="1004" t="str">
        <f t="shared" ref="BL103:BL140" si="44">IF(OR(AND($C103="Efficiency",NOT($K103=""),NOT($K103="PHA Oper Sub"),$B103=20,NOT($N103="Common Space")),AND($C103="Efficiency",NOT($K103=""),NOT($K103="PHA Oper Sub"),$B103="HOME 20",NOT($N103="Common Space"))),$E103,"")</f>
        <v/>
      </c>
      <c r="BM103" s="1004" t="str">
        <f t="shared" ref="BM103:BM140" si="45">IF(OR(AND($C103=1,NOT($K103=""),NOT($K103="PHA Oper Sub"),$B103=20,NOT($N103="Common Space")),AND($C103=1,NOT($K103=""),NOT($K103="PHA Oper Sub"),$B103="HOME 20",NOT($N103="Common Space"))),$E103,"")</f>
        <v/>
      </c>
      <c r="BN103" s="1004" t="str">
        <f t="shared" ref="BN103:BN140" si="46">IF(OR(AND($C103=2,NOT($K103=""),NOT($K103="PHA Oper Sub"),$B103=20,NOT($N103="Common Space")),AND($C103=2,NOT($K103=""),NOT($K103="PHA Oper Sub"),$B103="HOME 20",NOT($N103="Common Space"))),$E103,"")</f>
        <v/>
      </c>
      <c r="BO103" s="1004" t="str">
        <f t="shared" ref="BO103:BO140" si="47">IF(OR(AND($C103=3,NOT($K103=""),NOT($K103="PHA Oper Sub"),$B103=20,NOT($N103="Common Space")),AND($C103=3,NOT($K103=""),NOT($K103="PHA Oper Sub"),$B103="HOME 20",NOT($N103="Common Space"))),$E103,"")</f>
        <v/>
      </c>
      <c r="BP103" s="1004" t="str">
        <f t="shared" ref="BP103:BP140" si="48">IF(OR(AND($C103=4,NOT($K103=""),NOT($K103="PHA Oper Sub"),$B103=20,NOT($N103="Common Space")),AND($C103=4,NOT($K103=""),NOT($K103="PHA Oper Sub"),$B103="HOME 20",NOT($N103="Common Space"))),$E103,"")</f>
        <v/>
      </c>
      <c r="BQ103" s="1004" t="str">
        <f t="shared" ref="BQ103:BQ140" si="49">IF(OR(AND($C103="Efficiency",NOT($K103=""),NOT($K103="PHA Oper Sub"),$B103=30,NOT($N103="Common Space")),AND($C103="Efficiency",NOT($K103=""),NOT($K103="PHA Oper Sub"),$B103="HOME 30",NOT($N103="Common Space"))),$E103,"")</f>
        <v/>
      </c>
      <c r="BR103" s="1004" t="str">
        <f t="shared" ref="BR103:BR140" si="50">IF(OR(AND($C103=1,NOT($K103=""),NOT($K103="PHA Oper Sub"),$B103=30,NOT($N103="Common Space")),AND($C103=1,NOT($K103=""),NOT($K103="PHA Oper Sub"),$B103="HOME 30",NOT($N103="Common Space"))),$E103,"")</f>
        <v/>
      </c>
      <c r="BS103" s="1004" t="str">
        <f t="shared" ref="BS103:BS140" si="51">IF(OR(AND($C103=2,NOT($K103=""),NOT($K103="PHA Oper Sub"),$B103=30,NOT($N103="Common Space")),AND($C103=2,NOT($K103=""),NOT($K103="PHA Oper Sub"),$B103="HOME 30",NOT($N103="Common Space"))),$E103,"")</f>
        <v/>
      </c>
      <c r="BT103" s="1004" t="str">
        <f t="shared" ref="BT103:BT140" si="52">IF(OR(AND($C103=3,NOT($K103=""),NOT($K103="PHA Oper Sub"),$B103=30,NOT($N103="Common Space")),AND($C103=3,NOT($K103=""),NOT($K103="PHA Oper Sub"),$B103="HOME 30",NOT($N103="Common Space"))),$E103,"")</f>
        <v/>
      </c>
      <c r="BU103" s="1004" t="str">
        <f t="shared" ref="BU103:BU140" si="53">IF(OR(AND($C103=4,NOT($K103=""),NOT($K103="PHA Oper Sub"),$B103=30,NOT($N103="Common Space")),AND($C103=4,NOT($K103=""),NOT($K103="PHA Oper Sub"),$B103="HOME 30",NOT($N103="Common Space"))),$E103,"")</f>
        <v/>
      </c>
      <c r="BV103" s="1004" t="str">
        <f t="shared" ref="BV103:BV140" si="54">IF(OR(AND($C103="Efficiency",NOT($K103=""),NOT($K103="PHA Oper Sub"),$B103=40,NOT($N103="Common Space")),AND($C103="Efficiency",NOT($K103=""),NOT($K103="PHA Oper Sub"),$B103="HOME 40",NOT($N103="Common Space"))),$E103,"")</f>
        <v/>
      </c>
      <c r="BW103" s="1004" t="str">
        <f t="shared" ref="BW103:BW140" si="55">IF(OR(AND($C103=1,NOT($K103=""),NOT($K103="PHA Oper Sub"),$B103=40,NOT($N103="Common Space")),AND($C103=1,NOT($K103=""),NOT($K103="PHA Oper Sub"),$B103="HOME 40",NOT($N103="Common Space"))),$E103,"")</f>
        <v/>
      </c>
      <c r="BX103" s="1004" t="str">
        <f t="shared" ref="BX103:BX140" si="56">IF(OR(AND($C103=2,NOT($K103=""),NOT($K103="PHA Oper Sub"),$B103=40,NOT($N103="Common Space")),AND($C103=2,NOT($K103=""),NOT($K103="PHA Oper Sub"),$B103="HOME 40",NOT($N103="Common Space"))),$E103,"")</f>
        <v/>
      </c>
      <c r="BY103" s="1004" t="str">
        <f t="shared" ref="BY103:BY140" si="57">IF(OR(AND($C103=3,NOT($K103=""),NOT($K103="PHA Oper Sub"),$B103=40,NOT($N103="Common Space")),AND($C103=3,NOT($K103=""),NOT($K103="PHA Oper Sub"),$B103="HOME 40",NOT($N103="Common Space"))),$E103,"")</f>
        <v/>
      </c>
      <c r="BZ103" s="1004" t="str">
        <f t="shared" ref="BZ103:BZ140" si="58">IF(OR(AND($C103=4,NOT($K103=""),NOT($K103="PHA Oper Sub"),$B103=40,NOT($N103="Common Space")),AND($C103=4,NOT($K103=""),NOT($K103="PHA Oper Sub"),$B103="HOME 40",NOT($N103="Common Space"))),$E103,"")</f>
        <v/>
      </c>
      <c r="CA103" s="1004" t="str">
        <f t="shared" ref="CA103:CA140" si="59">IF(OR(AND($C103="Efficiency",NOT($K103=""),NOT($K103="PHA Oper Sub"),NOT($K103=0),$B103=50,NOT($N103="Common Space")),AND($C103="Efficiency",NOT($K103=""),NOT($K103=0),NOT($K103="PHA Oper Sub"),$B103="HOME 50",NOT($N103="Common Space"))),$E103,"")</f>
        <v/>
      </c>
      <c r="CB103" s="1004" t="str">
        <f t="shared" ref="CB103:CB140" si="60">IF(OR(AND($C103=1,NOT($K103=""),NOT($K103=0),NOT($K103="PHA Oper Sub"),$B103=50,NOT($N103="Common Space")),AND($C103=1,NOT($K103=""),NOT($K103=0),NOT($K103="PHA Oper Sub"),$B103="HOME 50",NOT($N103="Common Space"))),$E103,"")</f>
        <v/>
      </c>
      <c r="CC103" s="1004" t="str">
        <f t="shared" ref="CC103:CC140" si="61">IF(OR(AND($C103=2,NOT($K103=""),NOT($K103=0),NOT($K103="PHA Oper Sub"),$B103=50,NOT($N103="Common Space")),AND($C103=2,NOT($K103=""),NOT($K103=0),NOT($K103="PHA Oper Sub"),$B103="HOME 50",NOT($N103="Common Space"))),$E103,"")</f>
        <v/>
      </c>
      <c r="CD103" s="1004" t="str">
        <f t="shared" ref="CD103:CD140" si="62">IF(OR(AND($C103=3,NOT($K103=""),NOT($K103=0),NOT($K103="PHA Oper Sub"),$B103=50,NOT($N103="Common Space")),AND($C103=3,NOT($K103=""),NOT($K103=0),NOT($K103="PHA Oper Sub"),$B103="HOME 50",NOT($N103="Common Space"))),$E103,"")</f>
        <v/>
      </c>
      <c r="CE103" s="1004" t="str">
        <f t="shared" ref="CE103:CE140" si="63">IF(OR(AND($C103=4,NOT($K103=""),NOT($K103=0),NOT($K103="PHA Oper Sub"),$B103=50,NOT($N103="Common Space")),AND($C103=4,NOT($K103=""),NOT($K103=0),NOT($K103="PHA Oper Sub"),$B103="HOME 50",NOT($N103="Common Space"))),$E103,"")</f>
        <v/>
      </c>
      <c r="CF103" s="1004" t="str">
        <f t="shared" ref="CF103:CF140" si="64">IF(OR(AND($C103="Efficiency",NOT($K103=""),NOT($K103=0),NOT($K103="PHA Oper Sub"),$B103=60,NOT($N103="Common Space")),AND($C103="Efficiency",NOT($K103=""),NOT($K103=0),NOT($K103="PHA Oper Sub"),$B103="HOME 60",NOT($N103="Common Space"))),$E103,"")</f>
        <v/>
      </c>
      <c r="CG103" s="1004" t="str">
        <f t="shared" ref="CG103:CG140" si="65">IF(OR(AND($C103=1,NOT($K103=""),NOT($K103=0),NOT($K103="PHA Oper Sub"),$B103=60,NOT($N103="Common Space")),AND($C103=1,NOT($K103=""),NOT($K103=0),NOT($K103="PHA Oper Sub"),$B103="HOME 60",NOT($N103="Common Space"))),$E103,"")</f>
        <v/>
      </c>
      <c r="CH103" s="1004" t="str">
        <f t="shared" ref="CH103:CH140" si="66">IF(OR(AND($C103=2,NOT($K103=""),NOT($K103=0),NOT($K103="PHA Oper Sub"),$B103=60,NOT($N103="Common Space")),AND($C103=2,NOT($K103=""),NOT($K103=0),NOT($K103="PHA Oper Sub"),$B103="HOME 60",NOT($N103="Common Space"))),$E103,"")</f>
        <v/>
      </c>
      <c r="CI103" s="1004" t="str">
        <f t="shared" ref="CI103:CI140" si="67">IF(OR(AND($C103=3,NOT($K103=""),NOT($K103=0),NOT($K103="PHA Oper Sub"),$B103=60,NOT($N103="Common Space")),AND($C103=3,NOT($K103=""),NOT($K103=0),NOT($K103="PHA Oper Sub"),$B103="HOME 60",NOT($N103="Common Space"))),$E103,"")</f>
        <v/>
      </c>
      <c r="CJ103" s="1004" t="str">
        <f t="shared" ref="CJ103:CJ140" si="68">IF(OR(AND($C103=4,NOT($K103=""),NOT($K103=0),NOT($K103="PHA Oper Sub"),$B103=60,NOT($N103="Common Space")),AND($C103=4,NOT($K103=""),NOT($K103=0),NOT($K103="PHA Oper Sub"),$B103="HOME 60",NOT($N103="Common Space"))),$E103,"")</f>
        <v/>
      </c>
      <c r="CK103" s="1004" t="str">
        <f t="shared" ref="CK103:CK140" si="69">IF(OR(AND($C103="Efficiency",NOT($K103=""),NOT($K103="PHA Oper Sub"),$B103=70,NOT($N103="Common Space")),AND($C103="Efficiency",NOT($K103=""),NOT($K103="PHA Oper Sub"),$B103="HOME 70",NOT($N103="Common Space"))),$E103,"")</f>
        <v/>
      </c>
      <c r="CL103" s="1004" t="str">
        <f t="shared" ref="CL103:CL140" si="70">IF(OR(AND($C103=1,NOT($K103=""),NOT($K103="PHA Oper Sub"),$B103=70,NOT($N103="Common Space")),AND($C103=1,NOT($K103=""),NOT($K103="PHA Oper Sub"),$B103="HOME 70",NOT($N103="Common Space"))),$E103,"")</f>
        <v/>
      </c>
      <c r="CM103" s="1004" t="str">
        <f t="shared" ref="CM103:CM140" si="71">IF(OR(AND($C103=2,NOT($K103=""),NOT($K103="PHA Oper Sub"),$B103=70,NOT($N103="Common Space")),AND($C103=2,NOT($K103=""),NOT($K103="PHA Oper Sub"),$B103="HOME 70",NOT($N103="Common Space"))),$E103,"")</f>
        <v/>
      </c>
      <c r="CN103" s="1004" t="str">
        <f t="shared" ref="CN103:CN140" si="72">IF(OR(AND($C103=3,NOT($K103=""),NOT($K103="PHA Oper Sub"),$B103=70,NOT($N103="Common Space")),AND($C103=3,NOT($K103=""),NOT($K103="PHA Oper Sub"),$B103="HOME 70",NOT($N103="Common Space"))),$E103,"")</f>
        <v/>
      </c>
      <c r="CO103" s="1004" t="str">
        <f t="shared" ref="CO103:CO140" si="73">IF(OR(AND($C103=4,NOT($K103=""),NOT($K103="PHA Oper Sub"),$B103=70,NOT($N103="Common Space")),AND($C103=4,NOT($K103=""),NOT($K103="PHA Oper Sub"),$B103="HOME 70",NOT($N103="Common Space"))),$E103,"")</f>
        <v/>
      </c>
      <c r="CP103" s="1004" t="str">
        <f t="shared" ref="CP103:CP140" si="74">IF(OR(AND($C103="Efficiency",NOT($K103=""),NOT($K103="PHA Oper Sub"),$B103=80,NOT($N103="Common Space")),AND($C103="Efficiency",NOT($K103=""),NOT($K103="PHA Oper Sub"),$B103="HOME 80",NOT($N103="Common Space"))),$E103,"")</f>
        <v/>
      </c>
      <c r="CQ103" s="1004" t="str">
        <f t="shared" ref="CQ103:CQ140" si="75">IF(OR(AND($C103=1,NOT($K103=""),NOT($K103="PHA Oper Sub"),$B103=80,NOT($N103="Common Space")),AND($C103=1,NOT($K103=""),NOT($K103="PHA Oper Sub"),$B103="HOME 80",NOT($N103="Common Space"))),$E103,"")</f>
        <v/>
      </c>
      <c r="CR103" s="1004" t="str">
        <f t="shared" ref="CR103:CR140" si="76">IF(OR(AND($C103=2,NOT($K103=""),NOT($K103="PHA Oper Sub"),$B103=80,NOT($N103="Common Space")),AND($C103=2,NOT($K103=""),NOT($K103="PHA Oper Sub"),$B103="HOME 80",NOT($N103="Common Space"))),$E103,"")</f>
        <v/>
      </c>
      <c r="CS103" s="1004" t="str">
        <f t="shared" ref="CS103:CS140" si="77">IF(OR(AND($C103=3,NOT($K103=""),NOT($K103="PHA Oper Sub"),$B103=80,NOT($N103="Common Space")),AND($C103=3,NOT($K103=""),NOT($K103="PHA Oper Sub"),$B103="HOME 80",NOT($N103="Common Space"))),$E103,"")</f>
        <v/>
      </c>
      <c r="CT103" s="1004" t="str">
        <f t="shared" ref="CT103:CT140" si="78">IF(OR(AND($C103=4,NOT($K103=""),NOT($K103="PHA Oper Sub"),$B103=80,NOT($N103="Common Space")),AND($C103=4,NOT($K103=""),NOT($K103="PHA Oper Sub"),$B103="HOME 80",NOT($N103="Common Space"))),$E103,"")</f>
        <v/>
      </c>
      <c r="CU103" s="1004" t="str">
        <f t="shared" ref="CU103:CU140" si="79">IF(OR(AND($C103="Efficiency",$K103="PHA Oper Sub",$B103=20,NOT($N103="Common Space")),AND($C103="Efficiency",$K103="PHA Oper Sub",$B103="HOME 20",NOT($N103="Common Space"))),$E103,"")</f>
        <v/>
      </c>
      <c r="CV103" s="1004" t="str">
        <f t="shared" ref="CV103:CV140" si="80">IF(OR(AND($C103=1,$K103="PHA Oper Sub",$B103=20,NOT($N103="Common Space")),AND($C103=1,$K103="PHA Oper Sub",$B103="HOME 20",NOT($N103="Common Space"))),$E103,"")</f>
        <v/>
      </c>
      <c r="CW103" s="1004" t="str">
        <f t="shared" ref="CW103:CW140" si="81">IF(OR(AND($C103=2,$K103="PHA Oper Sub",$B103=20,NOT($N103="Common Space")),AND($C103=2,$K103="PHA Oper Sub",$B103="HOME 20",NOT($N103="Common Space"))),$E103,"")</f>
        <v/>
      </c>
      <c r="CX103" s="1004" t="str">
        <f t="shared" ref="CX103:CX140" si="82">IF(OR(AND($C103=3,$K103="PHA Oper Sub",$B103=20,NOT($N103="Common Space")),AND($C103=3,$K103="PHA Oper Sub",$B103="HOME 20",NOT($N103="Common Space"))),$E103,"")</f>
        <v/>
      </c>
      <c r="CY103" s="1004" t="str">
        <f t="shared" ref="CY103:CY140" si="83">IF(OR(AND($C103=4,$K103="PHA Oper Sub",$B103=20,NOT($N103="Common Space")),AND($C103=4,$K103="PHA Oper Sub",$B103="HOME 20",NOT($N103="Common Space"))),$E103,"")</f>
        <v/>
      </c>
      <c r="CZ103" s="1004" t="str">
        <f t="shared" ref="CZ103:CZ140" si="84">IF(OR(AND($C103="Efficiency",$K103="PHA Oper Sub",$B103=30,NOT($N103="Common Space")),AND($C103="Efficiency",$K103="PHA Oper Sub",$B103="HOME 30",NOT($N103="Common Space"))),$E103,"")</f>
        <v/>
      </c>
      <c r="DA103" s="1004" t="str">
        <f t="shared" ref="DA103:DA140" si="85">IF(OR(AND($C103=1,$K103="PHA Oper Sub",$B103=30,NOT($N103="Common Space")),AND($C103=1,$K103="PHA Oper Sub",$B103="HOME 30",NOT($N103="Common Space"))),$E103,"")</f>
        <v/>
      </c>
      <c r="DB103" s="1004" t="str">
        <f t="shared" ref="DB103:DB140" si="86">IF(OR(AND($C103=2,$K103="PHA Oper Sub",$B103=30,NOT($N103="Common Space")),AND($C103=2,$K103="PHA Oper Sub",$B103="HOME 30",NOT($N103="Common Space"))),$E103,"")</f>
        <v/>
      </c>
      <c r="DC103" s="1004" t="str">
        <f t="shared" ref="DC103:DC140" si="87">IF(OR(AND($C103=3,$K103="PHA Oper Sub",$B103=30,NOT($N103="Common Space")),AND($C103=3,$K103="PHA Oper Sub",$B103="HOME 30",NOT($N103="Common Space"))),$E103,"")</f>
        <v/>
      </c>
      <c r="DD103" s="1004" t="str">
        <f t="shared" ref="DD103:DD140" si="88">IF(OR(AND($C103=4,$K103="PHA Oper Sub",$B103=30,NOT($N103="Common Space")),AND($C103=4,$K103="PHA Oper Sub",$B103="HOME 30",NOT($N103="Common Space"))),$E103,"")</f>
        <v/>
      </c>
      <c r="DE103" s="1004" t="str">
        <f t="shared" ref="DE103:DE140" si="89">IF(OR(AND($C103="Efficiency",$K103="PHA Oper Sub",$B103=40,NOT($N103="Common Space")),AND($C103="Efficiency",$K103="PHA Oper Sub",$B103="HOME 40",NOT($N103="Common Space"))),$E103,"")</f>
        <v/>
      </c>
      <c r="DF103" s="1004" t="str">
        <f t="shared" ref="DF103:DF140" si="90">IF(OR(AND($C103=1,$K103="PHA Oper Sub",$B103=40,NOT($N103="Common Space")),AND($C103=1,$K103="PHA Oper Sub",$B103="HOME 40",NOT($N103="Common Space"))),$E103,"")</f>
        <v/>
      </c>
      <c r="DG103" s="1004" t="str">
        <f t="shared" ref="DG103:DG140" si="91">IF(OR(AND($C103=2,$K103="PHA Oper Sub",$B103=40,NOT($N103="Common Space")),AND($C103=2,$K103="PHA Oper Sub",$B103="HOME 40",NOT($N103="Common Space"))),$E103,"")</f>
        <v/>
      </c>
      <c r="DH103" s="1004" t="str">
        <f t="shared" ref="DH103:DH140" si="92">IF(OR(AND($C103=3,$K103="PHA Oper Sub",$B103=40,NOT($N103="Common Space")),AND($C103=3,$K103="PHA Oper Sub",$B103="HOME 40",NOT($N103="Common Space"))),$E103,"")</f>
        <v/>
      </c>
      <c r="DI103" s="1004" t="str">
        <f t="shared" ref="DI103:DI140" si="93">IF(OR(AND($C103=4,$K103="PHA Oper Sub",$B103=40,NOT($N103="Common Space")),AND($C103=4,$K103="PHA Oper Sub",$B103="HOME 40",NOT($N103="Common Space"))),$E103,"")</f>
        <v/>
      </c>
      <c r="DJ103" s="1004" t="str">
        <f t="shared" ref="DJ103:DJ140" si="94">IF(OR(AND($C103="Efficiency",$K103="PHA Oper Sub",$B103=50,NOT($N103="Common Space")),AND($C103="Efficiency",$K103="PHA Oper Sub",$B103="HOME 50",NOT($N103="Common Space"))),$E103,"")</f>
        <v/>
      </c>
      <c r="DK103" s="1004" t="str">
        <f t="shared" ref="DK103:DK140" si="95">IF(OR(AND($C103=1,$K103="PHA Oper Sub",$B103=50,NOT($N103="Common Space")),AND($C103=1,$K103="PHA Oper Sub",$B103="HOME 50",NOT($N103="Common Space"))),$E103,"")</f>
        <v/>
      </c>
      <c r="DL103" s="1004" t="str">
        <f t="shared" ref="DL103:DL140" si="96">IF(OR(AND($C103=2,$K103="PHA Oper Sub",$B103=50,NOT($N103="Common Space")),AND($C103=2,$K103="PHA Oper Sub",$B103="HOME 50",NOT($N103="Common Space"))),$E103,"")</f>
        <v/>
      </c>
      <c r="DM103" s="1004" t="str">
        <f t="shared" ref="DM103:DM140" si="97">IF(OR(AND($C103=3,$K103="PHA Oper Sub",$B103=50,NOT($N103="Common Space")),AND($C103=3,$K103="PHA Oper Sub",$B103="HOME 50",NOT($N103="Common Space"))),$E103,"")</f>
        <v/>
      </c>
      <c r="DN103" s="1004" t="str">
        <f t="shared" ref="DN103:DN140" si="98">IF(OR(AND($C103=4,$K103="PHA Oper Sub",$B103=50,NOT($N103="Common Space")),AND($C103=4,$K103="PHA Oper Sub",$B103="HOME 50",NOT($N103="Common Space"))),$E103,"")</f>
        <v/>
      </c>
      <c r="DO103" s="1004" t="str">
        <f t="shared" ref="DO103:DO140" si="99">IF(OR(AND($C103="Efficiency",$K103="PHA Oper Sub",$B103=60,NOT($N103="Common Space")),AND($C103="Efficiency",$K103="PHA Oper Sub",$B103="HOME 60",NOT($N103="Common Space"))),$E103,"")</f>
        <v/>
      </c>
      <c r="DP103" s="1004" t="str">
        <f t="shared" ref="DP103:DP140" si="100">IF(OR(AND($C103=1,$K103="PHA Oper Sub",$B103=60,NOT($N103="Common Space")),AND($C103=1,$K103="PHA Oper Sub",$B103="HOME 60",NOT($N103="Common Space"))),$E103,"")</f>
        <v/>
      </c>
      <c r="DQ103" s="1004" t="str">
        <f t="shared" ref="DQ103:DQ140" si="101">IF(OR(AND($C103=2,$K103="PHA Oper Sub",$B103=60,NOT($N103="Common Space")),AND($C103=2,$K103="PHA Oper Sub",$B103="HOME 60",NOT($N103="Common Space"))),$E103,"")</f>
        <v/>
      </c>
      <c r="DR103" s="1004" t="str">
        <f t="shared" ref="DR103:DR140" si="102">IF(OR(AND($C103=3,$K103="PHA Oper Sub",$B103=60,NOT($N103="Common Space")),AND($C103=3,$K103="PHA Oper Sub",$B103="HOME 60",NOT($N103="Common Space"))),$E103,"")</f>
        <v/>
      </c>
      <c r="DS103" s="1004" t="str">
        <f t="shared" ref="DS103:DS140" si="103">IF(OR(AND($C103=4,$K103="PHA Oper Sub",$B103=60,NOT($N103="Common Space")),AND($C103=4,$K103="PHA Oper Sub",$B103="HOME 60",NOT($N103="Common Space"))),$E103,"")</f>
        <v/>
      </c>
      <c r="DT103" s="1004" t="str">
        <f t="shared" ref="DT103:DT140" si="104">IF(OR(AND($C103="Efficiency",$K103="PHA Oper Sub",$B103=70,NOT($N103="Common Space")),AND($C103="Efficiency",$K103="PHA Oper Sub",$B103="HOME 70",NOT($N103="Common Space"))),$E103,"")</f>
        <v/>
      </c>
      <c r="DU103" s="1004" t="str">
        <f t="shared" ref="DU103:DU140" si="105">IF(OR(AND($C103=1,$K103="PHA Oper Sub",$B103=70,NOT($N103="Common Space")),AND($C103=1,$K103="PHA Oper Sub",$B103="HOME 70",NOT($N103="Common Space"))),$E103,"")</f>
        <v/>
      </c>
      <c r="DV103" s="1004" t="str">
        <f t="shared" ref="DV103:DV140" si="106">IF(OR(AND($C103=2,$K103="PHA Oper Sub",$B103=70,NOT($N103="Common Space")),AND($C103=2,$K103="PHA Oper Sub",$B103="HOME 70",NOT($N103="Common Space"))),$E103,"")</f>
        <v/>
      </c>
      <c r="DW103" s="1004" t="str">
        <f t="shared" ref="DW103:DW140" si="107">IF(OR(AND($C103=3,$K103="PHA Oper Sub",$B103=70,NOT($N103="Common Space")),AND($C103=3,$K103="PHA Oper Sub",$B103="HOME 70",NOT($N103="Common Space"))),$E103,"")</f>
        <v/>
      </c>
      <c r="DX103" s="1004" t="str">
        <f t="shared" ref="DX103:DX140" si="108">IF(OR(AND($C103=4,$K103="PHA Oper Sub",$B103=70,NOT($N103="Common Space")),AND($C103=4,$K103="PHA Oper Sub",$B103="HOME 70",NOT($N103="Common Space"))),$E103,"")</f>
        <v/>
      </c>
      <c r="DY103" s="1004" t="str">
        <f t="shared" ref="DY103:DY140" si="109">IF(OR(AND($C103="Efficiency",$K103="PHA Oper Sub",$B103=80,NOT($N103="Common Space")),AND($C103="Efficiency",$K103="PHA Oper Sub",$B103="HOME 80",NOT($N103="Common Space"))),$E103,"")</f>
        <v/>
      </c>
      <c r="DZ103" s="1004" t="str">
        <f t="shared" ref="DZ103:DZ140" si="110">IF(OR(AND($C103=1,$K103="PHA Oper Sub",$B103=80,NOT($N103="Common Space")),AND($C103=1,$K103="PHA Oper Sub",$B103="HOME 80",NOT($N103="Common Space"))),$E103,"")</f>
        <v/>
      </c>
      <c r="EA103" s="1004" t="str">
        <f t="shared" ref="EA103:EA140" si="111">IF(OR(AND($C103=2,$K103="PHA Oper Sub",$B103=80,NOT($N103="Common Space")),AND($C103=2,$K103="PHA Oper Sub",$B103="HOME 80",NOT($N103="Common Space"))),$E103,"")</f>
        <v/>
      </c>
      <c r="EB103" s="1004" t="str">
        <f t="shared" ref="EB103:EB140" si="112">IF(OR(AND($C103=3,$K103="PHA Oper Sub",$B103=80,NOT($N103="Common Space")),AND($C103=3,$K103="PHA Oper Sub",$B103="HOME 80",NOT($N103="Common Space"))),$E103,"")</f>
        <v/>
      </c>
      <c r="EC103" s="1004" t="str">
        <f t="shared" ref="EC103:EC140" si="113">IF(OR(AND($C103=4,$K103="PHA Oper Sub",$B103=80,NOT($N103="Common Space")),AND($C103=4,$K103="PHA Oper Sub",$B103="HOME 80",NOT($N103="Common Space"))),$E103,"")</f>
        <v/>
      </c>
      <c r="ED103" s="1004" t="str">
        <f t="shared" ref="ED103:ED140" si="114">IF(AND(C103="Efficiency",N103="Common Space"),E103,"")</f>
        <v/>
      </c>
      <c r="EE103" s="1004" t="str">
        <f t="shared" ref="EE103:EE140" si="115">IF(AND(C103=1,N103="Common Space"),E103,"")</f>
        <v/>
      </c>
      <c r="EF103" s="1004" t="str">
        <f t="shared" ref="EF103:EF140" si="116">IF(AND(C103=2,N103="Common Space"),E103,"")</f>
        <v/>
      </c>
      <c r="EG103" s="1004" t="str">
        <f t="shared" ref="EG103:EG140" si="117">IF(AND(C103=3,N103="Common Space"),E103,"")</f>
        <v/>
      </c>
      <c r="EH103" s="1004" t="str">
        <f t="shared" ref="EH103:EH140" si="118">IF(AND(C103=4,N103="Common Space"),E103,"")</f>
        <v/>
      </c>
      <c r="EI103" s="1004" t="str">
        <f t="shared" ref="EI103:EI140" si="119">IF(OR(AND($C103="Efficiency",$B103=80,NOT($N103="Common Space")),AND($C103="Efficiency",$B103="HOME 80",NOT($N103="Common Space"))),$E103*$F103,"")</f>
        <v/>
      </c>
      <c r="EJ103" s="1004" t="str">
        <f t="shared" ref="EJ103:EJ140" si="120">IF(OR(AND($C103=1,$B103=80,NOT($N103="Common Space")),AND($C103=1,$B103="HOME 80",NOT($N103="Common Space"))),$E103*$F103,"")</f>
        <v/>
      </c>
      <c r="EK103" s="1004" t="str">
        <f t="shared" ref="EK103:EK140" si="121">IF(OR(AND($C103=2,$B103=80,NOT($N103="Common Space")),AND($C103=2,$B103="HOME 80",NOT($N103="Common Space"))),$E103*$F103,"")</f>
        <v/>
      </c>
      <c r="EL103" s="1004" t="str">
        <f t="shared" ref="EL103:EL140" si="122">IF(OR(AND($C103=3,$B103=80,NOT($N103="Common Space")),AND($C103=3,$B103="HOME 80",NOT($N103="Common Space"))),$E103*$F103,"")</f>
        <v/>
      </c>
      <c r="EM103" s="1004" t="str">
        <f t="shared" ref="EM103:EM140" si="123">IF(OR(AND($C103=4,$B103=80,NOT($N103="Common Space")),AND($C103=4,$B103="HOME 80",NOT($N103="Common Space"))),$E103*$F103,"")</f>
        <v/>
      </c>
      <c r="EN103" s="1004" t="str">
        <f t="shared" ref="EN103:EN140" si="124">IF(OR(AND($C103="Efficiency",$B103=70,NOT($N103="Common Space")),AND($C103="Efficiency",$B103="HOME 70",NOT($N103="Common Space"))),$E103*$F103,"")</f>
        <v/>
      </c>
      <c r="EO103" s="1004" t="str">
        <f t="shared" ref="EO103:EO140" si="125">IF(OR(AND($C103=1,$B103=70,NOT($N103="Common Space")),AND($C103=1,$B103="HOME 70",NOT($N103="Common Space"))),$E103*$F103,"")</f>
        <v/>
      </c>
      <c r="EP103" s="1004" t="str">
        <f t="shared" ref="EP103:EP140" si="126">IF(OR(AND($C103=2,$B103=70,NOT($N103="Common Space")),AND($C103=2,$B103="HOME 70",NOT($N103="Common Space"))),$E103*$F103,"")</f>
        <v/>
      </c>
      <c r="EQ103" s="1004" t="str">
        <f t="shared" ref="EQ103:EQ140" si="127">IF(OR(AND($C103=3,$B103=70,NOT($N103="Common Space")),AND($C103=3,$B103="HOME 70",NOT($N103="Common Space"))),$E103*$F103,"")</f>
        <v/>
      </c>
      <c r="ER103" s="1004" t="str">
        <f t="shared" ref="ER103:ER140" si="128">IF(OR(AND($C103=4,$B103=70,NOT($N103="Common Space")),AND($C103=4,$B103="HOME 70",NOT($N103="Common Space"))),$E103*$F103,"")</f>
        <v/>
      </c>
      <c r="ES103" s="1004" t="str">
        <f t="shared" ref="ES103:ES140" si="129">IF(OR(AND($C103="Efficiency",$B103=60,NOT($N103="Common Space")),AND($C103="Efficiency",$B103="HOME 60",NOT($N103="Common Space"))),$E103*$F103,"")</f>
        <v/>
      </c>
      <c r="ET103" s="1004" t="str">
        <f t="shared" ref="ET103:ET140" si="130">IF(OR(AND($C103=1,$B103=60,NOT($N103="Common Space")),AND($C103=1,$B103="HOME 60",NOT($N103="Common Space"))),$E103*$F103,"")</f>
        <v/>
      </c>
      <c r="EU103" s="1004" t="str">
        <f t="shared" ref="EU103:EU140" si="131">IF(OR(AND($C103=2,$B103=60,NOT($N103="Common Space")),AND($C103=2,$B103="HOME 60",NOT($N103="Common Space"))),$E103*$F103,"")</f>
        <v/>
      </c>
      <c r="EV103" s="1004" t="str">
        <f t="shared" ref="EV103:EV140" si="132">IF(OR(AND($C103=3,$B103=60,NOT($N103="Common Space")),AND($C103=3,$B103="HOME 60",NOT($N103="Common Space"))),$E103*$F103,"")</f>
        <v/>
      </c>
      <c r="EW103" s="1004" t="str">
        <f t="shared" ref="EW103:EW140" si="133">IF(OR(AND($C103=4,$B103=60,NOT($N103="Common Space")),AND($C103=4,$B103="HOME 60",NOT($N103="Common Space"))),$E103*$F103,"")</f>
        <v/>
      </c>
      <c r="EX103" s="1004" t="str">
        <f t="shared" ref="EX103:EX140" si="134">IF(OR(AND($C103="Efficiency",$B103=50,NOT($N103="Common Space")),AND($C103="Efficiency",$B103="HOME 50",NOT($N103="Common Space"))),$E103*$F103,"")</f>
        <v/>
      </c>
      <c r="EY103" s="1004" t="str">
        <f t="shared" ref="EY103:EY140" si="135">IF(OR(AND($C103=1,$B103=50,NOT($N103="Common Space")),AND($C103=1,$B103="HOME 50",NOT($N103="Common Space"))),$E103*$F103,"")</f>
        <v/>
      </c>
      <c r="EZ103" s="1004" t="str">
        <f t="shared" ref="EZ103:EZ140" si="136">IF(OR(AND($C103=2,$B103=50,NOT($N103="Common Space")),AND($C103=2,$B103="HOME 50",NOT($N103="Common Space"))),$E103*$F103,"")</f>
        <v/>
      </c>
      <c r="FA103" s="1004" t="str">
        <f t="shared" ref="FA103:FA140" si="137">IF(OR(AND($C103=3,$B103=50,NOT($N103="Common Space")),AND($C103=3,$B103="HOME 50",NOT($N103="Common Space"))),$E103*$F103,"")</f>
        <v/>
      </c>
      <c r="FB103" s="1004" t="str">
        <f t="shared" ref="FB103:FB140" si="138">IF(OR(AND($C103=4,$B103=50,NOT($N103="Common Space")),AND($C103=4,$B103="HOME 50",NOT($N103="Common Space"))),$E103*$F103,"")</f>
        <v/>
      </c>
      <c r="FC103" s="1004" t="str">
        <f t="shared" ref="FC103:FC140" si="139">IF(OR(AND($C103="Efficiency",$B103=40,NOT($N103="Common Space")),AND($C103="Efficiency",$B103="HOME 40",NOT($N103="Common Space"))),$E103*$F103,"")</f>
        <v/>
      </c>
      <c r="FD103" s="1004" t="str">
        <f t="shared" ref="FD103:FD140" si="140">IF(OR(AND($C103=1,$B103=40,NOT($N103="Common Space")),AND($C103=1,$B103="HOME 40",NOT($N103="Common Space"))),$E103*$F103,"")</f>
        <v/>
      </c>
      <c r="FE103" s="1004" t="str">
        <f t="shared" ref="FE103:FE140" si="141">IF(OR(AND($C103=2,$B103=40,NOT($N103="Common Space")),AND($C103=2,$B103="HOME 40",NOT($N103="Common Space"))),$E103*$F103,"")</f>
        <v/>
      </c>
      <c r="FF103" s="1004" t="str">
        <f t="shared" ref="FF103:FF140" si="142">IF(OR(AND($C103=3,$B103=40,NOT($N103="Common Space")),AND($C103=3,$B103="HOME 40",NOT($N103="Common Space"))),$E103*$F103,"")</f>
        <v/>
      </c>
      <c r="FG103" s="1004" t="str">
        <f t="shared" ref="FG103:FG140" si="143">IF(OR(AND($C103=4,$B103=40,NOT($N103="Common Space")),AND($C103=4,$B103="HOME 40",NOT($N103="Common Space"))),$E103*$F103,"")</f>
        <v/>
      </c>
      <c r="FH103" s="1004" t="str">
        <f t="shared" ref="FH103:FH140" si="144">IF(OR(AND($C103="Efficiency",$B103=30,NOT($N103="Common Space")),AND($C103="Efficiency",$B103="HOME 30",NOT($N103="Common Space"))),$E103*$F103,"")</f>
        <v/>
      </c>
      <c r="FI103" s="1004" t="str">
        <f t="shared" ref="FI103:FI140" si="145">IF(OR(AND($C103=1,$B103=30,NOT($N103="Common Space")),AND($C103=1,$B103="HOME 30",NOT($N103="Common Space"))),$E103*$F103,"")</f>
        <v/>
      </c>
      <c r="FJ103" s="1004" t="str">
        <f t="shared" ref="FJ103:FJ140" si="146">IF(OR(AND($C103=2,$B103=30,NOT($N103="Common Space")),AND($C103=2,$B103="HOME 30",NOT($N103="Common Space"))),$E103*$F103,"")</f>
        <v/>
      </c>
      <c r="FK103" s="1004" t="str">
        <f t="shared" ref="FK103:FK140" si="147">IF(OR(AND($C103=3,$B103=30,NOT($N103="Common Space")),AND($C103=3,$B103="HOME 30",NOT($N103="Common Space"))),$E103*$F103,"")</f>
        <v/>
      </c>
      <c r="FL103" s="1004" t="str">
        <f t="shared" ref="FL103:FL140" si="148">IF(OR(AND($C103=4,$B103=30,NOT($N103="Common Space")),AND($C103=4,$B103="HOME 30",NOT($N103="Common Space"))),$E103*$F103,"")</f>
        <v/>
      </c>
      <c r="FM103" s="1004" t="str">
        <f t="shared" ref="FM103:FM140" si="149">IF(OR(AND($C103="Efficiency",$B103=20,NOT($N103="Common Space")),AND($C103="Efficiency",$B103="HOME 20",NOT($N103="Common Space"))),$E103*$F103,"")</f>
        <v/>
      </c>
      <c r="FN103" s="1004" t="str">
        <f t="shared" ref="FN103:FN140" si="150">IF(OR(AND($C103=1,$B103=20,NOT($N103="Common Space")),AND($C103=1,$B103="HOME 20",NOT($N103="Common Space"))),$E103*$F103,"")</f>
        <v/>
      </c>
      <c r="FO103" s="1004" t="str">
        <f t="shared" ref="FO103:FO140" si="151">IF(OR(AND($C103=2,$B103=20,NOT($N103="Common Space")),AND($C103=2,$B103="HOME 20",NOT($N103="Common Space"))),$E103*$F103,"")</f>
        <v/>
      </c>
      <c r="FP103" s="1004" t="str">
        <f t="shared" ref="FP103:FP140" si="152">IF(OR(AND($C103=3,$B103=20,NOT($N103="Common Space")),AND($C103=3,$B103="HOME 20",NOT($N103="Common Space"))),$E103*$F103,"")</f>
        <v/>
      </c>
      <c r="FQ103" s="1004" t="str">
        <f t="shared" ref="FQ103:FQ140" si="153">IF(OR(AND($C103=4,$B103=20,NOT($N103="Common Space")),AND($C103=4,$B103="HOME 20",NOT($N103="Common Space"))),$E103*$F103,"")</f>
        <v/>
      </c>
      <c r="FR103" s="1004" t="str">
        <f t="shared" ref="FR103:FR140" si="154">IF(AND(C103="Efficiency",B103="Unrestricted",NOT(N103="Common Space")),E103*F103,"")</f>
        <v/>
      </c>
      <c r="FS103" s="1004" t="str">
        <f t="shared" ref="FS103:FS140" si="155">IF(AND(C103=1,B103="Unrestricted",NOT(N103="Common Space")),E103*F103,"")</f>
        <v/>
      </c>
      <c r="FT103" s="1004" t="str">
        <f t="shared" ref="FT103:FT140" si="156">IF(AND(C103=2,B103="Unrestricted",NOT(N103="Common Space")),E103*F103,"")</f>
        <v/>
      </c>
      <c r="FU103" s="1004" t="str">
        <f t="shared" ref="FU103:FU140" si="157">IF(AND(C103=3,B103="Unrestricted",NOT(N103="Common Space")),E103*F103,"")</f>
        <v/>
      </c>
      <c r="FV103" s="1004" t="str">
        <f t="shared" ref="FV103:FV140" si="158">IF(AND(C103=4,B103="Unrestricted",NOT(N103="Common Space")),E103*F103,"")</f>
        <v/>
      </c>
      <c r="FW103" s="1004" t="str">
        <f t="shared" ref="FW103:FW140" si="159">IF(AND(C103="Efficiency",NOT(K103=""),NOT($K103=0),NOT(N103="Common Space")),E103*F103,"")</f>
        <v/>
      </c>
      <c r="FX103" s="1004" t="str">
        <f t="shared" ref="FX103:FX140" si="160">IF(AND(C103=1,NOT(K103=""),NOT($K103=0),NOT(N103="Common Space")),E103*F103,"")</f>
        <v/>
      </c>
      <c r="FY103" s="1004" t="str">
        <f t="shared" ref="FY103:FY140" si="161">IF(AND(C103=2,NOT(K103=""),NOT($K103=0),NOT(N103="Common Space")),E103*F103,"")</f>
        <v/>
      </c>
      <c r="FZ103" s="1004" t="str">
        <f t="shared" ref="FZ103:FZ140" si="162">IF(AND(C103=3,NOT(K103=""),NOT($K103=0),NOT(N103="Common Space")),E103*F103,"")</f>
        <v/>
      </c>
      <c r="GA103" s="1004" t="str">
        <f t="shared" ref="GA103:GA140" si="163">IF(AND(C103=4,NOT(K103=""),NOT($K103=0),NOT(N103="Common Space")),E103*F103,"")</f>
        <v/>
      </c>
      <c r="GB103" s="1004" t="str">
        <f t="shared" ref="GB103:GB140" si="164">IF(AND(C103="Efficiency",N103="Common Space"),E103*F103,"")</f>
        <v/>
      </c>
      <c r="GC103" s="1004" t="str">
        <f t="shared" ref="GC103:GC140" si="165">IF(AND(C103=1,N103="Common Space"),E103*F103,"")</f>
        <v/>
      </c>
      <c r="GD103" s="1004" t="str">
        <f t="shared" ref="GD103:GD140" si="166">IF(AND(C103=2,N103="Common Space"),E103*F103,"")</f>
        <v/>
      </c>
      <c r="GE103" s="1004" t="str">
        <f t="shared" ref="GE103:GE140" si="167">IF(AND(C103=3,N103="Common Space"),E103*F103,"")</f>
        <v/>
      </c>
      <c r="GF103" s="1004" t="str">
        <f t="shared" ref="GF103:GF140" si="168">IF(AND(C103=4,N103="Common Space"),E103*F103,"")</f>
        <v/>
      </c>
      <c r="GG103" s="1004" t="str">
        <f t="shared" ref="GG103:GG140" si="169">IF(AND($C103="Efficiency", $P103="New Construction",NOT($B103="Unrestricted"),NOT($B103="NSP 120"),NOT($B103="N/A-CS"),NOT($N103="Common Space")),$E103,"")</f>
        <v/>
      </c>
      <c r="GH103" s="1004" t="str">
        <f t="shared" ref="GH103:GH140" si="170">IF(AND($C103=1, $P103="New Construction",NOT($B103="Unrestricted"),NOT($B103="NSP 120"),NOT($B103="N/A-CS"),NOT($N103="Common Space")),$E103,"")</f>
        <v/>
      </c>
      <c r="GI103" s="1004" t="str">
        <f t="shared" ref="GI103:GI140" si="171">IF(AND($C103=2, $P103="New Construction",NOT($B103="Unrestricted"),NOT($B103="NSP 120"),NOT($B103="N/A-CS"),NOT($N103="Common Space")),$E103,"")</f>
        <v/>
      </c>
      <c r="GJ103" s="1004" t="str">
        <f t="shared" ref="GJ103:GJ140" si="172">IF(AND($C103=3, $P103="New Construction",NOT($B103="Unrestricted"),NOT($B103="NSP 120"),NOT($B103="N/A-CS"),NOT($N103="Common Space")),$E103,"")</f>
        <v/>
      </c>
      <c r="GK103" s="1004" t="str">
        <f t="shared" ref="GK103:GK140" si="173">IF(AND($C103=4, $P103="New Construction",NOT($B103="Unrestricted"),NOT($B103="NSP 120"),NOT($B103="N/A-CS"),NOT($N103="Common Space")),$E103,"")</f>
        <v/>
      </c>
      <c r="GL103" s="1004" t="str">
        <f t="shared" ref="GL103:GL140" si="174">IF(AND($C103="Efficiency", $P103="New Construction",$B103="Unrestricted",NOT($B103="N/A-CS"),NOT($N103="Common Space")),$E103,"")</f>
        <v/>
      </c>
      <c r="GM103" s="1004" t="str">
        <f t="shared" ref="GM103:GM140" si="175">IF(AND($C103=1, $P103="New Construction",$B103="Unrestricted",NOT($B103="N/A-CS"),NOT($N103="Common Space")),$E103,"")</f>
        <v/>
      </c>
      <c r="GN103" s="1004" t="str">
        <f t="shared" ref="GN103:GN140" si="176">IF(AND($C103=2, $P103="New Construction",$B103="Unrestricted",NOT($B103="N/A-CS"),NOT($N103="Common Space")),$E103,"")</f>
        <v/>
      </c>
      <c r="GO103" s="1004" t="str">
        <f t="shared" ref="GO103:GO140" si="177">IF(AND($C103=3, $P103="New Construction",$B103="Unrestricted",NOT($B103="N/A-CS"),NOT($N103="Common Space")),$E103,"")</f>
        <v/>
      </c>
      <c r="GP103" s="1004" t="str">
        <f t="shared" ref="GP103:GP140" si="178">IF(AND($C103=4, $P103="New Construction",$B103="Unrestricted",NOT($B103="N/A-CS"),NOT($N103="Common Space")),$E103,"")</f>
        <v/>
      </c>
      <c r="GQ103" s="1004" t="str">
        <f t="shared" ref="GQ103:GQ140" si="179">IF(AND($C103="Efficiency", $P103="New Construction",$B103="N/A-CS",$N103="Common Space"),$E103,"")</f>
        <v/>
      </c>
      <c r="GR103" s="1004" t="str">
        <f t="shared" ref="GR103:GR140" si="180">IF(AND($C103=1, $P103="New Construction",$B103="N/A-CS",$N103="Common Space"),$E103,"")</f>
        <v/>
      </c>
      <c r="GS103" s="1004" t="str">
        <f t="shared" ref="GS103:GS140" si="181">IF(AND($C103=2, $P103="New Construction",$B103="N/A-CS",$N103="Common Space"),$E103,"")</f>
        <v/>
      </c>
      <c r="GT103" s="1004" t="str">
        <f t="shared" ref="GT103:GT140" si="182">IF(AND($C103=3, $P103="New Construction",$B103="N/A-CS",$N103="Common Space"),$E103,"")</f>
        <v/>
      </c>
      <c r="GU103" s="1004" t="str">
        <f t="shared" ref="GU103:GU140" si="183">IF(AND($C103=4, $P103="New Construction",$B103="N/A-CS",$N103="Common Space"),$E103,"")</f>
        <v/>
      </c>
      <c r="GV103" s="1004" t="str">
        <f t="shared" ref="GV103:GV140" si="184">IF(AND($C103="Efficiency", $P103="Acquisition/Rehab",NOT($B103="Unrestricted"),NOT($B103="NSP 120"),NOT($B103="N/A-CS"),NOT($N103="Common Space")),$E103,"")</f>
        <v/>
      </c>
      <c r="GW103" s="1004" t="str">
        <f t="shared" ref="GW103:GW140" si="185">IF(AND($C103=1, $P103="Acquisition/Rehab",NOT($B103="Unrestricted"),NOT($B103="NSP 120"),NOT($B103="N/A-CS"),NOT($N103="Common Space")),$E103,"")</f>
        <v/>
      </c>
      <c r="GX103" s="1004" t="str">
        <f t="shared" ref="GX103:GX140" si="186">IF(AND($C103=2, $P103="Acquisition/Rehab",NOT($B103="Unrestricted"),NOT($B103="NSP 120"),NOT($B103="N/A-CS"),NOT($N103="Common Space")),$E103,"")</f>
        <v/>
      </c>
      <c r="GY103" s="1004" t="str">
        <f t="shared" ref="GY103:GY140" si="187">IF(AND($C103=3, $P103="Acquisition/Rehab",NOT($B103="Unrestricted"),NOT($B103="NSP 120"),NOT($B103="N/A-CS"),NOT($N103="Common Space")),$E103,"")</f>
        <v/>
      </c>
      <c r="GZ103" s="1004" t="str">
        <f t="shared" ref="GZ103:GZ140" si="188">IF(AND($C103=4, $P103="Acquisition/Rehab",NOT($B103="Unrestricted"),NOT($B103="NSP 120"),NOT($B103="N/A-CS"),NOT($N103="Common Space")),$E103,"")</f>
        <v/>
      </c>
      <c r="HA103" s="1004" t="str">
        <f t="shared" ref="HA103:HA140" si="189">IF(AND($C103="Efficiency", $P103="Acquisition/Rehab",$B103="Unrestricted",NOT($B103="N/A-CS"),NOT($N103="Common Space")),$E103,"")</f>
        <v/>
      </c>
      <c r="HB103" s="1004" t="str">
        <f t="shared" ref="HB103:HB140" si="190">IF(AND($C103=1, $P103="Acquisition/Rehab",$B103="Unrestricted",NOT($B103="N/A-CS"),NOT($N103="Common Space")),$E103,"")</f>
        <v/>
      </c>
      <c r="HC103" s="1004" t="str">
        <f t="shared" ref="HC103:HC140" si="191">IF(AND($C103=2, $P103="Acquisition/Rehab",$B103="Unrestricted",NOT($B103="N/A-CS"),NOT($N103="Common Space")),$E103,"")</f>
        <v/>
      </c>
      <c r="HD103" s="1004" t="str">
        <f t="shared" ref="HD103:HD140" si="192">IF(AND($C103=3, $P103="Acquisition/Rehab",$B103="Unrestricted",NOT($B103="N/A-CS"),NOT($N103="Common Space")),$E103,"")</f>
        <v/>
      </c>
      <c r="HE103" s="1004" t="str">
        <f t="shared" ref="HE103:HE140" si="193">IF(AND($C103=4, $P103="Acquisition/Rehab",$B103="Unrestricted",NOT($B103="N/A-CS"),NOT($N103="Common Space")),$E103,"")</f>
        <v/>
      </c>
      <c r="HF103" s="1004" t="str">
        <f t="shared" ref="HF103:HF140" si="194">IF(AND($C103="Efficiency", $P103="Acquisition/Rehab",$B103="N/A-CS",$N103="Common Space"),$E103,"")</f>
        <v/>
      </c>
      <c r="HG103" s="1004" t="str">
        <f t="shared" ref="HG103:HG140" si="195">IF(AND($C103=1, $P103="Acquisition/Rehab",$B103="N/A-CS",$N103="Common Space"),$E103,"")</f>
        <v/>
      </c>
      <c r="HH103" s="1004" t="str">
        <f t="shared" ref="HH103:HH140" si="196">IF(AND($C103=2, $P103="Acquisition/Rehab",$B103="N/A-CS",$N103="Common Space"),$E103,"")</f>
        <v/>
      </c>
      <c r="HI103" s="1004" t="str">
        <f t="shared" ref="HI103:HI140" si="197">IF(AND($C103=3, $P103="Acquisition/Rehab",$B103="N/A-CS",$N103="Common Space"),$E103,"")</f>
        <v/>
      </c>
      <c r="HJ103" s="1004" t="str">
        <f t="shared" ref="HJ103:HJ140" si="198">IF(AND($C103=4, $P103="Acquisition/Rehab",$B103="N/A-CS",$N103="Common Space"),$E103,"")</f>
        <v/>
      </c>
      <c r="HK103" s="1004" t="str">
        <f t="shared" ref="HK103:HK140" si="199">IF(AND($C103="Efficiency", $P103="Rehabilitation",NOT($B103="Unrestricted"),NOT($B103="NSP 120"),NOT($B103="N/A-CS"),NOT($N103="Common Space")),$E103,"")</f>
        <v/>
      </c>
      <c r="HL103" s="1004" t="str">
        <f t="shared" ref="HL103:HL140" si="200">IF(AND($C103=1, $P103="Rehabilitation",NOT($B103="Unrestricted"),NOT($B103="NSP 120"),NOT($B103="N/A-CS"),NOT($N103="Common Space")),$E103,"")</f>
        <v/>
      </c>
      <c r="HM103" s="1004" t="str">
        <f t="shared" ref="HM103:HM140" si="201">IF(AND($C103=2, $P103="Rehabilitation",NOT($B103="Unrestricted"),NOT($B103="NSP 120"),NOT($B103="N/A-CS"),NOT($N103="Common Space")),$E103,"")</f>
        <v/>
      </c>
      <c r="HN103" s="1004" t="str">
        <f t="shared" ref="HN103:HN140" si="202">IF(AND($C103=3, $P103="Rehabilitation",NOT($B103="Unrestricted"),NOT($B103="NSP 120"),NOT($B103="N/A-CS"),NOT($N103="Common Space")),$E103,"")</f>
        <v/>
      </c>
      <c r="HO103" s="1004" t="str">
        <f t="shared" ref="HO103:HO140" si="203">IF(AND($C103=4, $P103="Rehabilitation",NOT($B103="Unrestricted"),NOT($B103="NSP 120"),NOT($B103="N/A-CS"),NOT($N103="Common Space")),$E103,"")</f>
        <v/>
      </c>
      <c r="HP103" s="1004" t="str">
        <f t="shared" ref="HP103:HP140" si="204">IF(AND($C103="Efficiency", $P103="Rehabilitation",$B103="Unrestricted",NOT($B103="N/A-CS"),NOT($N103="Common Space")),$E103,"")</f>
        <v/>
      </c>
      <c r="HQ103" s="1004" t="str">
        <f t="shared" ref="HQ103:HQ140" si="205">IF(AND($C103=1, $P103="Rehabilitation",$B103="Unrestricted",NOT($B103="N/A-CS"),NOT($N103="Common Space")),$E103,"")</f>
        <v/>
      </c>
      <c r="HR103" s="1004" t="str">
        <f t="shared" ref="HR103:HR140" si="206">IF(AND($C103=2, $P103="Rehabilitation",$B103="Unrestricted",NOT($B103="N/A-CS"),NOT($N103="Common Space")),$E103,"")</f>
        <v/>
      </c>
      <c r="HS103" s="1004" t="str">
        <f t="shared" ref="HS103:HS140" si="207">IF(AND($C103=3, $P103="Rehabilitation",$B103="Unrestricted",NOT($B103="N/A-CS"),NOT($N103="Common Space")),$E103,"")</f>
        <v/>
      </c>
      <c r="HT103" s="1004" t="str">
        <f t="shared" ref="HT103:HT140" si="208">IF(AND($C103=4, $P103="Rehabilitation",$B103="Unrestricted",NOT($B103="N/A-CS"),NOT($N103="Common Space")),$E103,"")</f>
        <v/>
      </c>
      <c r="HU103" s="1004" t="str">
        <f t="shared" ref="HU103:HU140" si="209">IF(AND($C103="Efficiency", $P103="Rehabilitation",$B103="N/A-CS",$N103="Common Space"),$E103,"")</f>
        <v/>
      </c>
      <c r="HV103" s="1004" t="str">
        <f t="shared" ref="HV103:HV140" si="210">IF(AND($C103=1, $P103="Rehabilitation",$B103="N/A-CS",$N103="Common Space"),$E103,"")</f>
        <v/>
      </c>
      <c r="HW103" s="1004" t="str">
        <f t="shared" ref="HW103:HW140" si="211">IF(AND($C103=2, $P103="Rehabilitation",$B103="N/A-CS",$N103="Common Space"),$E103,"")</f>
        <v/>
      </c>
      <c r="HX103" s="1004" t="str">
        <f t="shared" ref="HX103:HX140" si="212">IF(AND($C103=3, $P103="Rehabilitation",$B103="N/A-CS",$N103="Common Space"),$E103,"")</f>
        <v/>
      </c>
      <c r="HY103" s="1004" t="str">
        <f t="shared" ref="HY103:HY140" si="213">IF(AND($C103=4, $P103="Rehabilitation",$B103="N/A-CS",$N103="Common Space"),$E103,"")</f>
        <v/>
      </c>
      <c r="HZ103" s="1008" t="str">
        <f t="shared" ref="HZ103:HZ140" si="214">IF(AND($C103="Efficiency", NOT(OR($O103="SF Detached",$O103="Mfd Home",$O103="Duplex",$O103="Townhome"))),$E103,"")</f>
        <v/>
      </c>
      <c r="IA103" s="1008" t="str">
        <f t="shared" ref="IA103:IA140" si="215">IF(AND($C103=1, NOT(OR($O103="SF Detached",$O103="Mfd Home",$O103="Duplex",$O103="Townhome"))),$E103,"")</f>
        <v/>
      </c>
      <c r="IB103" s="1008" t="str">
        <f t="shared" ref="IB103:IB140" si="216">IF(AND($C103=2, NOT(OR($O103="SF Detached",$O103="Mfd Home",$O103="Duplex",$O103="Townhome"))),$E103,"")</f>
        <v/>
      </c>
      <c r="IC103" s="1008" t="str">
        <f t="shared" ref="IC103:IC140" si="217">IF(AND($C103=3, NOT(OR($O103="SF Detached",$O103="Mfd Home",$O103="Duplex",$O103="Townhome"))),$E103,"")</f>
        <v/>
      </c>
      <c r="ID103" s="1008" t="str">
        <f t="shared" ref="ID103:ID140" si="218">IF(AND($C103=4, NOT(OR($O103="SF Detached",$O103="Mfd Home",$O103="Duplex",$O103="Townhome"))),$E103,"")</f>
        <v/>
      </c>
      <c r="IE103" s="1008" t="str">
        <f t="shared" ref="IE103:IE140" si="219">IF(AND($C103="Efficiency", $O103="SF Detached",NOT($Q103="Yes")),$E103,"")</f>
        <v/>
      </c>
      <c r="IF103" s="1008" t="str">
        <f t="shared" ref="IF103:IF140" si="220">IF(AND($C103=1, $O103="SF Detached",NOT($Q103="Yes")),$E103,"")</f>
        <v/>
      </c>
      <c r="IG103" s="1008" t="str">
        <f t="shared" ref="IG103:IG140" si="221">IF(AND($C103=2, $O103="SF Detached",NOT($Q103="Yes")),$E103,"")</f>
        <v/>
      </c>
      <c r="IH103" s="1008" t="str">
        <f t="shared" ref="IH103:IH140" si="222">IF(AND($C103=3, $O103="SF Detached",NOT($Q103="Yes")),$E103,"")</f>
        <v/>
      </c>
      <c r="II103" s="1008" t="str">
        <f t="shared" ref="II103:II140" si="223">IF(AND($C103=4, $O103="SF Detached",NOT($Q103="Yes")),$E103,"")</f>
        <v/>
      </c>
      <c r="IJ103" s="1008" t="str">
        <f t="shared" ref="IJ103:IJ140" si="224">IF(AND($C103="Efficiency", $O103="SF Detached",$Q103="Yes"),$E103,"")</f>
        <v/>
      </c>
      <c r="IK103" s="1008" t="str">
        <f t="shared" ref="IK103:IK140" si="225">IF(AND($C103=1, $O103="SF Detached",$Q103="Yes"),$E103,"")</f>
        <v/>
      </c>
      <c r="IL103" s="1008" t="str">
        <f t="shared" ref="IL103:IL140" si="226">IF(AND($C103=2, $O103="SF Detached",$Q103="Yes"),$E103,"")</f>
        <v/>
      </c>
      <c r="IM103" s="1008" t="str">
        <f t="shared" ref="IM103:IM140" si="227">IF(AND($C103=3, $O103="SF Detached",$Q103="Yes"),$E103,"")</f>
        <v/>
      </c>
      <c r="IN103" s="1008" t="str">
        <f t="shared" ref="IN103:IN140" si="228">IF(AND($C103=4, $O103="SF Detached",$Q103="Yes"),$E103,"")</f>
        <v/>
      </c>
      <c r="IO103" s="1008" t="str">
        <f t="shared" ref="IO103:IO140" si="229">IF(AND($C103="Efficiency", $O103="Mfd Home",NOT($Q103="Yes")),$E103,"")</f>
        <v/>
      </c>
      <c r="IP103" s="1008" t="str">
        <f t="shared" ref="IP103:IP140" si="230">IF(AND($C103=1, $O103="Mfd Home",NOT($Q103="Yes")),$E103,"")</f>
        <v/>
      </c>
      <c r="IQ103" s="1008" t="str">
        <f t="shared" ref="IQ103:IQ140" si="231">IF(AND($C103=2, $O103="Mfd Home",NOT($Q103="Yes")),$E103,"")</f>
        <v/>
      </c>
      <c r="IR103" s="1008" t="str">
        <f t="shared" ref="IR103:IR140" si="232">IF(AND($C103=3, $O103="Mfd Home",NOT($Q103="Yes")),$E103,"")</f>
        <v/>
      </c>
      <c r="IS103" s="1008" t="str">
        <f t="shared" ref="IS103:IS140" si="233">IF(AND($C103=4, $O103="Mfd Home",NOT($Q103="Yes")),$E103,"")</f>
        <v/>
      </c>
      <c r="IT103" s="1008" t="str">
        <f t="shared" ref="IT103:IT140" si="234">IF(AND($C103="Efficiency", $O103="Mfd Home",$Q103="Yes"),$E103,"")</f>
        <v/>
      </c>
      <c r="IU103" s="1008" t="str">
        <f t="shared" ref="IU103:IU140" si="235">IF(AND($C103=1, $O103="Mfd Home",$Q103="Yes"),$E103,"")</f>
        <v/>
      </c>
      <c r="IV103" s="1008" t="str">
        <f t="shared" ref="IV103:IV140" si="236">IF(AND($C103=2, $O103="Mfd Home",$Q103="Yes"),$E103,"")</f>
        <v/>
      </c>
      <c r="IW103" s="1008" t="str">
        <f t="shared" ref="IW103:IW140" si="237">IF(AND($C103=3, $O103="Mfd Home",$Q103="Yes"),$E103,"")</f>
        <v/>
      </c>
      <c r="IX103" s="1008" t="str">
        <f t="shared" ref="IX103:IX140" si="238">IF(AND($C103=4, $O103="Mfd Home",$Q103="Yes"),$E103,"")</f>
        <v/>
      </c>
      <c r="IY103" s="1008" t="str">
        <f t="shared" ref="IY103:IY140" si="239">IF(AND($C103="Efficiency", $O103="Duplex",NOT($Q103="Yes")),$E103,"")</f>
        <v/>
      </c>
      <c r="IZ103" s="1008" t="str">
        <f t="shared" ref="IZ103:IZ140" si="240">IF(AND($C103=1, $O103="Duplex",NOT($Q103="Yes")),$E103,"")</f>
        <v/>
      </c>
      <c r="JA103" s="1008" t="str">
        <f t="shared" ref="JA103:JA140" si="241">IF(AND($C103=2, $O103="Duplex",NOT($Q103="Yes")),$E103,"")</f>
        <v/>
      </c>
      <c r="JB103" s="1008" t="str">
        <f t="shared" ref="JB103:JB140" si="242">IF(AND($C103=3, $O103="Duplex",NOT($Q103="Yes")),$E103,"")</f>
        <v/>
      </c>
      <c r="JC103" s="1008" t="str">
        <f t="shared" ref="JC103:JC140" si="243">IF(AND($C103=4, $O103="Duplex",NOT($Q103="Yes")),$E103,"")</f>
        <v/>
      </c>
      <c r="JD103" s="1008" t="str">
        <f t="shared" ref="JD103:JD140" si="244">IF(AND($C103="Efficiency", $O103="Duplex",$Q103="Yes"),$E103,"")</f>
        <v/>
      </c>
      <c r="JE103" s="1008" t="str">
        <f t="shared" ref="JE103:JE140" si="245">IF(AND($C103=1, $O103="Duplex",$Q103="Yes"),$E103,"")</f>
        <v/>
      </c>
      <c r="JF103" s="1008" t="str">
        <f t="shared" ref="JF103:JF140" si="246">IF(AND($C103=2, $O103="Duplex",$Q103="Yes"),$E103,"")</f>
        <v/>
      </c>
      <c r="JG103" s="1008" t="str">
        <f t="shared" ref="JG103:JG140" si="247">IF(AND($C103=3, $O103="Duplex",$Q103="Yes"),$E103,"")</f>
        <v/>
      </c>
      <c r="JH103" s="1008" t="str">
        <f t="shared" ref="JH103:JH140" si="248">IF(AND($C103=4, $O103="Duplex",$Q103="Yes"),$E103,"")</f>
        <v/>
      </c>
      <c r="JI103" s="1008" t="str">
        <f t="shared" ref="JI103:JI140" si="249">IF(AND($C103="Efficiency", $O103="Townhome",NOT($Q103="Yes")),$E103,"")</f>
        <v/>
      </c>
      <c r="JJ103" s="1008" t="str">
        <f t="shared" ref="JJ103:JJ140" si="250">IF(AND($C103=1, $O103="Townhome",NOT($Q103="Yes")),$E103,"")</f>
        <v/>
      </c>
      <c r="JK103" s="1008" t="str">
        <f t="shared" ref="JK103:JK140" si="251">IF(AND($C103=2, $O103="Townhome",NOT($Q103="Yes")),$E103,"")</f>
        <v/>
      </c>
      <c r="JL103" s="1008" t="str">
        <f t="shared" ref="JL103:JL140" si="252">IF(AND($C103=3, $O103="Townhome",NOT($Q103="Yes")),$E103,"")</f>
        <v/>
      </c>
      <c r="JM103" s="1008" t="str">
        <f t="shared" ref="JM103:JM140" si="253">IF(AND($C103=4, $O103="Townhome",NOT($Q103="Yes")),$E103,"")</f>
        <v/>
      </c>
      <c r="JN103" s="1008" t="str">
        <f t="shared" ref="JN103:JN140" si="254">IF(AND($C103="Efficiency", $O103="Townhome",$Q103="Yes"),$E103,"")</f>
        <v/>
      </c>
      <c r="JO103" s="1008" t="str">
        <f t="shared" ref="JO103:JO140" si="255">IF(AND($C103=1, $O103="Townhome",$Q103="Yes"),$E103,"")</f>
        <v/>
      </c>
      <c r="JP103" s="1008" t="str">
        <f t="shared" ref="JP103:JP140" si="256">IF(AND($C103=2, $O103="Townhome",$Q103="Yes"),$E103,"")</f>
        <v/>
      </c>
      <c r="JQ103" s="1008" t="str">
        <f t="shared" ref="JQ103:JQ140" si="257">IF(AND($C103=3, $O103="Townhome",$Q103="Yes"),$E103,"")</f>
        <v/>
      </c>
      <c r="JR103" s="1008" t="str">
        <f t="shared" ref="JR103:JR140" si="258">IF(AND($C103=4, $O103="Townhome",$Q103="Yes"),$E103,"")</f>
        <v/>
      </c>
      <c r="JS103" s="1008" t="str">
        <f t="shared" ref="JS103:JS140" si="259">IF(AND($C103="Efficiency", $O103="1-Story",NOT($Q103="Yes")),$E103,"")</f>
        <v/>
      </c>
      <c r="JT103" s="1008" t="str">
        <f t="shared" ref="JT103:JT140" si="260">IF(AND($C103=1, $O103="1-Story",NOT($Q103="Yes")),$E103,"")</f>
        <v/>
      </c>
      <c r="JU103" s="1008" t="str">
        <f t="shared" ref="JU103:JU140" si="261">IF(AND($C103=2, $O103="1-Story",NOT($Q103="Yes")),$E103,"")</f>
        <v/>
      </c>
      <c r="JV103" s="1008" t="str">
        <f t="shared" ref="JV103:JV140" si="262">IF(AND($C103=3, $O103="1-Story",NOT($Q103="Yes")),$E103,"")</f>
        <v/>
      </c>
      <c r="JW103" s="1008" t="str">
        <f t="shared" ref="JW103:JW140" si="263">IF(AND($C103=4, $O103="1-Story",NOT($Q103="Yes")),$E103,"")</f>
        <v/>
      </c>
      <c r="JX103" s="1008" t="str">
        <f t="shared" ref="JX103:JX140" si="264">IF(AND($C103="Efficiency", $O103="1-Story",$Q103="Yes"),$E103,"")</f>
        <v/>
      </c>
      <c r="JY103" s="1008" t="str">
        <f t="shared" ref="JY103:JY140" si="265">IF(AND($C103=1, $O103="1-Story",$Q103="Yes"),$E103,"")</f>
        <v/>
      </c>
      <c r="JZ103" s="1008" t="str">
        <f t="shared" ref="JZ103:JZ140" si="266">IF(AND($C103=2, $O103="1-Story",$Q103="Yes"),$E103,"")</f>
        <v/>
      </c>
      <c r="KA103" s="1008" t="str">
        <f t="shared" ref="KA103:KA140" si="267">IF(AND($C103=3, $O103="1-Story",$Q103="Yes"),$E103,"")</f>
        <v/>
      </c>
      <c r="KB103" s="1008" t="str">
        <f t="shared" ref="KB103:KB140" si="268">IF(AND($C103=4, $O103="1-Story",$Q103="Yes"),$E103,"")</f>
        <v/>
      </c>
      <c r="KC103" s="1008" t="str">
        <f t="shared" ref="KC103:KC140" si="269">IF(AND($C103="Efficiency", $O103="2-Story",NOT($Q103="Yes")),$E103,"")</f>
        <v/>
      </c>
      <c r="KD103" s="1008" t="str">
        <f t="shared" ref="KD103:KD140" si="270">IF(AND($C103=1, $O103="2-Story",NOT($Q103="Yes")),$E103,"")</f>
        <v/>
      </c>
      <c r="KE103" s="1008" t="str">
        <f t="shared" ref="KE103:KE140" si="271">IF(AND($C103=2, $O103="2-Story",NOT($Q103="Yes")),$E103,"")</f>
        <v/>
      </c>
      <c r="KF103" s="1008" t="str">
        <f t="shared" ref="KF103:KF140" si="272">IF(AND($C103=3, $O103="2-Story",NOT($Q103="Yes")),$E103,"")</f>
        <v/>
      </c>
      <c r="KG103" s="1008" t="str">
        <f t="shared" ref="KG103:KG140" si="273">IF(AND($C103=4, $O103="2-Story",NOT($Q103="Yes")),$E103,"")</f>
        <v/>
      </c>
      <c r="KH103" s="1008" t="str">
        <f t="shared" ref="KH103:KH140" si="274">IF(AND($C103="Efficiency", $O103="2-Story",$Q103="Yes"),$E103,"")</f>
        <v/>
      </c>
      <c r="KI103" s="1008" t="str">
        <f t="shared" ref="KI103:KI140" si="275">IF(AND($C103=1, $O103="2-Story",$Q103="Yes"),$E103,"")</f>
        <v/>
      </c>
      <c r="KJ103" s="1008" t="str">
        <f t="shared" ref="KJ103:KJ140" si="276">IF(AND($C103=2, $O103="2-Story",$Q103="Yes"),$E103,"")</f>
        <v/>
      </c>
      <c r="KK103" s="1008" t="str">
        <f t="shared" ref="KK103:KK140" si="277">IF(AND($C103=3, $O103="2-Story",$Q103="Yes"),$E103,"")</f>
        <v/>
      </c>
      <c r="KL103" s="1008" t="str">
        <f t="shared" ref="KL103:KL140" si="278">IF(AND($C103=4, $O103="2-Story",$Q103="Yes"),$E103,"")</f>
        <v/>
      </c>
      <c r="KM103" s="1008" t="str">
        <f t="shared" ref="KM103:KM140" si="279">IF(AND($C103="Efficiency", $O103="2-Story Walkup",NOT($Q103="Yes")),$E103,"")</f>
        <v/>
      </c>
      <c r="KN103" s="1008" t="str">
        <f t="shared" ref="KN103:KN140" si="280">IF(AND($C103=1, $O103="2-Story Walkup",NOT($Q103="Yes")),$E103,"")</f>
        <v/>
      </c>
      <c r="KO103" s="1008" t="str">
        <f t="shared" ref="KO103:KO140" si="281">IF(AND($C103=2, $O103="2-Story Walkup",NOT($Q103="Yes")),$E103,"")</f>
        <v/>
      </c>
      <c r="KP103" s="1008" t="str">
        <f t="shared" ref="KP103:KP140" si="282">IF(AND($C103=3, $O103="2-Story Walkup",NOT($Q103="Yes")),$E103,"")</f>
        <v/>
      </c>
      <c r="KQ103" s="1008" t="str">
        <f t="shared" ref="KQ103:KQ140" si="283">IF(AND($C103=4, $O103="2-Story Walkup",NOT($Q103="Yes")),$E103,"")</f>
        <v/>
      </c>
      <c r="KR103" s="1008" t="str">
        <f t="shared" ref="KR103:KR140" si="284">IF(AND($C103="Efficiency", $O103="2-Story Walkup",$Q103="Yes"),$E103,"")</f>
        <v/>
      </c>
      <c r="KS103" s="1008" t="str">
        <f t="shared" ref="KS103:KS140" si="285">IF(AND($C103=1, $O103="2-Story Walkup",$Q103="Yes"),$E103,"")</f>
        <v/>
      </c>
      <c r="KT103" s="1008" t="str">
        <f t="shared" ref="KT103:KT140" si="286">IF(AND($C103=2, $O103="2-Story Walkup",$Q103="Yes"),$E103,"")</f>
        <v/>
      </c>
      <c r="KU103" s="1008" t="str">
        <f t="shared" ref="KU103:KU140" si="287">IF(AND($C103=3, $O103="2-Story Walkup",$Q103="Yes"),$E103,"")</f>
        <v/>
      </c>
      <c r="KV103" s="1008" t="str">
        <f t="shared" ref="KV103:KV140" si="288">IF(AND($C103=4, $O103="2-Story Walkup",$Q103="Yes"),$E103,"")</f>
        <v/>
      </c>
      <c r="KW103" s="1008" t="str">
        <f t="shared" ref="KW103:KW140" si="289">IF(AND($C103="Efficiency", $O103="3+ Story",NOT($Q103="Yes")),$E103,"")</f>
        <v/>
      </c>
      <c r="KX103" s="1008" t="str">
        <f t="shared" ref="KX103:KX140" si="290">IF(AND($C103=1, $O103="3+ Story",NOT($Q103="Yes")),$E103,"")</f>
        <v/>
      </c>
      <c r="KY103" s="1008" t="str">
        <f t="shared" ref="KY103:KY140" si="291">IF(AND($C103=2, $O103="3+ Story",NOT($Q103="Yes")),$E103,"")</f>
        <v/>
      </c>
      <c r="KZ103" s="1008" t="str">
        <f t="shared" ref="KZ103:KZ140" si="292">IF(AND($C103=3, $O103="3+ Story",NOT($Q103="Yes")),$E103,"")</f>
        <v/>
      </c>
      <c r="LA103" s="1008" t="str">
        <f t="shared" ref="LA103:LA140" si="293">IF(AND($C103=4, $O103="3+ Story",NOT($Q103="Yes")),$E103,"")</f>
        <v/>
      </c>
      <c r="LB103" s="1008" t="str">
        <f t="shared" ref="LB103:LB140" si="294">IF(AND($C103="Efficiency", $O103="3+ Story",$Q103="Yes"),$E103,"")</f>
        <v/>
      </c>
      <c r="LC103" s="1008" t="str">
        <f t="shared" ref="LC103:LC140" si="295">IF(AND($C103=1, $O103="3+ Story",$Q103="Yes"),$E103,"")</f>
        <v/>
      </c>
      <c r="LD103" s="1008" t="str">
        <f t="shared" ref="LD103:LD140" si="296">IF(AND($C103=2, $O103="3+ Story",$Q103="Yes"),$E103,"")</f>
        <v/>
      </c>
      <c r="LE103" s="1008" t="str">
        <f t="shared" ref="LE103:LE140" si="297">IF(AND($C103=3, $O103="3+ Story",$Q103="Yes"),$E103,"")</f>
        <v/>
      </c>
      <c r="LF103" s="1008" t="str">
        <f t="shared" ref="LF103:LF140" si="298">IF(AND($C103=4, $O103="3+ Story",$Q103="Yes"),$E103,"")</f>
        <v/>
      </c>
      <c r="LG103" s="1008" t="str">
        <f t="shared" ref="LG103:LG140" si="299">IF(AND($C103="Efficiency", $O103="3+ Story Elevator",NOT($Q103="Yes")),$E103,"")</f>
        <v/>
      </c>
      <c r="LH103" s="1008" t="str">
        <f t="shared" ref="LH103:LH140" si="300">IF(AND($C103=1, $O103="3+ Story Elevator",NOT($Q103="Yes")),$E103,"")</f>
        <v/>
      </c>
      <c r="LI103" s="1008" t="str">
        <f t="shared" ref="LI103:LI140" si="301">IF(AND($C103=2, $O103="3+ Story Elevator",NOT($Q103="Yes")),$E103,"")</f>
        <v/>
      </c>
      <c r="LJ103" s="1008" t="str">
        <f t="shared" ref="LJ103:LJ140" si="302">IF(AND($C103=3, $O103="3+ Story Elevator",NOT($Q103="Yes")),$E103,"")</f>
        <v/>
      </c>
      <c r="LK103" s="1008" t="str">
        <f t="shared" ref="LK103:LK140" si="303">IF(AND($C103=4, $O103="3+ Story Elevator",NOT($Q103="Yes")),$E103,"")</f>
        <v/>
      </c>
      <c r="LL103" s="1008" t="str">
        <f t="shared" ref="LL103:LL140" si="304">IF(AND($C103="Efficiency", $O103="3+ Story Elevator",$Q103="Yes"),$E103,"")</f>
        <v/>
      </c>
      <c r="LM103" s="1008" t="str">
        <f t="shared" ref="LM103:LM140" si="305">IF(AND($C103=1, $O103="3+ Story Elevator",$Q103="Yes"),$E103,"")</f>
        <v/>
      </c>
      <c r="LN103" s="1008" t="str">
        <f t="shared" ref="LN103:LN140" si="306">IF(AND($C103=2, $O103="3+ Story Elevator",$Q103="Yes"),$E103,"")</f>
        <v/>
      </c>
      <c r="LO103" s="1008" t="str">
        <f t="shared" ref="LO103:LO140" si="307">IF(AND($C103=3, $O103="3+ Story Elevator",$Q103="Yes"),$E103,"")</f>
        <v/>
      </c>
      <c r="LP103" s="1008" t="str">
        <f t="shared" ref="LP103:LP140" si="308">IF(AND($C103=4, $O103="3+ Story Elevator",$Q103="Yes"),$E103,"")</f>
        <v/>
      </c>
      <c r="LQ103" s="1009" t="str">
        <f t="shared" ref="LQ103:LQ140" si="309">IF(AND($B103="NSP 120% AMI",$C103="Efficiency", NOT($N103="Common Space")),$E103,"")</f>
        <v/>
      </c>
      <c r="LR103" s="1009" t="str">
        <f t="shared" ref="LR103:LR140" si="310">IF(AND($B103="NSP 120% AMI",$C103=1,NOT($N103="Common Space")),$E103,"")</f>
        <v/>
      </c>
      <c r="LS103" s="1009" t="str">
        <f t="shared" ref="LS103:LS140" si="311">IF(AND($B103="NSP 120% AMI",$C103=2,NOT($N103="Common Space")),$E103,"")</f>
        <v/>
      </c>
      <c r="LT103" s="1009" t="str">
        <f t="shared" ref="LT103:LT140" si="312">IF(AND($B103="NSP 120% AMI",$C103=3,NOT($N103="Common Space")),$E103,"")</f>
        <v/>
      </c>
      <c r="LU103" s="1009" t="str">
        <f t="shared" ref="LU103:LU140" si="313">IF(AND($B103="NSP 120% AMI",$C103=4,NOT($N103="Common Space")),$E103,"")</f>
        <v/>
      </c>
      <c r="LV103" s="1004" t="str">
        <f t="shared" ref="LV103:LV140" si="314">IF(AND(C103="Efficiency",B103="NSP 120% AMI",NOT(N103="Common Space")),E103*F103,"")</f>
        <v/>
      </c>
      <c r="LW103" s="1004" t="str">
        <f t="shared" ref="LW103:LW140" si="315">IF(AND(C103=1,B103="NSP 120% AMI",NOT(N103="Common Space")),E103*F103,"")</f>
        <v/>
      </c>
      <c r="LX103" s="1004" t="str">
        <f t="shared" ref="LX103:LX140" si="316">IF(AND(C103=2,B103="NSP 120% AMI",NOT(N103="Common Space")),E103*F103,"")</f>
        <v/>
      </c>
      <c r="LY103" s="1004" t="str">
        <f t="shared" ref="LY103:LY140" si="317">IF(AND(C103=3,B103="NSP 120% AMI",NOT(N103="Common Space")),E103*F103,"")</f>
        <v/>
      </c>
      <c r="LZ103" s="1004" t="str">
        <f t="shared" ref="LZ103:LZ140" si="318">IF(AND(C103=4,B103="NSP 120% AMI",NOT(N103="Common Space")),E103*F103,"")</f>
        <v/>
      </c>
      <c r="MA103" s="1004" t="str">
        <f t="shared" ref="MA103:MA140" si="319">IF(AND($C103="Efficiency", $P103="New Construction",$B103="NSP 120% AMI",NOT($N103="Common Space")),$E103,"")</f>
        <v/>
      </c>
      <c r="MB103" s="1004" t="str">
        <f t="shared" ref="MB103:MB140" si="320">IF(AND($C103=1, $P103="New Construction",$B103="NSP 120% AMI",NOT($N103="Common Space")),$E103,"")</f>
        <v/>
      </c>
      <c r="MC103" s="1004" t="str">
        <f t="shared" ref="MC103:MC140" si="321">IF(AND($C103=2, $P103="New Construction",$B103="NSP 120% AMI",NOT($N103="Common Space")),$E103,"")</f>
        <v/>
      </c>
      <c r="MD103" s="1004" t="str">
        <f t="shared" ref="MD103:MD140" si="322">IF(AND($C103=3, $P103="New Construction",$B103="NSP 120% AMI",NOT($N103="Common Space")),$E103,"")</f>
        <v/>
      </c>
      <c r="ME103" s="1004" t="str">
        <f t="shared" ref="ME103:ME140" si="323">IF(AND($C103=4, $P103="New Construction",$B103="NSP 120% AMI",NOT($N103="Common Space")),$E103,"")</f>
        <v/>
      </c>
      <c r="MF103" s="1004" t="str">
        <f t="shared" ref="MF103:MF140" si="324">IF(AND($C103="Efficiency", $P103="Acquisition/Rehab",$B103="NSP 120% AMI",NOT($N103="Common Space")),$E103,"")</f>
        <v/>
      </c>
      <c r="MG103" s="1004" t="str">
        <f t="shared" ref="MG103:MG140" si="325">IF(AND($C103=1, $P103="Acquisition/Rehab",$B103="NSP 120% AMI",NOT($N103="Common Space")),$E103,"")</f>
        <v/>
      </c>
      <c r="MH103" s="1004" t="str">
        <f t="shared" ref="MH103:MH140" si="326">IF(AND($C103=2, $P103="Acquisition/Rehab",$B103="NSP 120% AMI",NOT($N103="Common Space")),$E103,"")</f>
        <v/>
      </c>
      <c r="MI103" s="1004" t="str">
        <f t="shared" ref="MI103:MI140" si="327">IF(AND($C103=3, $P103="Acquisition/Rehab",$B103="NSP 120% AMI",NOT($N103="Common Space")),$E103,"")</f>
        <v/>
      </c>
      <c r="MJ103" s="1004" t="str">
        <f t="shared" ref="MJ103:MJ140" si="328">IF(AND($C103=4, $P103="Acquisition/Rehab",$B103="NSP 120% AMI",NOT($N103="Common Space")),$E103,"")</f>
        <v/>
      </c>
      <c r="MK103" s="1004" t="str">
        <f t="shared" ref="MK103:MK140" si="329">IF(AND($C103="Efficiency", $P103="Rehabilitation",$B103="NSP 120% AMI",NOT($N103="Common Space")),$E103,"")</f>
        <v/>
      </c>
      <c r="ML103" s="1004" t="str">
        <f t="shared" ref="ML103:ML140" si="330">IF(AND($C103=1, $P103="Rehabilitation",$B103="NSP 120% AMI",NOT($N103="Common Space")),$E103,"")</f>
        <v/>
      </c>
      <c r="MM103" s="1004" t="str">
        <f t="shared" ref="MM103:MM140" si="331">IF(AND($C103=2, $P103="Rehabilitation",$B103="NSP 120% AMI",NOT($N103="Common Space")),$E103,"")</f>
        <v/>
      </c>
      <c r="MN103" s="1004" t="str">
        <f t="shared" ref="MN103:MN140" si="332">IF(AND($C103=3, $P103="Rehabilitation",$B103="NSP 120% AMI",NOT($N103="Common Space")),$E103,"")</f>
        <v/>
      </c>
      <c r="MO103" s="1004" t="str">
        <f t="shared" ref="MO103:MO140" si="333">IF(AND($C103=4, $P103="Rehabilitation",$B103="NSP 120% AMI",NOT($N103="Common Space")),$E103,"")</f>
        <v/>
      </c>
      <c r="MP103" s="1007">
        <f>IF(AND($C103="Efficiency",$E103&gt;0,OR($O103="1-Story",$O103="2-Story",$O103="3+ Story",$O103="3+ Story Elevator",$O103="2-Story Walkup",$O103="Townhome"),OR($P103="Acquisition/Rehab",$P103="Rehabilitation"),NOT($Q103="Yes")),$E103,0)</f>
        <v>0</v>
      </c>
      <c r="MQ103" s="1007">
        <f>IF(AND($C103=1,$E103&gt;0,OR($O103="1-Story",$O103="2-Story",$O103="3+ Story",$O103="3+ Story Elevator",$O103="2-Story Walkup",$O103="Townhome"),OR($P103="Acquisition/Rehab",$P103="Rehabilitation"),NOT($Q103="Yes")),$E103,0)</f>
        <v>0</v>
      </c>
      <c r="MR103" s="1007">
        <f>IF(AND($C103=2,$E103&gt;0,OR($O103="1-Story",$O103="2-Story",$O103="3+ Story",$O103="3+ Story Elevator",$O103="2-Story Walkup",$O103="Townhome"),OR($P103="Acquisition/Rehab",$P103="Rehabilitation"),NOT($Q103="Yes")),$E103,0)</f>
        <v>0</v>
      </c>
      <c r="MS103" s="1007">
        <f>IF(AND($C103=3,$E103&gt;0,OR($O103="1-Story",$O103="2-Story",$O103="3+ Story",$O103="3+ Story Elevator",$O103="2-Story Walkup",$O103="Townhome"),OR($P103="Acquisition/Rehab",$P103="Rehabilitation"),NOT($Q103="Yes")),$E103,0)</f>
        <v>0</v>
      </c>
      <c r="MT103" s="1007">
        <f>IF(AND($C103=4,$E103&gt;0,OR($O103="1-Story",$O103="2-Story",$O103="3+ Story",$O103="3+ Story Elevator",$O103="2-Story Walkup",$O103="Townhome"),OR($P103="Acquisition/Rehab",$P103="Rehabilitation"),NOT($Q103="Yes")),$E103,0)</f>
        <v>0</v>
      </c>
      <c r="MU103" s="1007">
        <f>IF(AND($C103="Efficiency",$E103&gt;0,OR($O103="1-Story",$O103="2-Story",$O103="3+ Story",$O103="3+ Story Elevator",$O103="2-Story Walkup",$O103="Townhome"),$P103="New Construction"),$E103,0)</f>
        <v>0</v>
      </c>
      <c r="MV103" s="1007">
        <f>IF(AND($C103=1,$E103&gt;0,OR($O103="1-Story",$O103="2-Story",$O103="3+ Story",$O103="3+ Story Elevator",$O103="2-Story Walkup",$O103="Townhome"),$P103="New Construction"),$E103,0)</f>
        <v>0</v>
      </c>
      <c r="MW103" s="1007">
        <f>IF(AND($C103=2,$E103&gt;0,OR($O103="1-Story",$O103="2-Story",$O103="3+ Story",$O103="3+ Story Elevator",$O103="2-Story Walkup",$O103="Townhome"),$P103="New Construction"),$E103,0)</f>
        <v>0</v>
      </c>
      <c r="MX103" s="1007">
        <f>IF(AND($C103=3,$E103&gt;0,OR($O103="1-Story",$O103="2-Story",$O103="3+ Story",$O103="3+ Story Elevator",$O103="2-Story Walkup",$O103="Townhome"),$P103="New Construction"),$E103,0)</f>
        <v>0</v>
      </c>
      <c r="MY103" s="1007">
        <f>IF(AND($C103=4,$E103&gt;0,OR($O103="1-Story",$O103="2-Story",$O103="3+ Story",$O103="3+ Story Elevator",$O103="2-Story Walkup",$O103="Townhome"),$P103="New Construction"),$E103,0)</f>
        <v>0</v>
      </c>
      <c r="MZ103" s="1007">
        <f t="shared" ref="MZ103:MZ140" si="334">IF(AND($C103="Efficiency",$E103&gt;0,OR($O103="SF Detached",$O103="Duplex",$O103="Mfd Home"),NOT($Q103="Yes")),$E103,0)</f>
        <v>0</v>
      </c>
      <c r="NA103" s="1007">
        <f t="shared" ref="NA103:NA140" si="335">IF(AND($C103=1,$E103&gt;0,OR($O103="SF Detached",$O103="Duplex",$O103="Mfd Home"),NOT($Q103="Yes")),$E103,0)</f>
        <v>0</v>
      </c>
      <c r="NB103" s="1007">
        <f t="shared" ref="NB103:NB140" si="336">IF(AND($C103=2,$E103&gt;0,OR($O103="SF Detached",$O103="Duplex",$O103="Mfd Home"),NOT($Q103="Yes")),$E103,0)</f>
        <v>0</v>
      </c>
      <c r="NC103" s="1007">
        <f t="shared" ref="NC103:NC140" si="337">IF(AND($C103=3,$E103&gt;0,OR($O103="SF Detached",$O103="Duplex",$O103="Mfd Home"),NOT($Q103="Yes")),$E103,0)</f>
        <v>0</v>
      </c>
      <c r="ND103" s="1007">
        <f t="shared" ref="ND103:ND140" si="338">IF(AND($C103=4,$E103&gt;0,OR($O103="SF Detached",$O103="Duplex",$O103="Mfd Home"),NOT($Q103="Yes")),$E103,0)</f>
        <v>0</v>
      </c>
    </row>
    <row r="104" spans="1:368" s="1004" customFormat="1" ht="13.9" customHeight="1" x14ac:dyDescent="0.2">
      <c r="A104" s="1103" t="str">
        <f t="shared" ref="A104:A140" si="339">IF(AND(E104&gt;0,OR(B104="",C104="",D104="",F104="",G104="", H104="",I104="",N104="",O104="",P104="",Q104="")),1,"")</f>
        <v/>
      </c>
      <c r="B104" s="1037" t="str">
        <f>'Rent Schedule &amp; Summary'!B11</f>
        <v>N/A-CS</v>
      </c>
      <c r="C104" s="1038">
        <f>'Rent Schedule &amp; Summary'!C11</f>
        <v>0</v>
      </c>
      <c r="D104" s="1039">
        <f>'Rent Schedule &amp; Summary'!D11</f>
        <v>0</v>
      </c>
      <c r="E104" s="1040">
        <f>'Rent Schedule &amp; Summary'!E11</f>
        <v>0</v>
      </c>
      <c r="F104" s="1040">
        <f>'Rent Schedule &amp; Summary'!F11</f>
        <v>0</v>
      </c>
      <c r="G104" s="1040">
        <f>'Rent Schedule &amp; Summary'!G11</f>
        <v>0</v>
      </c>
      <c r="H104" s="1040">
        <f>'Rent Schedule &amp; Summary'!H11</f>
        <v>0</v>
      </c>
      <c r="I104" s="1040">
        <f>'Rent Schedule &amp; Summary'!I11</f>
        <v>0</v>
      </c>
      <c r="J104" s="1040">
        <f>'Rent Schedule &amp; Summary'!J11</f>
        <v>0</v>
      </c>
      <c r="K104" s="1041">
        <f>'Rent Schedule &amp; Summary'!K11</f>
        <v>0</v>
      </c>
      <c r="L104" s="480">
        <f t="shared" si="2"/>
        <v>0</v>
      </c>
      <c r="M104" s="480">
        <f t="shared" si="3"/>
        <v>0</v>
      </c>
      <c r="N104" s="1042">
        <f>'Rent Schedule &amp; Summary'!N11</f>
        <v>0</v>
      </c>
      <c r="O104" s="1042">
        <f>'Rent Schedule &amp; Summary'!K11</f>
        <v>0</v>
      </c>
      <c r="P104" s="1042">
        <f>'Rent Schedule &amp; Summary'!P11</f>
        <v>0</v>
      </c>
      <c r="Q104" s="1044">
        <f>'Rent Schedule &amp; Summary'!Q11</f>
        <v>0</v>
      </c>
      <c r="R104" s="1045"/>
      <c r="S104" s="1046"/>
      <c r="T104" s="1456"/>
      <c r="U104" s="1456"/>
      <c r="V104" s="1456"/>
      <c r="W104" s="1456"/>
      <c r="X104" s="1004" t="str">
        <f t="shared" si="4"/>
        <v/>
      </c>
      <c r="Y104" s="1004" t="str">
        <f t="shared" si="5"/>
        <v/>
      </c>
      <c r="Z104" s="1004" t="str">
        <f t="shared" si="6"/>
        <v/>
      </c>
      <c r="AA104" s="1004" t="str">
        <f t="shared" si="7"/>
        <v/>
      </c>
      <c r="AB104" s="1004" t="str">
        <f t="shared" si="8"/>
        <v/>
      </c>
      <c r="AC104" s="1004" t="str">
        <f t="shared" si="9"/>
        <v/>
      </c>
      <c r="AD104" s="1004" t="str">
        <f t="shared" si="10"/>
        <v/>
      </c>
      <c r="AE104" s="1004" t="str">
        <f t="shared" si="11"/>
        <v/>
      </c>
      <c r="AF104" s="1004" t="str">
        <f t="shared" si="12"/>
        <v/>
      </c>
      <c r="AG104" s="1004" t="str">
        <f t="shared" si="13"/>
        <v/>
      </c>
      <c r="AH104" s="1004" t="str">
        <f t="shared" si="14"/>
        <v/>
      </c>
      <c r="AI104" s="1004" t="str">
        <f t="shared" si="15"/>
        <v/>
      </c>
      <c r="AJ104" s="1004" t="str">
        <f t="shared" si="16"/>
        <v/>
      </c>
      <c r="AK104" s="1004" t="str">
        <f t="shared" si="17"/>
        <v/>
      </c>
      <c r="AL104" s="1004" t="str">
        <f t="shared" si="18"/>
        <v/>
      </c>
      <c r="AM104" s="1004" t="str">
        <f t="shared" si="19"/>
        <v/>
      </c>
      <c r="AN104" s="1004" t="str">
        <f t="shared" si="20"/>
        <v/>
      </c>
      <c r="AO104" s="1004" t="str">
        <f t="shared" si="21"/>
        <v/>
      </c>
      <c r="AP104" s="1004" t="str">
        <f t="shared" si="22"/>
        <v/>
      </c>
      <c r="AQ104" s="1004" t="str">
        <f t="shared" si="23"/>
        <v/>
      </c>
      <c r="AR104" s="1004" t="str">
        <f t="shared" si="24"/>
        <v/>
      </c>
      <c r="AS104" s="1004" t="str">
        <f t="shared" si="25"/>
        <v/>
      </c>
      <c r="AT104" s="1004" t="str">
        <f t="shared" si="26"/>
        <v/>
      </c>
      <c r="AU104" s="1004" t="str">
        <f t="shared" si="27"/>
        <v/>
      </c>
      <c r="AV104" s="1004" t="str">
        <f t="shared" si="28"/>
        <v/>
      </c>
      <c r="AW104" s="1004" t="str">
        <f t="shared" si="29"/>
        <v/>
      </c>
      <c r="AX104" s="1004" t="str">
        <f t="shared" si="30"/>
        <v/>
      </c>
      <c r="AY104" s="1004" t="str">
        <f t="shared" si="31"/>
        <v/>
      </c>
      <c r="AZ104" s="1004" t="str">
        <f t="shared" si="32"/>
        <v/>
      </c>
      <c r="BA104" s="1004" t="str">
        <f t="shared" si="33"/>
        <v/>
      </c>
      <c r="BB104" s="1004" t="str">
        <f t="shared" si="34"/>
        <v/>
      </c>
      <c r="BC104" s="1004" t="str">
        <f t="shared" si="35"/>
        <v/>
      </c>
      <c r="BD104" s="1004" t="str">
        <f t="shared" si="36"/>
        <v/>
      </c>
      <c r="BE104" s="1004" t="str">
        <f t="shared" si="37"/>
        <v/>
      </c>
      <c r="BF104" s="1004" t="str">
        <f t="shared" si="38"/>
        <v/>
      </c>
      <c r="BG104" s="1004" t="str">
        <f t="shared" si="39"/>
        <v/>
      </c>
      <c r="BH104" s="1004" t="str">
        <f t="shared" si="40"/>
        <v/>
      </c>
      <c r="BI104" s="1004" t="str">
        <f t="shared" si="41"/>
        <v/>
      </c>
      <c r="BJ104" s="1004" t="str">
        <f t="shared" si="42"/>
        <v/>
      </c>
      <c r="BK104" s="1004" t="str">
        <f t="shared" si="43"/>
        <v/>
      </c>
      <c r="BL104" s="1004" t="str">
        <f t="shared" si="44"/>
        <v/>
      </c>
      <c r="BM104" s="1004" t="str">
        <f t="shared" si="45"/>
        <v/>
      </c>
      <c r="BN104" s="1004" t="str">
        <f t="shared" si="46"/>
        <v/>
      </c>
      <c r="BO104" s="1004" t="str">
        <f t="shared" si="47"/>
        <v/>
      </c>
      <c r="BP104" s="1004" t="str">
        <f t="shared" si="48"/>
        <v/>
      </c>
      <c r="BQ104" s="1004" t="str">
        <f t="shared" si="49"/>
        <v/>
      </c>
      <c r="BR104" s="1004" t="str">
        <f t="shared" si="50"/>
        <v/>
      </c>
      <c r="BS104" s="1004" t="str">
        <f t="shared" si="51"/>
        <v/>
      </c>
      <c r="BT104" s="1004" t="str">
        <f t="shared" si="52"/>
        <v/>
      </c>
      <c r="BU104" s="1004" t="str">
        <f t="shared" si="53"/>
        <v/>
      </c>
      <c r="BV104" s="1004" t="str">
        <f t="shared" si="54"/>
        <v/>
      </c>
      <c r="BW104" s="1004" t="str">
        <f t="shared" si="55"/>
        <v/>
      </c>
      <c r="BX104" s="1004" t="str">
        <f t="shared" si="56"/>
        <v/>
      </c>
      <c r="BY104" s="1004" t="str">
        <f t="shared" si="57"/>
        <v/>
      </c>
      <c r="BZ104" s="1004" t="str">
        <f t="shared" si="58"/>
        <v/>
      </c>
      <c r="CA104" s="1004" t="str">
        <f t="shared" si="59"/>
        <v/>
      </c>
      <c r="CB104" s="1004" t="str">
        <f t="shared" si="60"/>
        <v/>
      </c>
      <c r="CC104" s="1004" t="str">
        <f t="shared" si="61"/>
        <v/>
      </c>
      <c r="CD104" s="1004" t="str">
        <f t="shared" si="62"/>
        <v/>
      </c>
      <c r="CE104" s="1004" t="str">
        <f t="shared" si="63"/>
        <v/>
      </c>
      <c r="CF104" s="1004" t="str">
        <f t="shared" si="64"/>
        <v/>
      </c>
      <c r="CG104" s="1004" t="str">
        <f t="shared" si="65"/>
        <v/>
      </c>
      <c r="CH104" s="1004" t="str">
        <f t="shared" si="66"/>
        <v/>
      </c>
      <c r="CI104" s="1004" t="str">
        <f t="shared" si="67"/>
        <v/>
      </c>
      <c r="CJ104" s="1004" t="str">
        <f t="shared" si="68"/>
        <v/>
      </c>
      <c r="CK104" s="1004" t="str">
        <f t="shared" si="69"/>
        <v/>
      </c>
      <c r="CL104" s="1004" t="str">
        <f t="shared" si="70"/>
        <v/>
      </c>
      <c r="CM104" s="1004" t="str">
        <f t="shared" si="71"/>
        <v/>
      </c>
      <c r="CN104" s="1004" t="str">
        <f t="shared" si="72"/>
        <v/>
      </c>
      <c r="CO104" s="1004" t="str">
        <f t="shared" si="73"/>
        <v/>
      </c>
      <c r="CP104" s="1004" t="str">
        <f t="shared" si="74"/>
        <v/>
      </c>
      <c r="CQ104" s="1004" t="str">
        <f t="shared" si="75"/>
        <v/>
      </c>
      <c r="CR104" s="1004" t="str">
        <f t="shared" si="76"/>
        <v/>
      </c>
      <c r="CS104" s="1004" t="str">
        <f t="shared" si="77"/>
        <v/>
      </c>
      <c r="CT104" s="1004" t="str">
        <f t="shared" si="78"/>
        <v/>
      </c>
      <c r="CU104" s="1004" t="str">
        <f t="shared" si="79"/>
        <v/>
      </c>
      <c r="CV104" s="1004" t="str">
        <f t="shared" si="80"/>
        <v/>
      </c>
      <c r="CW104" s="1004" t="str">
        <f t="shared" si="81"/>
        <v/>
      </c>
      <c r="CX104" s="1004" t="str">
        <f t="shared" si="82"/>
        <v/>
      </c>
      <c r="CY104" s="1004" t="str">
        <f t="shared" si="83"/>
        <v/>
      </c>
      <c r="CZ104" s="1004" t="str">
        <f t="shared" si="84"/>
        <v/>
      </c>
      <c r="DA104" s="1004" t="str">
        <f t="shared" si="85"/>
        <v/>
      </c>
      <c r="DB104" s="1004" t="str">
        <f t="shared" si="86"/>
        <v/>
      </c>
      <c r="DC104" s="1004" t="str">
        <f t="shared" si="87"/>
        <v/>
      </c>
      <c r="DD104" s="1004" t="str">
        <f t="shared" si="88"/>
        <v/>
      </c>
      <c r="DE104" s="1004" t="str">
        <f t="shared" si="89"/>
        <v/>
      </c>
      <c r="DF104" s="1004" t="str">
        <f t="shared" si="90"/>
        <v/>
      </c>
      <c r="DG104" s="1004" t="str">
        <f t="shared" si="91"/>
        <v/>
      </c>
      <c r="DH104" s="1004" t="str">
        <f t="shared" si="92"/>
        <v/>
      </c>
      <c r="DI104" s="1004" t="str">
        <f t="shared" si="93"/>
        <v/>
      </c>
      <c r="DJ104" s="1004" t="str">
        <f t="shared" si="94"/>
        <v/>
      </c>
      <c r="DK104" s="1004" t="str">
        <f t="shared" si="95"/>
        <v/>
      </c>
      <c r="DL104" s="1004" t="str">
        <f t="shared" si="96"/>
        <v/>
      </c>
      <c r="DM104" s="1004" t="str">
        <f t="shared" si="97"/>
        <v/>
      </c>
      <c r="DN104" s="1004" t="str">
        <f t="shared" si="98"/>
        <v/>
      </c>
      <c r="DO104" s="1004" t="str">
        <f t="shared" si="99"/>
        <v/>
      </c>
      <c r="DP104" s="1004" t="str">
        <f t="shared" si="100"/>
        <v/>
      </c>
      <c r="DQ104" s="1004" t="str">
        <f t="shared" si="101"/>
        <v/>
      </c>
      <c r="DR104" s="1004" t="str">
        <f t="shared" si="102"/>
        <v/>
      </c>
      <c r="DS104" s="1004" t="str">
        <f t="shared" si="103"/>
        <v/>
      </c>
      <c r="DT104" s="1004" t="str">
        <f t="shared" si="104"/>
        <v/>
      </c>
      <c r="DU104" s="1004" t="str">
        <f t="shared" si="105"/>
        <v/>
      </c>
      <c r="DV104" s="1004" t="str">
        <f t="shared" si="106"/>
        <v/>
      </c>
      <c r="DW104" s="1004" t="str">
        <f t="shared" si="107"/>
        <v/>
      </c>
      <c r="DX104" s="1004" t="str">
        <f t="shared" si="108"/>
        <v/>
      </c>
      <c r="DY104" s="1004" t="str">
        <f t="shared" si="109"/>
        <v/>
      </c>
      <c r="DZ104" s="1004" t="str">
        <f t="shared" si="110"/>
        <v/>
      </c>
      <c r="EA104" s="1004" t="str">
        <f t="shared" si="111"/>
        <v/>
      </c>
      <c r="EB104" s="1004" t="str">
        <f t="shared" si="112"/>
        <v/>
      </c>
      <c r="EC104" s="1004" t="str">
        <f t="shared" si="113"/>
        <v/>
      </c>
      <c r="ED104" s="1004" t="str">
        <f t="shared" si="114"/>
        <v/>
      </c>
      <c r="EE104" s="1004" t="str">
        <f t="shared" si="115"/>
        <v/>
      </c>
      <c r="EF104" s="1004" t="str">
        <f t="shared" si="116"/>
        <v/>
      </c>
      <c r="EG104" s="1004" t="str">
        <f t="shared" si="117"/>
        <v/>
      </c>
      <c r="EH104" s="1004" t="str">
        <f t="shared" si="118"/>
        <v/>
      </c>
      <c r="EI104" s="1004" t="str">
        <f t="shared" si="119"/>
        <v/>
      </c>
      <c r="EJ104" s="1004" t="str">
        <f t="shared" si="120"/>
        <v/>
      </c>
      <c r="EK104" s="1004" t="str">
        <f t="shared" si="121"/>
        <v/>
      </c>
      <c r="EL104" s="1004" t="str">
        <f t="shared" si="122"/>
        <v/>
      </c>
      <c r="EM104" s="1004" t="str">
        <f t="shared" si="123"/>
        <v/>
      </c>
      <c r="EN104" s="1004" t="str">
        <f t="shared" si="124"/>
        <v/>
      </c>
      <c r="EO104" s="1004" t="str">
        <f t="shared" si="125"/>
        <v/>
      </c>
      <c r="EP104" s="1004" t="str">
        <f t="shared" si="126"/>
        <v/>
      </c>
      <c r="EQ104" s="1004" t="str">
        <f t="shared" si="127"/>
        <v/>
      </c>
      <c r="ER104" s="1004" t="str">
        <f t="shared" si="128"/>
        <v/>
      </c>
      <c r="ES104" s="1004" t="str">
        <f t="shared" si="129"/>
        <v/>
      </c>
      <c r="ET104" s="1004" t="str">
        <f t="shared" si="130"/>
        <v/>
      </c>
      <c r="EU104" s="1004" t="str">
        <f t="shared" si="131"/>
        <v/>
      </c>
      <c r="EV104" s="1004" t="str">
        <f t="shared" si="132"/>
        <v/>
      </c>
      <c r="EW104" s="1004" t="str">
        <f t="shared" si="133"/>
        <v/>
      </c>
      <c r="EX104" s="1004" t="str">
        <f t="shared" si="134"/>
        <v/>
      </c>
      <c r="EY104" s="1004" t="str">
        <f t="shared" si="135"/>
        <v/>
      </c>
      <c r="EZ104" s="1004" t="str">
        <f t="shared" si="136"/>
        <v/>
      </c>
      <c r="FA104" s="1004" t="str">
        <f t="shared" si="137"/>
        <v/>
      </c>
      <c r="FB104" s="1004" t="str">
        <f t="shared" si="138"/>
        <v/>
      </c>
      <c r="FC104" s="1004" t="str">
        <f t="shared" si="139"/>
        <v/>
      </c>
      <c r="FD104" s="1004" t="str">
        <f t="shared" si="140"/>
        <v/>
      </c>
      <c r="FE104" s="1004" t="str">
        <f t="shared" si="141"/>
        <v/>
      </c>
      <c r="FF104" s="1004" t="str">
        <f t="shared" si="142"/>
        <v/>
      </c>
      <c r="FG104" s="1004" t="str">
        <f t="shared" si="143"/>
        <v/>
      </c>
      <c r="FH104" s="1004" t="str">
        <f t="shared" si="144"/>
        <v/>
      </c>
      <c r="FI104" s="1004" t="str">
        <f t="shared" si="145"/>
        <v/>
      </c>
      <c r="FJ104" s="1004" t="str">
        <f t="shared" si="146"/>
        <v/>
      </c>
      <c r="FK104" s="1004" t="str">
        <f t="shared" si="147"/>
        <v/>
      </c>
      <c r="FL104" s="1004" t="str">
        <f t="shared" si="148"/>
        <v/>
      </c>
      <c r="FM104" s="1004" t="str">
        <f t="shared" si="149"/>
        <v/>
      </c>
      <c r="FN104" s="1004" t="str">
        <f t="shared" si="150"/>
        <v/>
      </c>
      <c r="FO104" s="1004" t="str">
        <f t="shared" si="151"/>
        <v/>
      </c>
      <c r="FP104" s="1004" t="str">
        <f t="shared" si="152"/>
        <v/>
      </c>
      <c r="FQ104" s="1004" t="str">
        <f t="shared" si="153"/>
        <v/>
      </c>
      <c r="FR104" s="1004" t="str">
        <f t="shared" si="154"/>
        <v/>
      </c>
      <c r="FS104" s="1004" t="str">
        <f t="shared" si="155"/>
        <v/>
      </c>
      <c r="FT104" s="1004" t="str">
        <f t="shared" si="156"/>
        <v/>
      </c>
      <c r="FU104" s="1004" t="str">
        <f t="shared" si="157"/>
        <v/>
      </c>
      <c r="FV104" s="1004" t="str">
        <f t="shared" si="158"/>
        <v/>
      </c>
      <c r="FW104" s="1004" t="str">
        <f t="shared" si="159"/>
        <v/>
      </c>
      <c r="FX104" s="1004" t="str">
        <f t="shared" si="160"/>
        <v/>
      </c>
      <c r="FY104" s="1004" t="str">
        <f t="shared" si="161"/>
        <v/>
      </c>
      <c r="FZ104" s="1004" t="str">
        <f t="shared" si="162"/>
        <v/>
      </c>
      <c r="GA104" s="1004" t="str">
        <f t="shared" si="163"/>
        <v/>
      </c>
      <c r="GB104" s="1004" t="str">
        <f t="shared" si="164"/>
        <v/>
      </c>
      <c r="GC104" s="1004" t="str">
        <f t="shared" si="165"/>
        <v/>
      </c>
      <c r="GD104" s="1004" t="str">
        <f t="shared" si="166"/>
        <v/>
      </c>
      <c r="GE104" s="1004" t="str">
        <f t="shared" si="167"/>
        <v/>
      </c>
      <c r="GF104" s="1004" t="str">
        <f t="shared" si="168"/>
        <v/>
      </c>
      <c r="GG104" s="1004" t="str">
        <f t="shared" si="169"/>
        <v/>
      </c>
      <c r="GH104" s="1004" t="str">
        <f t="shared" si="170"/>
        <v/>
      </c>
      <c r="GI104" s="1004" t="str">
        <f t="shared" si="171"/>
        <v/>
      </c>
      <c r="GJ104" s="1004" t="str">
        <f t="shared" si="172"/>
        <v/>
      </c>
      <c r="GK104" s="1004" t="str">
        <f t="shared" si="173"/>
        <v/>
      </c>
      <c r="GL104" s="1004" t="str">
        <f t="shared" si="174"/>
        <v/>
      </c>
      <c r="GM104" s="1004" t="str">
        <f t="shared" si="175"/>
        <v/>
      </c>
      <c r="GN104" s="1004" t="str">
        <f t="shared" si="176"/>
        <v/>
      </c>
      <c r="GO104" s="1004" t="str">
        <f t="shared" si="177"/>
        <v/>
      </c>
      <c r="GP104" s="1004" t="str">
        <f t="shared" si="178"/>
        <v/>
      </c>
      <c r="GQ104" s="1004" t="str">
        <f t="shared" si="179"/>
        <v/>
      </c>
      <c r="GR104" s="1004" t="str">
        <f t="shared" si="180"/>
        <v/>
      </c>
      <c r="GS104" s="1004" t="str">
        <f t="shared" si="181"/>
        <v/>
      </c>
      <c r="GT104" s="1004" t="str">
        <f t="shared" si="182"/>
        <v/>
      </c>
      <c r="GU104" s="1004" t="str">
        <f t="shared" si="183"/>
        <v/>
      </c>
      <c r="GV104" s="1004" t="str">
        <f t="shared" si="184"/>
        <v/>
      </c>
      <c r="GW104" s="1004" t="str">
        <f t="shared" si="185"/>
        <v/>
      </c>
      <c r="GX104" s="1004" t="str">
        <f t="shared" si="186"/>
        <v/>
      </c>
      <c r="GY104" s="1004" t="str">
        <f t="shared" si="187"/>
        <v/>
      </c>
      <c r="GZ104" s="1004" t="str">
        <f t="shared" si="188"/>
        <v/>
      </c>
      <c r="HA104" s="1004" t="str">
        <f t="shared" si="189"/>
        <v/>
      </c>
      <c r="HB104" s="1004" t="str">
        <f t="shared" si="190"/>
        <v/>
      </c>
      <c r="HC104" s="1004" t="str">
        <f t="shared" si="191"/>
        <v/>
      </c>
      <c r="HD104" s="1004" t="str">
        <f t="shared" si="192"/>
        <v/>
      </c>
      <c r="HE104" s="1004" t="str">
        <f t="shared" si="193"/>
        <v/>
      </c>
      <c r="HF104" s="1004" t="str">
        <f t="shared" si="194"/>
        <v/>
      </c>
      <c r="HG104" s="1004" t="str">
        <f t="shared" si="195"/>
        <v/>
      </c>
      <c r="HH104" s="1004" t="str">
        <f t="shared" si="196"/>
        <v/>
      </c>
      <c r="HI104" s="1004" t="str">
        <f t="shared" si="197"/>
        <v/>
      </c>
      <c r="HJ104" s="1004" t="str">
        <f t="shared" si="198"/>
        <v/>
      </c>
      <c r="HK104" s="1004" t="str">
        <f t="shared" si="199"/>
        <v/>
      </c>
      <c r="HL104" s="1004" t="str">
        <f t="shared" si="200"/>
        <v/>
      </c>
      <c r="HM104" s="1004" t="str">
        <f t="shared" si="201"/>
        <v/>
      </c>
      <c r="HN104" s="1004" t="str">
        <f t="shared" si="202"/>
        <v/>
      </c>
      <c r="HO104" s="1004" t="str">
        <f t="shared" si="203"/>
        <v/>
      </c>
      <c r="HP104" s="1004" t="str">
        <f t="shared" si="204"/>
        <v/>
      </c>
      <c r="HQ104" s="1004" t="str">
        <f t="shared" si="205"/>
        <v/>
      </c>
      <c r="HR104" s="1004" t="str">
        <f t="shared" si="206"/>
        <v/>
      </c>
      <c r="HS104" s="1004" t="str">
        <f t="shared" si="207"/>
        <v/>
      </c>
      <c r="HT104" s="1004" t="str">
        <f t="shared" si="208"/>
        <v/>
      </c>
      <c r="HU104" s="1004" t="str">
        <f t="shared" si="209"/>
        <v/>
      </c>
      <c r="HV104" s="1004" t="str">
        <f t="shared" si="210"/>
        <v/>
      </c>
      <c r="HW104" s="1004" t="str">
        <f t="shared" si="211"/>
        <v/>
      </c>
      <c r="HX104" s="1004" t="str">
        <f t="shared" si="212"/>
        <v/>
      </c>
      <c r="HY104" s="1004" t="str">
        <f t="shared" si="213"/>
        <v/>
      </c>
      <c r="HZ104" s="1008" t="str">
        <f t="shared" si="214"/>
        <v/>
      </c>
      <c r="IA104" s="1008" t="str">
        <f t="shared" si="215"/>
        <v/>
      </c>
      <c r="IB104" s="1008" t="str">
        <f t="shared" si="216"/>
        <v/>
      </c>
      <c r="IC104" s="1008" t="str">
        <f t="shared" si="217"/>
        <v/>
      </c>
      <c r="ID104" s="1008" t="str">
        <f t="shared" si="218"/>
        <v/>
      </c>
      <c r="IE104" s="1008" t="str">
        <f t="shared" si="219"/>
        <v/>
      </c>
      <c r="IF104" s="1008" t="str">
        <f t="shared" si="220"/>
        <v/>
      </c>
      <c r="IG104" s="1008" t="str">
        <f t="shared" si="221"/>
        <v/>
      </c>
      <c r="IH104" s="1008" t="str">
        <f t="shared" si="222"/>
        <v/>
      </c>
      <c r="II104" s="1008" t="str">
        <f t="shared" si="223"/>
        <v/>
      </c>
      <c r="IJ104" s="1008" t="str">
        <f t="shared" si="224"/>
        <v/>
      </c>
      <c r="IK104" s="1008" t="str">
        <f t="shared" si="225"/>
        <v/>
      </c>
      <c r="IL104" s="1008" t="str">
        <f t="shared" si="226"/>
        <v/>
      </c>
      <c r="IM104" s="1008" t="str">
        <f t="shared" si="227"/>
        <v/>
      </c>
      <c r="IN104" s="1008" t="str">
        <f t="shared" si="228"/>
        <v/>
      </c>
      <c r="IO104" s="1008" t="str">
        <f t="shared" si="229"/>
        <v/>
      </c>
      <c r="IP104" s="1008" t="str">
        <f t="shared" si="230"/>
        <v/>
      </c>
      <c r="IQ104" s="1008" t="str">
        <f t="shared" si="231"/>
        <v/>
      </c>
      <c r="IR104" s="1008" t="str">
        <f t="shared" si="232"/>
        <v/>
      </c>
      <c r="IS104" s="1008" t="str">
        <f t="shared" si="233"/>
        <v/>
      </c>
      <c r="IT104" s="1008" t="str">
        <f t="shared" si="234"/>
        <v/>
      </c>
      <c r="IU104" s="1008" t="str">
        <f t="shared" si="235"/>
        <v/>
      </c>
      <c r="IV104" s="1008" t="str">
        <f t="shared" si="236"/>
        <v/>
      </c>
      <c r="IW104" s="1008" t="str">
        <f t="shared" si="237"/>
        <v/>
      </c>
      <c r="IX104" s="1008" t="str">
        <f t="shared" si="238"/>
        <v/>
      </c>
      <c r="IY104" s="1008" t="str">
        <f t="shared" si="239"/>
        <v/>
      </c>
      <c r="IZ104" s="1008" t="str">
        <f t="shared" si="240"/>
        <v/>
      </c>
      <c r="JA104" s="1008" t="str">
        <f t="shared" si="241"/>
        <v/>
      </c>
      <c r="JB104" s="1008" t="str">
        <f t="shared" si="242"/>
        <v/>
      </c>
      <c r="JC104" s="1008" t="str">
        <f t="shared" si="243"/>
        <v/>
      </c>
      <c r="JD104" s="1008" t="str">
        <f t="shared" si="244"/>
        <v/>
      </c>
      <c r="JE104" s="1008" t="str">
        <f t="shared" si="245"/>
        <v/>
      </c>
      <c r="JF104" s="1008" t="str">
        <f t="shared" si="246"/>
        <v/>
      </c>
      <c r="JG104" s="1008" t="str">
        <f t="shared" si="247"/>
        <v/>
      </c>
      <c r="JH104" s="1008" t="str">
        <f t="shared" si="248"/>
        <v/>
      </c>
      <c r="JI104" s="1008" t="str">
        <f t="shared" si="249"/>
        <v/>
      </c>
      <c r="JJ104" s="1008" t="str">
        <f t="shared" si="250"/>
        <v/>
      </c>
      <c r="JK104" s="1008" t="str">
        <f t="shared" si="251"/>
        <v/>
      </c>
      <c r="JL104" s="1008" t="str">
        <f t="shared" si="252"/>
        <v/>
      </c>
      <c r="JM104" s="1008" t="str">
        <f t="shared" si="253"/>
        <v/>
      </c>
      <c r="JN104" s="1008" t="str">
        <f t="shared" si="254"/>
        <v/>
      </c>
      <c r="JO104" s="1008" t="str">
        <f t="shared" si="255"/>
        <v/>
      </c>
      <c r="JP104" s="1008" t="str">
        <f t="shared" si="256"/>
        <v/>
      </c>
      <c r="JQ104" s="1008" t="str">
        <f t="shared" si="257"/>
        <v/>
      </c>
      <c r="JR104" s="1008" t="str">
        <f t="shared" si="258"/>
        <v/>
      </c>
      <c r="JS104" s="1008" t="str">
        <f t="shared" si="259"/>
        <v/>
      </c>
      <c r="JT104" s="1008" t="str">
        <f t="shared" si="260"/>
        <v/>
      </c>
      <c r="JU104" s="1008" t="str">
        <f t="shared" si="261"/>
        <v/>
      </c>
      <c r="JV104" s="1008" t="str">
        <f t="shared" si="262"/>
        <v/>
      </c>
      <c r="JW104" s="1008" t="str">
        <f t="shared" si="263"/>
        <v/>
      </c>
      <c r="JX104" s="1008" t="str">
        <f t="shared" si="264"/>
        <v/>
      </c>
      <c r="JY104" s="1008" t="str">
        <f t="shared" si="265"/>
        <v/>
      </c>
      <c r="JZ104" s="1008" t="str">
        <f t="shared" si="266"/>
        <v/>
      </c>
      <c r="KA104" s="1008" t="str">
        <f t="shared" si="267"/>
        <v/>
      </c>
      <c r="KB104" s="1008" t="str">
        <f t="shared" si="268"/>
        <v/>
      </c>
      <c r="KC104" s="1008" t="str">
        <f t="shared" si="269"/>
        <v/>
      </c>
      <c r="KD104" s="1008" t="str">
        <f t="shared" si="270"/>
        <v/>
      </c>
      <c r="KE104" s="1008" t="str">
        <f t="shared" si="271"/>
        <v/>
      </c>
      <c r="KF104" s="1008" t="str">
        <f t="shared" si="272"/>
        <v/>
      </c>
      <c r="KG104" s="1008" t="str">
        <f t="shared" si="273"/>
        <v/>
      </c>
      <c r="KH104" s="1008" t="str">
        <f t="shared" si="274"/>
        <v/>
      </c>
      <c r="KI104" s="1008" t="str">
        <f t="shared" si="275"/>
        <v/>
      </c>
      <c r="KJ104" s="1008" t="str">
        <f t="shared" si="276"/>
        <v/>
      </c>
      <c r="KK104" s="1008" t="str">
        <f t="shared" si="277"/>
        <v/>
      </c>
      <c r="KL104" s="1008" t="str">
        <f t="shared" si="278"/>
        <v/>
      </c>
      <c r="KM104" s="1008" t="str">
        <f t="shared" si="279"/>
        <v/>
      </c>
      <c r="KN104" s="1008" t="str">
        <f t="shared" si="280"/>
        <v/>
      </c>
      <c r="KO104" s="1008" t="str">
        <f t="shared" si="281"/>
        <v/>
      </c>
      <c r="KP104" s="1008" t="str">
        <f t="shared" si="282"/>
        <v/>
      </c>
      <c r="KQ104" s="1008" t="str">
        <f t="shared" si="283"/>
        <v/>
      </c>
      <c r="KR104" s="1008" t="str">
        <f t="shared" si="284"/>
        <v/>
      </c>
      <c r="KS104" s="1008" t="str">
        <f t="shared" si="285"/>
        <v/>
      </c>
      <c r="KT104" s="1008" t="str">
        <f t="shared" si="286"/>
        <v/>
      </c>
      <c r="KU104" s="1008" t="str">
        <f t="shared" si="287"/>
        <v/>
      </c>
      <c r="KV104" s="1008" t="str">
        <f t="shared" si="288"/>
        <v/>
      </c>
      <c r="KW104" s="1008" t="str">
        <f t="shared" si="289"/>
        <v/>
      </c>
      <c r="KX104" s="1008" t="str">
        <f t="shared" si="290"/>
        <v/>
      </c>
      <c r="KY104" s="1008" t="str">
        <f t="shared" si="291"/>
        <v/>
      </c>
      <c r="KZ104" s="1008" t="str">
        <f t="shared" si="292"/>
        <v/>
      </c>
      <c r="LA104" s="1008" t="str">
        <f t="shared" si="293"/>
        <v/>
      </c>
      <c r="LB104" s="1008" t="str">
        <f t="shared" si="294"/>
        <v/>
      </c>
      <c r="LC104" s="1008" t="str">
        <f t="shared" si="295"/>
        <v/>
      </c>
      <c r="LD104" s="1008" t="str">
        <f t="shared" si="296"/>
        <v/>
      </c>
      <c r="LE104" s="1008" t="str">
        <f t="shared" si="297"/>
        <v/>
      </c>
      <c r="LF104" s="1008" t="str">
        <f t="shared" si="298"/>
        <v/>
      </c>
      <c r="LG104" s="1008" t="str">
        <f t="shared" si="299"/>
        <v/>
      </c>
      <c r="LH104" s="1008" t="str">
        <f t="shared" si="300"/>
        <v/>
      </c>
      <c r="LI104" s="1008" t="str">
        <f t="shared" si="301"/>
        <v/>
      </c>
      <c r="LJ104" s="1008" t="str">
        <f t="shared" si="302"/>
        <v/>
      </c>
      <c r="LK104" s="1008" t="str">
        <f t="shared" si="303"/>
        <v/>
      </c>
      <c r="LL104" s="1008" t="str">
        <f t="shared" si="304"/>
        <v/>
      </c>
      <c r="LM104" s="1008" t="str">
        <f t="shared" si="305"/>
        <v/>
      </c>
      <c r="LN104" s="1008" t="str">
        <f t="shared" si="306"/>
        <v/>
      </c>
      <c r="LO104" s="1008" t="str">
        <f t="shared" si="307"/>
        <v/>
      </c>
      <c r="LP104" s="1008" t="str">
        <f t="shared" si="308"/>
        <v/>
      </c>
      <c r="LQ104" s="1009" t="str">
        <f t="shared" si="309"/>
        <v/>
      </c>
      <c r="LR104" s="1009" t="str">
        <f t="shared" si="310"/>
        <v/>
      </c>
      <c r="LS104" s="1009" t="str">
        <f t="shared" si="311"/>
        <v/>
      </c>
      <c r="LT104" s="1009" t="str">
        <f t="shared" si="312"/>
        <v/>
      </c>
      <c r="LU104" s="1009" t="str">
        <f t="shared" si="313"/>
        <v/>
      </c>
      <c r="LV104" s="1004" t="str">
        <f t="shared" si="314"/>
        <v/>
      </c>
      <c r="LW104" s="1004" t="str">
        <f t="shared" si="315"/>
        <v/>
      </c>
      <c r="LX104" s="1004" t="str">
        <f t="shared" si="316"/>
        <v/>
      </c>
      <c r="LY104" s="1004" t="str">
        <f t="shared" si="317"/>
        <v/>
      </c>
      <c r="LZ104" s="1004" t="str">
        <f t="shared" si="318"/>
        <v/>
      </c>
      <c r="MA104" s="1004" t="str">
        <f t="shared" si="319"/>
        <v/>
      </c>
      <c r="MB104" s="1004" t="str">
        <f t="shared" si="320"/>
        <v/>
      </c>
      <c r="MC104" s="1004" t="str">
        <f t="shared" si="321"/>
        <v/>
      </c>
      <c r="MD104" s="1004" t="str">
        <f t="shared" si="322"/>
        <v/>
      </c>
      <c r="ME104" s="1004" t="str">
        <f t="shared" si="323"/>
        <v/>
      </c>
      <c r="MF104" s="1004" t="str">
        <f t="shared" si="324"/>
        <v/>
      </c>
      <c r="MG104" s="1004" t="str">
        <f t="shared" si="325"/>
        <v/>
      </c>
      <c r="MH104" s="1004" t="str">
        <f t="shared" si="326"/>
        <v/>
      </c>
      <c r="MI104" s="1004" t="str">
        <f t="shared" si="327"/>
        <v/>
      </c>
      <c r="MJ104" s="1004" t="str">
        <f t="shared" si="328"/>
        <v/>
      </c>
      <c r="MK104" s="1004" t="str">
        <f t="shared" si="329"/>
        <v/>
      </c>
      <c r="ML104" s="1004" t="str">
        <f t="shared" si="330"/>
        <v/>
      </c>
      <c r="MM104" s="1004" t="str">
        <f t="shared" si="331"/>
        <v/>
      </c>
      <c r="MN104" s="1004" t="str">
        <f t="shared" si="332"/>
        <v/>
      </c>
      <c r="MO104" s="1004" t="str">
        <f t="shared" si="333"/>
        <v/>
      </c>
      <c r="MP104" s="1007">
        <f t="shared" ref="MP104:MP140" si="340">IF(AND($C104="Efficiency",$E104&gt;0,OR($O104="1-Story",$O104="2-Story",$O104="3+ Story",$O104="3+ Story Elevator",$O104="2-Story Walkup",$O104="Townhome"),OR($P104="Acquisition/Rehab",$P104="Rehabilitation"),NOT($Q104="Yes")),$E104,0)</f>
        <v>0</v>
      </c>
      <c r="MQ104" s="1007">
        <f t="shared" ref="MQ104:MQ140" si="341">IF(AND($C104=1,$E104&gt;0,OR($O104="1-Story",$O104="2-Story",$O104="3+ Story",$O104="3+ Story Elevator",$O104="2-Story Walkup",$O104="Townhome"),OR($P104="Acquisition/Rehab",$P104="Rehabilitation"),NOT($Q104="Yes")),$E104,0)</f>
        <v>0</v>
      </c>
      <c r="MR104" s="1007">
        <f t="shared" ref="MR104:MR140" si="342">IF(AND($C104=2,$E104&gt;0,OR($O104="1-Story",$O104="2-Story",$O104="3+ Story",$O104="3+ Story Elevator",$O104="2-Story Walkup",$O104="Townhome"),OR($P104="Acquisition/Rehab",$P104="Rehabilitation"),NOT($Q104="Yes")),$E104,0)</f>
        <v>0</v>
      </c>
      <c r="MS104" s="1007">
        <f t="shared" ref="MS104:MS140" si="343">IF(AND($C104=3,$E104&gt;0,OR($O104="1-Story",$O104="2-Story",$O104="3+ Story",$O104="3+ Story Elevator",$O104="2-Story Walkup",$O104="Townhome"),OR($P104="Acquisition/Rehab",$P104="Rehabilitation"),NOT($Q104="Yes")),$E104,0)</f>
        <v>0</v>
      </c>
      <c r="MT104" s="1007">
        <f t="shared" ref="MT104:MT140" si="344">IF(AND($C104=4,$E104&gt;0,OR($O104="1-Story",$O104="2-Story",$O104="3+ Story",$O104="3+ Story Elevator",$O104="2-Story Walkup",$O104="Townhome"),OR($P104="Acquisition/Rehab",$P104="Rehabilitation"),NOT($Q104="Yes")),$E104,0)</f>
        <v>0</v>
      </c>
      <c r="MU104" s="1007">
        <f t="shared" ref="MU104:MU140" si="345">IF(AND($C104="Efficiency",$E104&gt;0,OR($O104="1-Story",$O104="2-Story",$O104="3+ Story",$O104="3+ Story Elevator",$O104="2-Story Walkup",$O104="Townhome"),$P104="New Construction"),$E104,0)</f>
        <v>0</v>
      </c>
      <c r="MV104" s="1007">
        <f t="shared" ref="MV104:MV140" si="346">IF(AND($C104=1,$E104&gt;0,OR($O104="1-Story",$O104="2-Story",$O104="3+ Story",$O104="3+ Story Elevator",$O104="2-Story Walkup",$O104="Townhome"),$P104="New Construction"),$E104,0)</f>
        <v>0</v>
      </c>
      <c r="MW104" s="1007">
        <f t="shared" ref="MW104:MW140" si="347">IF(AND($C104=2,$E104&gt;0,OR($O104="1-Story",$O104="2-Story",$O104="3+ Story",$O104="3+ Story Elevator",$O104="2-Story Walkup",$O104="Townhome"),$P104="New Construction"),$E104,0)</f>
        <v>0</v>
      </c>
      <c r="MX104" s="1007">
        <f t="shared" ref="MX104:MX140" si="348">IF(AND($C104=3,$E104&gt;0,OR($O104="1-Story",$O104="2-Story",$O104="3+ Story",$O104="3+ Story Elevator",$O104="2-Story Walkup",$O104="Townhome"),$P104="New Construction"),$E104,0)</f>
        <v>0</v>
      </c>
      <c r="MY104" s="1007">
        <f t="shared" ref="MY104:MY140" si="349">IF(AND($C104=4,$E104&gt;0,OR($O104="1-Story",$O104="2-Story",$O104="3+ Story",$O104="3+ Story Elevator",$O104="2-Story Walkup",$O104="Townhome"),$P104="New Construction"),$E104,0)</f>
        <v>0</v>
      </c>
      <c r="MZ104" s="1007">
        <f t="shared" si="334"/>
        <v>0</v>
      </c>
      <c r="NA104" s="1007">
        <f t="shared" si="335"/>
        <v>0</v>
      </c>
      <c r="NB104" s="1007">
        <f t="shared" si="336"/>
        <v>0</v>
      </c>
      <c r="NC104" s="1007">
        <f t="shared" si="337"/>
        <v>0</v>
      </c>
      <c r="ND104" s="1007">
        <f t="shared" si="338"/>
        <v>0</v>
      </c>
    </row>
    <row r="105" spans="1:368" s="1004" customFormat="1" ht="13.9" customHeight="1" x14ac:dyDescent="0.2">
      <c r="A105" s="1103" t="str">
        <f t="shared" si="339"/>
        <v/>
      </c>
      <c r="B105" s="1037" t="str">
        <f>'Rent Schedule &amp; Summary'!B12</f>
        <v>Unrestricted</v>
      </c>
      <c r="C105" s="1038">
        <f>'Rent Schedule &amp; Summary'!C12</f>
        <v>0</v>
      </c>
      <c r="D105" s="1039">
        <f>'Rent Schedule &amp; Summary'!D12</f>
        <v>0</v>
      </c>
      <c r="E105" s="1040">
        <f>'Rent Schedule &amp; Summary'!E12</f>
        <v>0</v>
      </c>
      <c r="F105" s="1040">
        <f>'Rent Schedule &amp; Summary'!F12</f>
        <v>0</v>
      </c>
      <c r="G105" s="1040">
        <f>'Rent Schedule &amp; Summary'!G12</f>
        <v>0</v>
      </c>
      <c r="H105" s="1040">
        <f>'Rent Schedule &amp; Summary'!H12</f>
        <v>0</v>
      </c>
      <c r="I105" s="1040">
        <f>'Rent Schedule &amp; Summary'!I12</f>
        <v>0</v>
      </c>
      <c r="J105" s="1040">
        <f>'Rent Schedule &amp; Summary'!J12</f>
        <v>0</v>
      </c>
      <c r="K105" s="1041">
        <f>'Rent Schedule &amp; Summary'!K12</f>
        <v>0</v>
      </c>
      <c r="L105" s="480">
        <f t="shared" si="2"/>
        <v>0</v>
      </c>
      <c r="M105" s="480">
        <f t="shared" si="3"/>
        <v>0</v>
      </c>
      <c r="N105" s="1042">
        <f>'Rent Schedule &amp; Summary'!N12</f>
        <v>0</v>
      </c>
      <c r="O105" s="1042">
        <f>'Rent Schedule &amp; Summary'!K12</f>
        <v>0</v>
      </c>
      <c r="P105" s="1042">
        <f>'Rent Schedule &amp; Summary'!P12</f>
        <v>0</v>
      </c>
      <c r="Q105" s="1044">
        <f>'Rent Schedule &amp; Summary'!Q12</f>
        <v>0</v>
      </c>
      <c r="R105" s="1045"/>
      <c r="S105" s="1046"/>
      <c r="T105" s="1456"/>
      <c r="U105" s="1456"/>
      <c r="V105" s="1456"/>
      <c r="W105" s="1456"/>
      <c r="X105" s="1004" t="str">
        <f t="shared" si="4"/>
        <v/>
      </c>
      <c r="Y105" s="1004" t="str">
        <f t="shared" si="5"/>
        <v/>
      </c>
      <c r="Z105" s="1004" t="str">
        <f t="shared" si="6"/>
        <v/>
      </c>
      <c r="AA105" s="1004" t="str">
        <f t="shared" si="7"/>
        <v/>
      </c>
      <c r="AB105" s="1004" t="str">
        <f t="shared" si="8"/>
        <v/>
      </c>
      <c r="AC105" s="1004" t="str">
        <f t="shared" si="9"/>
        <v/>
      </c>
      <c r="AD105" s="1004" t="str">
        <f t="shared" si="10"/>
        <v/>
      </c>
      <c r="AE105" s="1004" t="str">
        <f t="shared" si="11"/>
        <v/>
      </c>
      <c r="AF105" s="1004" t="str">
        <f t="shared" si="12"/>
        <v/>
      </c>
      <c r="AG105" s="1004" t="str">
        <f t="shared" si="13"/>
        <v/>
      </c>
      <c r="AH105" s="1004" t="str">
        <f t="shared" si="14"/>
        <v/>
      </c>
      <c r="AI105" s="1004" t="str">
        <f t="shared" si="15"/>
        <v/>
      </c>
      <c r="AJ105" s="1004" t="str">
        <f t="shared" si="16"/>
        <v/>
      </c>
      <c r="AK105" s="1004" t="str">
        <f t="shared" si="17"/>
        <v/>
      </c>
      <c r="AL105" s="1004" t="str">
        <f t="shared" si="18"/>
        <v/>
      </c>
      <c r="AM105" s="1004" t="str">
        <f t="shared" si="19"/>
        <v/>
      </c>
      <c r="AN105" s="1004" t="str">
        <f t="shared" si="20"/>
        <v/>
      </c>
      <c r="AO105" s="1004" t="str">
        <f t="shared" si="21"/>
        <v/>
      </c>
      <c r="AP105" s="1004" t="str">
        <f t="shared" si="22"/>
        <v/>
      </c>
      <c r="AQ105" s="1004" t="str">
        <f t="shared" si="23"/>
        <v/>
      </c>
      <c r="AR105" s="1004" t="str">
        <f t="shared" si="24"/>
        <v/>
      </c>
      <c r="AS105" s="1004" t="str">
        <f t="shared" si="25"/>
        <v/>
      </c>
      <c r="AT105" s="1004" t="str">
        <f t="shared" si="26"/>
        <v/>
      </c>
      <c r="AU105" s="1004" t="str">
        <f t="shared" si="27"/>
        <v/>
      </c>
      <c r="AV105" s="1004" t="str">
        <f t="shared" si="28"/>
        <v/>
      </c>
      <c r="AW105" s="1004" t="str">
        <f t="shared" si="29"/>
        <v/>
      </c>
      <c r="AX105" s="1004" t="str">
        <f t="shared" si="30"/>
        <v/>
      </c>
      <c r="AY105" s="1004" t="str">
        <f t="shared" si="31"/>
        <v/>
      </c>
      <c r="AZ105" s="1004" t="str">
        <f t="shared" si="32"/>
        <v/>
      </c>
      <c r="BA105" s="1004" t="str">
        <f t="shared" si="33"/>
        <v/>
      </c>
      <c r="BB105" s="1004" t="str">
        <f t="shared" si="34"/>
        <v/>
      </c>
      <c r="BC105" s="1004" t="str">
        <f t="shared" si="35"/>
        <v/>
      </c>
      <c r="BD105" s="1004" t="str">
        <f t="shared" si="36"/>
        <v/>
      </c>
      <c r="BE105" s="1004" t="str">
        <f t="shared" si="37"/>
        <v/>
      </c>
      <c r="BF105" s="1004" t="str">
        <f t="shared" si="38"/>
        <v/>
      </c>
      <c r="BG105" s="1004" t="str">
        <f t="shared" si="39"/>
        <v/>
      </c>
      <c r="BH105" s="1004" t="str">
        <f t="shared" si="40"/>
        <v/>
      </c>
      <c r="BI105" s="1004" t="str">
        <f t="shared" si="41"/>
        <v/>
      </c>
      <c r="BJ105" s="1004" t="str">
        <f t="shared" si="42"/>
        <v/>
      </c>
      <c r="BK105" s="1004" t="str">
        <f t="shared" si="43"/>
        <v/>
      </c>
      <c r="BL105" s="1004" t="str">
        <f t="shared" si="44"/>
        <v/>
      </c>
      <c r="BM105" s="1004" t="str">
        <f t="shared" si="45"/>
        <v/>
      </c>
      <c r="BN105" s="1004" t="str">
        <f t="shared" si="46"/>
        <v/>
      </c>
      <c r="BO105" s="1004" t="str">
        <f t="shared" si="47"/>
        <v/>
      </c>
      <c r="BP105" s="1004" t="str">
        <f t="shared" si="48"/>
        <v/>
      </c>
      <c r="BQ105" s="1004" t="str">
        <f t="shared" si="49"/>
        <v/>
      </c>
      <c r="BR105" s="1004" t="str">
        <f t="shared" si="50"/>
        <v/>
      </c>
      <c r="BS105" s="1004" t="str">
        <f t="shared" si="51"/>
        <v/>
      </c>
      <c r="BT105" s="1004" t="str">
        <f t="shared" si="52"/>
        <v/>
      </c>
      <c r="BU105" s="1004" t="str">
        <f t="shared" si="53"/>
        <v/>
      </c>
      <c r="BV105" s="1004" t="str">
        <f t="shared" si="54"/>
        <v/>
      </c>
      <c r="BW105" s="1004" t="str">
        <f t="shared" si="55"/>
        <v/>
      </c>
      <c r="BX105" s="1004" t="str">
        <f t="shared" si="56"/>
        <v/>
      </c>
      <c r="BY105" s="1004" t="str">
        <f t="shared" si="57"/>
        <v/>
      </c>
      <c r="BZ105" s="1004" t="str">
        <f t="shared" si="58"/>
        <v/>
      </c>
      <c r="CA105" s="1004" t="str">
        <f t="shared" si="59"/>
        <v/>
      </c>
      <c r="CB105" s="1004" t="str">
        <f t="shared" si="60"/>
        <v/>
      </c>
      <c r="CC105" s="1004" t="str">
        <f t="shared" si="61"/>
        <v/>
      </c>
      <c r="CD105" s="1004" t="str">
        <f t="shared" si="62"/>
        <v/>
      </c>
      <c r="CE105" s="1004" t="str">
        <f t="shared" si="63"/>
        <v/>
      </c>
      <c r="CF105" s="1004" t="str">
        <f t="shared" si="64"/>
        <v/>
      </c>
      <c r="CG105" s="1004" t="str">
        <f t="shared" si="65"/>
        <v/>
      </c>
      <c r="CH105" s="1004" t="str">
        <f t="shared" si="66"/>
        <v/>
      </c>
      <c r="CI105" s="1004" t="str">
        <f t="shared" si="67"/>
        <v/>
      </c>
      <c r="CJ105" s="1004" t="str">
        <f t="shared" si="68"/>
        <v/>
      </c>
      <c r="CK105" s="1004" t="str">
        <f t="shared" si="69"/>
        <v/>
      </c>
      <c r="CL105" s="1004" t="str">
        <f t="shared" si="70"/>
        <v/>
      </c>
      <c r="CM105" s="1004" t="str">
        <f t="shared" si="71"/>
        <v/>
      </c>
      <c r="CN105" s="1004" t="str">
        <f t="shared" si="72"/>
        <v/>
      </c>
      <c r="CO105" s="1004" t="str">
        <f t="shared" si="73"/>
        <v/>
      </c>
      <c r="CP105" s="1004" t="str">
        <f t="shared" si="74"/>
        <v/>
      </c>
      <c r="CQ105" s="1004" t="str">
        <f t="shared" si="75"/>
        <v/>
      </c>
      <c r="CR105" s="1004" t="str">
        <f t="shared" si="76"/>
        <v/>
      </c>
      <c r="CS105" s="1004" t="str">
        <f t="shared" si="77"/>
        <v/>
      </c>
      <c r="CT105" s="1004" t="str">
        <f t="shared" si="78"/>
        <v/>
      </c>
      <c r="CU105" s="1004" t="str">
        <f t="shared" si="79"/>
        <v/>
      </c>
      <c r="CV105" s="1004" t="str">
        <f t="shared" si="80"/>
        <v/>
      </c>
      <c r="CW105" s="1004" t="str">
        <f t="shared" si="81"/>
        <v/>
      </c>
      <c r="CX105" s="1004" t="str">
        <f t="shared" si="82"/>
        <v/>
      </c>
      <c r="CY105" s="1004" t="str">
        <f t="shared" si="83"/>
        <v/>
      </c>
      <c r="CZ105" s="1004" t="str">
        <f t="shared" si="84"/>
        <v/>
      </c>
      <c r="DA105" s="1004" t="str">
        <f t="shared" si="85"/>
        <v/>
      </c>
      <c r="DB105" s="1004" t="str">
        <f t="shared" si="86"/>
        <v/>
      </c>
      <c r="DC105" s="1004" t="str">
        <f t="shared" si="87"/>
        <v/>
      </c>
      <c r="DD105" s="1004" t="str">
        <f t="shared" si="88"/>
        <v/>
      </c>
      <c r="DE105" s="1004" t="str">
        <f t="shared" si="89"/>
        <v/>
      </c>
      <c r="DF105" s="1004" t="str">
        <f t="shared" si="90"/>
        <v/>
      </c>
      <c r="DG105" s="1004" t="str">
        <f t="shared" si="91"/>
        <v/>
      </c>
      <c r="DH105" s="1004" t="str">
        <f t="shared" si="92"/>
        <v/>
      </c>
      <c r="DI105" s="1004" t="str">
        <f t="shared" si="93"/>
        <v/>
      </c>
      <c r="DJ105" s="1004" t="str">
        <f t="shared" si="94"/>
        <v/>
      </c>
      <c r="DK105" s="1004" t="str">
        <f t="shared" si="95"/>
        <v/>
      </c>
      <c r="DL105" s="1004" t="str">
        <f t="shared" si="96"/>
        <v/>
      </c>
      <c r="DM105" s="1004" t="str">
        <f t="shared" si="97"/>
        <v/>
      </c>
      <c r="DN105" s="1004" t="str">
        <f t="shared" si="98"/>
        <v/>
      </c>
      <c r="DO105" s="1004" t="str">
        <f t="shared" si="99"/>
        <v/>
      </c>
      <c r="DP105" s="1004" t="str">
        <f t="shared" si="100"/>
        <v/>
      </c>
      <c r="DQ105" s="1004" t="str">
        <f t="shared" si="101"/>
        <v/>
      </c>
      <c r="DR105" s="1004" t="str">
        <f t="shared" si="102"/>
        <v/>
      </c>
      <c r="DS105" s="1004" t="str">
        <f t="shared" si="103"/>
        <v/>
      </c>
      <c r="DT105" s="1004" t="str">
        <f t="shared" si="104"/>
        <v/>
      </c>
      <c r="DU105" s="1004" t="str">
        <f t="shared" si="105"/>
        <v/>
      </c>
      <c r="DV105" s="1004" t="str">
        <f t="shared" si="106"/>
        <v/>
      </c>
      <c r="DW105" s="1004" t="str">
        <f t="shared" si="107"/>
        <v/>
      </c>
      <c r="DX105" s="1004" t="str">
        <f t="shared" si="108"/>
        <v/>
      </c>
      <c r="DY105" s="1004" t="str">
        <f t="shared" si="109"/>
        <v/>
      </c>
      <c r="DZ105" s="1004" t="str">
        <f t="shared" si="110"/>
        <v/>
      </c>
      <c r="EA105" s="1004" t="str">
        <f t="shared" si="111"/>
        <v/>
      </c>
      <c r="EB105" s="1004" t="str">
        <f t="shared" si="112"/>
        <v/>
      </c>
      <c r="EC105" s="1004" t="str">
        <f t="shared" si="113"/>
        <v/>
      </c>
      <c r="ED105" s="1004" t="str">
        <f t="shared" si="114"/>
        <v/>
      </c>
      <c r="EE105" s="1004" t="str">
        <f t="shared" si="115"/>
        <v/>
      </c>
      <c r="EF105" s="1004" t="str">
        <f t="shared" si="116"/>
        <v/>
      </c>
      <c r="EG105" s="1004" t="str">
        <f t="shared" si="117"/>
        <v/>
      </c>
      <c r="EH105" s="1004" t="str">
        <f t="shared" si="118"/>
        <v/>
      </c>
      <c r="EI105" s="1004" t="str">
        <f t="shared" si="119"/>
        <v/>
      </c>
      <c r="EJ105" s="1004" t="str">
        <f t="shared" si="120"/>
        <v/>
      </c>
      <c r="EK105" s="1004" t="str">
        <f t="shared" si="121"/>
        <v/>
      </c>
      <c r="EL105" s="1004" t="str">
        <f t="shared" si="122"/>
        <v/>
      </c>
      <c r="EM105" s="1004" t="str">
        <f t="shared" si="123"/>
        <v/>
      </c>
      <c r="EN105" s="1004" t="str">
        <f t="shared" si="124"/>
        <v/>
      </c>
      <c r="EO105" s="1004" t="str">
        <f t="shared" si="125"/>
        <v/>
      </c>
      <c r="EP105" s="1004" t="str">
        <f t="shared" si="126"/>
        <v/>
      </c>
      <c r="EQ105" s="1004" t="str">
        <f t="shared" si="127"/>
        <v/>
      </c>
      <c r="ER105" s="1004" t="str">
        <f t="shared" si="128"/>
        <v/>
      </c>
      <c r="ES105" s="1004" t="str">
        <f t="shared" si="129"/>
        <v/>
      </c>
      <c r="ET105" s="1004" t="str">
        <f t="shared" si="130"/>
        <v/>
      </c>
      <c r="EU105" s="1004" t="str">
        <f t="shared" si="131"/>
        <v/>
      </c>
      <c r="EV105" s="1004" t="str">
        <f t="shared" si="132"/>
        <v/>
      </c>
      <c r="EW105" s="1004" t="str">
        <f t="shared" si="133"/>
        <v/>
      </c>
      <c r="EX105" s="1004" t="str">
        <f t="shared" si="134"/>
        <v/>
      </c>
      <c r="EY105" s="1004" t="str">
        <f t="shared" si="135"/>
        <v/>
      </c>
      <c r="EZ105" s="1004" t="str">
        <f t="shared" si="136"/>
        <v/>
      </c>
      <c r="FA105" s="1004" t="str">
        <f t="shared" si="137"/>
        <v/>
      </c>
      <c r="FB105" s="1004" t="str">
        <f t="shared" si="138"/>
        <v/>
      </c>
      <c r="FC105" s="1004" t="str">
        <f t="shared" si="139"/>
        <v/>
      </c>
      <c r="FD105" s="1004" t="str">
        <f t="shared" si="140"/>
        <v/>
      </c>
      <c r="FE105" s="1004" t="str">
        <f t="shared" si="141"/>
        <v/>
      </c>
      <c r="FF105" s="1004" t="str">
        <f t="shared" si="142"/>
        <v/>
      </c>
      <c r="FG105" s="1004" t="str">
        <f t="shared" si="143"/>
        <v/>
      </c>
      <c r="FH105" s="1004" t="str">
        <f t="shared" si="144"/>
        <v/>
      </c>
      <c r="FI105" s="1004" t="str">
        <f t="shared" si="145"/>
        <v/>
      </c>
      <c r="FJ105" s="1004" t="str">
        <f t="shared" si="146"/>
        <v/>
      </c>
      <c r="FK105" s="1004" t="str">
        <f t="shared" si="147"/>
        <v/>
      </c>
      <c r="FL105" s="1004" t="str">
        <f t="shared" si="148"/>
        <v/>
      </c>
      <c r="FM105" s="1004" t="str">
        <f t="shared" si="149"/>
        <v/>
      </c>
      <c r="FN105" s="1004" t="str">
        <f t="shared" si="150"/>
        <v/>
      </c>
      <c r="FO105" s="1004" t="str">
        <f t="shared" si="151"/>
        <v/>
      </c>
      <c r="FP105" s="1004" t="str">
        <f t="shared" si="152"/>
        <v/>
      </c>
      <c r="FQ105" s="1004" t="str">
        <f t="shared" si="153"/>
        <v/>
      </c>
      <c r="FR105" s="1004" t="str">
        <f t="shared" si="154"/>
        <v/>
      </c>
      <c r="FS105" s="1004" t="str">
        <f t="shared" si="155"/>
        <v/>
      </c>
      <c r="FT105" s="1004" t="str">
        <f t="shared" si="156"/>
        <v/>
      </c>
      <c r="FU105" s="1004" t="str">
        <f t="shared" si="157"/>
        <v/>
      </c>
      <c r="FV105" s="1004" t="str">
        <f t="shared" si="158"/>
        <v/>
      </c>
      <c r="FW105" s="1004" t="str">
        <f t="shared" si="159"/>
        <v/>
      </c>
      <c r="FX105" s="1004" t="str">
        <f t="shared" si="160"/>
        <v/>
      </c>
      <c r="FY105" s="1004" t="str">
        <f t="shared" si="161"/>
        <v/>
      </c>
      <c r="FZ105" s="1004" t="str">
        <f t="shared" si="162"/>
        <v/>
      </c>
      <c r="GA105" s="1004" t="str">
        <f t="shared" si="163"/>
        <v/>
      </c>
      <c r="GB105" s="1004" t="str">
        <f t="shared" si="164"/>
        <v/>
      </c>
      <c r="GC105" s="1004" t="str">
        <f t="shared" si="165"/>
        <v/>
      </c>
      <c r="GD105" s="1004" t="str">
        <f t="shared" si="166"/>
        <v/>
      </c>
      <c r="GE105" s="1004" t="str">
        <f t="shared" si="167"/>
        <v/>
      </c>
      <c r="GF105" s="1004" t="str">
        <f t="shared" si="168"/>
        <v/>
      </c>
      <c r="GG105" s="1004" t="str">
        <f t="shared" si="169"/>
        <v/>
      </c>
      <c r="GH105" s="1004" t="str">
        <f t="shared" si="170"/>
        <v/>
      </c>
      <c r="GI105" s="1004" t="str">
        <f t="shared" si="171"/>
        <v/>
      </c>
      <c r="GJ105" s="1004" t="str">
        <f t="shared" si="172"/>
        <v/>
      </c>
      <c r="GK105" s="1004" t="str">
        <f t="shared" si="173"/>
        <v/>
      </c>
      <c r="GL105" s="1004" t="str">
        <f t="shared" si="174"/>
        <v/>
      </c>
      <c r="GM105" s="1004" t="str">
        <f t="shared" si="175"/>
        <v/>
      </c>
      <c r="GN105" s="1004" t="str">
        <f t="shared" si="176"/>
        <v/>
      </c>
      <c r="GO105" s="1004" t="str">
        <f t="shared" si="177"/>
        <v/>
      </c>
      <c r="GP105" s="1004" t="str">
        <f t="shared" si="178"/>
        <v/>
      </c>
      <c r="GQ105" s="1004" t="str">
        <f t="shared" si="179"/>
        <v/>
      </c>
      <c r="GR105" s="1004" t="str">
        <f t="shared" si="180"/>
        <v/>
      </c>
      <c r="GS105" s="1004" t="str">
        <f t="shared" si="181"/>
        <v/>
      </c>
      <c r="GT105" s="1004" t="str">
        <f t="shared" si="182"/>
        <v/>
      </c>
      <c r="GU105" s="1004" t="str">
        <f t="shared" si="183"/>
        <v/>
      </c>
      <c r="GV105" s="1004" t="str">
        <f t="shared" si="184"/>
        <v/>
      </c>
      <c r="GW105" s="1004" t="str">
        <f t="shared" si="185"/>
        <v/>
      </c>
      <c r="GX105" s="1004" t="str">
        <f t="shared" si="186"/>
        <v/>
      </c>
      <c r="GY105" s="1004" t="str">
        <f t="shared" si="187"/>
        <v/>
      </c>
      <c r="GZ105" s="1004" t="str">
        <f t="shared" si="188"/>
        <v/>
      </c>
      <c r="HA105" s="1004" t="str">
        <f t="shared" si="189"/>
        <v/>
      </c>
      <c r="HB105" s="1004" t="str">
        <f t="shared" si="190"/>
        <v/>
      </c>
      <c r="HC105" s="1004" t="str">
        <f t="shared" si="191"/>
        <v/>
      </c>
      <c r="HD105" s="1004" t="str">
        <f t="shared" si="192"/>
        <v/>
      </c>
      <c r="HE105" s="1004" t="str">
        <f t="shared" si="193"/>
        <v/>
      </c>
      <c r="HF105" s="1004" t="str">
        <f t="shared" si="194"/>
        <v/>
      </c>
      <c r="HG105" s="1004" t="str">
        <f t="shared" si="195"/>
        <v/>
      </c>
      <c r="HH105" s="1004" t="str">
        <f t="shared" si="196"/>
        <v/>
      </c>
      <c r="HI105" s="1004" t="str">
        <f t="shared" si="197"/>
        <v/>
      </c>
      <c r="HJ105" s="1004" t="str">
        <f t="shared" si="198"/>
        <v/>
      </c>
      <c r="HK105" s="1004" t="str">
        <f t="shared" si="199"/>
        <v/>
      </c>
      <c r="HL105" s="1004" t="str">
        <f t="shared" si="200"/>
        <v/>
      </c>
      <c r="HM105" s="1004" t="str">
        <f t="shared" si="201"/>
        <v/>
      </c>
      <c r="HN105" s="1004" t="str">
        <f t="shared" si="202"/>
        <v/>
      </c>
      <c r="HO105" s="1004" t="str">
        <f t="shared" si="203"/>
        <v/>
      </c>
      <c r="HP105" s="1004" t="str">
        <f t="shared" si="204"/>
        <v/>
      </c>
      <c r="HQ105" s="1004" t="str">
        <f t="shared" si="205"/>
        <v/>
      </c>
      <c r="HR105" s="1004" t="str">
        <f t="shared" si="206"/>
        <v/>
      </c>
      <c r="HS105" s="1004" t="str">
        <f t="shared" si="207"/>
        <v/>
      </c>
      <c r="HT105" s="1004" t="str">
        <f t="shared" si="208"/>
        <v/>
      </c>
      <c r="HU105" s="1004" t="str">
        <f t="shared" si="209"/>
        <v/>
      </c>
      <c r="HV105" s="1004" t="str">
        <f t="shared" si="210"/>
        <v/>
      </c>
      <c r="HW105" s="1004" t="str">
        <f t="shared" si="211"/>
        <v/>
      </c>
      <c r="HX105" s="1004" t="str">
        <f t="shared" si="212"/>
        <v/>
      </c>
      <c r="HY105" s="1004" t="str">
        <f t="shared" si="213"/>
        <v/>
      </c>
      <c r="HZ105" s="1008" t="str">
        <f t="shared" si="214"/>
        <v/>
      </c>
      <c r="IA105" s="1008" t="str">
        <f t="shared" si="215"/>
        <v/>
      </c>
      <c r="IB105" s="1008" t="str">
        <f t="shared" si="216"/>
        <v/>
      </c>
      <c r="IC105" s="1008" t="str">
        <f t="shared" si="217"/>
        <v/>
      </c>
      <c r="ID105" s="1008" t="str">
        <f t="shared" si="218"/>
        <v/>
      </c>
      <c r="IE105" s="1008" t="str">
        <f t="shared" si="219"/>
        <v/>
      </c>
      <c r="IF105" s="1008" t="str">
        <f t="shared" si="220"/>
        <v/>
      </c>
      <c r="IG105" s="1008" t="str">
        <f t="shared" si="221"/>
        <v/>
      </c>
      <c r="IH105" s="1008" t="str">
        <f t="shared" si="222"/>
        <v/>
      </c>
      <c r="II105" s="1008" t="str">
        <f t="shared" si="223"/>
        <v/>
      </c>
      <c r="IJ105" s="1008" t="str">
        <f t="shared" si="224"/>
        <v/>
      </c>
      <c r="IK105" s="1008" t="str">
        <f t="shared" si="225"/>
        <v/>
      </c>
      <c r="IL105" s="1008" t="str">
        <f t="shared" si="226"/>
        <v/>
      </c>
      <c r="IM105" s="1008" t="str">
        <f t="shared" si="227"/>
        <v/>
      </c>
      <c r="IN105" s="1008" t="str">
        <f t="shared" si="228"/>
        <v/>
      </c>
      <c r="IO105" s="1008" t="str">
        <f t="shared" si="229"/>
        <v/>
      </c>
      <c r="IP105" s="1008" t="str">
        <f t="shared" si="230"/>
        <v/>
      </c>
      <c r="IQ105" s="1008" t="str">
        <f t="shared" si="231"/>
        <v/>
      </c>
      <c r="IR105" s="1008" t="str">
        <f t="shared" si="232"/>
        <v/>
      </c>
      <c r="IS105" s="1008" t="str">
        <f t="shared" si="233"/>
        <v/>
      </c>
      <c r="IT105" s="1008" t="str">
        <f t="shared" si="234"/>
        <v/>
      </c>
      <c r="IU105" s="1008" t="str">
        <f t="shared" si="235"/>
        <v/>
      </c>
      <c r="IV105" s="1008" t="str">
        <f t="shared" si="236"/>
        <v/>
      </c>
      <c r="IW105" s="1008" t="str">
        <f t="shared" si="237"/>
        <v/>
      </c>
      <c r="IX105" s="1008" t="str">
        <f t="shared" si="238"/>
        <v/>
      </c>
      <c r="IY105" s="1008" t="str">
        <f t="shared" si="239"/>
        <v/>
      </c>
      <c r="IZ105" s="1008" t="str">
        <f t="shared" si="240"/>
        <v/>
      </c>
      <c r="JA105" s="1008" t="str">
        <f t="shared" si="241"/>
        <v/>
      </c>
      <c r="JB105" s="1008" t="str">
        <f t="shared" si="242"/>
        <v/>
      </c>
      <c r="JC105" s="1008" t="str">
        <f t="shared" si="243"/>
        <v/>
      </c>
      <c r="JD105" s="1008" t="str">
        <f t="shared" si="244"/>
        <v/>
      </c>
      <c r="JE105" s="1008" t="str">
        <f t="shared" si="245"/>
        <v/>
      </c>
      <c r="JF105" s="1008" t="str">
        <f t="shared" si="246"/>
        <v/>
      </c>
      <c r="JG105" s="1008" t="str">
        <f t="shared" si="247"/>
        <v/>
      </c>
      <c r="JH105" s="1008" t="str">
        <f t="shared" si="248"/>
        <v/>
      </c>
      <c r="JI105" s="1008" t="str">
        <f t="shared" si="249"/>
        <v/>
      </c>
      <c r="JJ105" s="1008" t="str">
        <f t="shared" si="250"/>
        <v/>
      </c>
      <c r="JK105" s="1008" t="str">
        <f t="shared" si="251"/>
        <v/>
      </c>
      <c r="JL105" s="1008" t="str">
        <f t="shared" si="252"/>
        <v/>
      </c>
      <c r="JM105" s="1008" t="str">
        <f t="shared" si="253"/>
        <v/>
      </c>
      <c r="JN105" s="1008" t="str">
        <f t="shared" si="254"/>
        <v/>
      </c>
      <c r="JO105" s="1008" t="str">
        <f t="shared" si="255"/>
        <v/>
      </c>
      <c r="JP105" s="1008" t="str">
        <f t="shared" si="256"/>
        <v/>
      </c>
      <c r="JQ105" s="1008" t="str">
        <f t="shared" si="257"/>
        <v/>
      </c>
      <c r="JR105" s="1008" t="str">
        <f t="shared" si="258"/>
        <v/>
      </c>
      <c r="JS105" s="1008" t="str">
        <f t="shared" si="259"/>
        <v/>
      </c>
      <c r="JT105" s="1008" t="str">
        <f t="shared" si="260"/>
        <v/>
      </c>
      <c r="JU105" s="1008" t="str">
        <f t="shared" si="261"/>
        <v/>
      </c>
      <c r="JV105" s="1008" t="str">
        <f t="shared" si="262"/>
        <v/>
      </c>
      <c r="JW105" s="1008" t="str">
        <f t="shared" si="263"/>
        <v/>
      </c>
      <c r="JX105" s="1008" t="str">
        <f t="shared" si="264"/>
        <v/>
      </c>
      <c r="JY105" s="1008" t="str">
        <f t="shared" si="265"/>
        <v/>
      </c>
      <c r="JZ105" s="1008" t="str">
        <f t="shared" si="266"/>
        <v/>
      </c>
      <c r="KA105" s="1008" t="str">
        <f t="shared" si="267"/>
        <v/>
      </c>
      <c r="KB105" s="1008" t="str">
        <f t="shared" si="268"/>
        <v/>
      </c>
      <c r="KC105" s="1008" t="str">
        <f t="shared" si="269"/>
        <v/>
      </c>
      <c r="KD105" s="1008" t="str">
        <f t="shared" si="270"/>
        <v/>
      </c>
      <c r="KE105" s="1008" t="str">
        <f t="shared" si="271"/>
        <v/>
      </c>
      <c r="KF105" s="1008" t="str">
        <f t="shared" si="272"/>
        <v/>
      </c>
      <c r="KG105" s="1008" t="str">
        <f t="shared" si="273"/>
        <v/>
      </c>
      <c r="KH105" s="1008" t="str">
        <f t="shared" si="274"/>
        <v/>
      </c>
      <c r="KI105" s="1008" t="str">
        <f t="shared" si="275"/>
        <v/>
      </c>
      <c r="KJ105" s="1008" t="str">
        <f t="shared" si="276"/>
        <v/>
      </c>
      <c r="KK105" s="1008" t="str">
        <f t="shared" si="277"/>
        <v/>
      </c>
      <c r="KL105" s="1008" t="str">
        <f t="shared" si="278"/>
        <v/>
      </c>
      <c r="KM105" s="1008" t="str">
        <f t="shared" si="279"/>
        <v/>
      </c>
      <c r="KN105" s="1008" t="str">
        <f t="shared" si="280"/>
        <v/>
      </c>
      <c r="KO105" s="1008" t="str">
        <f t="shared" si="281"/>
        <v/>
      </c>
      <c r="KP105" s="1008" t="str">
        <f t="shared" si="282"/>
        <v/>
      </c>
      <c r="KQ105" s="1008" t="str">
        <f t="shared" si="283"/>
        <v/>
      </c>
      <c r="KR105" s="1008" t="str">
        <f t="shared" si="284"/>
        <v/>
      </c>
      <c r="KS105" s="1008" t="str">
        <f t="shared" si="285"/>
        <v/>
      </c>
      <c r="KT105" s="1008" t="str">
        <f t="shared" si="286"/>
        <v/>
      </c>
      <c r="KU105" s="1008" t="str">
        <f t="shared" si="287"/>
        <v/>
      </c>
      <c r="KV105" s="1008" t="str">
        <f t="shared" si="288"/>
        <v/>
      </c>
      <c r="KW105" s="1008" t="str">
        <f t="shared" si="289"/>
        <v/>
      </c>
      <c r="KX105" s="1008" t="str">
        <f t="shared" si="290"/>
        <v/>
      </c>
      <c r="KY105" s="1008" t="str">
        <f t="shared" si="291"/>
        <v/>
      </c>
      <c r="KZ105" s="1008" t="str">
        <f t="shared" si="292"/>
        <v/>
      </c>
      <c r="LA105" s="1008" t="str">
        <f t="shared" si="293"/>
        <v/>
      </c>
      <c r="LB105" s="1008" t="str">
        <f t="shared" si="294"/>
        <v/>
      </c>
      <c r="LC105" s="1008" t="str">
        <f t="shared" si="295"/>
        <v/>
      </c>
      <c r="LD105" s="1008" t="str">
        <f t="shared" si="296"/>
        <v/>
      </c>
      <c r="LE105" s="1008" t="str">
        <f t="shared" si="297"/>
        <v/>
      </c>
      <c r="LF105" s="1008" t="str">
        <f t="shared" si="298"/>
        <v/>
      </c>
      <c r="LG105" s="1008" t="str">
        <f t="shared" si="299"/>
        <v/>
      </c>
      <c r="LH105" s="1008" t="str">
        <f t="shared" si="300"/>
        <v/>
      </c>
      <c r="LI105" s="1008" t="str">
        <f t="shared" si="301"/>
        <v/>
      </c>
      <c r="LJ105" s="1008" t="str">
        <f t="shared" si="302"/>
        <v/>
      </c>
      <c r="LK105" s="1008" t="str">
        <f t="shared" si="303"/>
        <v/>
      </c>
      <c r="LL105" s="1008" t="str">
        <f t="shared" si="304"/>
        <v/>
      </c>
      <c r="LM105" s="1008" t="str">
        <f t="shared" si="305"/>
        <v/>
      </c>
      <c r="LN105" s="1008" t="str">
        <f t="shared" si="306"/>
        <v/>
      </c>
      <c r="LO105" s="1008" t="str">
        <f t="shared" si="307"/>
        <v/>
      </c>
      <c r="LP105" s="1008" t="str">
        <f t="shared" si="308"/>
        <v/>
      </c>
      <c r="LQ105" s="1009" t="str">
        <f t="shared" si="309"/>
        <v/>
      </c>
      <c r="LR105" s="1009" t="str">
        <f t="shared" si="310"/>
        <v/>
      </c>
      <c r="LS105" s="1009" t="str">
        <f t="shared" si="311"/>
        <v/>
      </c>
      <c r="LT105" s="1009" t="str">
        <f t="shared" si="312"/>
        <v/>
      </c>
      <c r="LU105" s="1009" t="str">
        <f t="shared" si="313"/>
        <v/>
      </c>
      <c r="LV105" s="1004" t="str">
        <f t="shared" si="314"/>
        <v/>
      </c>
      <c r="LW105" s="1004" t="str">
        <f t="shared" si="315"/>
        <v/>
      </c>
      <c r="LX105" s="1004" t="str">
        <f t="shared" si="316"/>
        <v/>
      </c>
      <c r="LY105" s="1004" t="str">
        <f t="shared" si="317"/>
        <v/>
      </c>
      <c r="LZ105" s="1004" t="str">
        <f t="shared" si="318"/>
        <v/>
      </c>
      <c r="MA105" s="1004" t="str">
        <f t="shared" si="319"/>
        <v/>
      </c>
      <c r="MB105" s="1004" t="str">
        <f t="shared" si="320"/>
        <v/>
      </c>
      <c r="MC105" s="1004" t="str">
        <f t="shared" si="321"/>
        <v/>
      </c>
      <c r="MD105" s="1004" t="str">
        <f t="shared" si="322"/>
        <v/>
      </c>
      <c r="ME105" s="1004" t="str">
        <f t="shared" si="323"/>
        <v/>
      </c>
      <c r="MF105" s="1004" t="str">
        <f t="shared" si="324"/>
        <v/>
      </c>
      <c r="MG105" s="1004" t="str">
        <f t="shared" si="325"/>
        <v/>
      </c>
      <c r="MH105" s="1004" t="str">
        <f t="shared" si="326"/>
        <v/>
      </c>
      <c r="MI105" s="1004" t="str">
        <f t="shared" si="327"/>
        <v/>
      </c>
      <c r="MJ105" s="1004" t="str">
        <f t="shared" si="328"/>
        <v/>
      </c>
      <c r="MK105" s="1004" t="str">
        <f t="shared" si="329"/>
        <v/>
      </c>
      <c r="ML105" s="1004" t="str">
        <f t="shared" si="330"/>
        <v/>
      </c>
      <c r="MM105" s="1004" t="str">
        <f t="shared" si="331"/>
        <v/>
      </c>
      <c r="MN105" s="1004" t="str">
        <f t="shared" si="332"/>
        <v/>
      </c>
      <c r="MO105" s="1004" t="str">
        <f t="shared" si="333"/>
        <v/>
      </c>
      <c r="MP105" s="1007">
        <f t="shared" si="340"/>
        <v>0</v>
      </c>
      <c r="MQ105" s="1007">
        <f t="shared" si="341"/>
        <v>0</v>
      </c>
      <c r="MR105" s="1007">
        <f t="shared" si="342"/>
        <v>0</v>
      </c>
      <c r="MS105" s="1007">
        <f t="shared" si="343"/>
        <v>0</v>
      </c>
      <c r="MT105" s="1007">
        <f t="shared" si="344"/>
        <v>0</v>
      </c>
      <c r="MU105" s="1007">
        <f t="shared" si="345"/>
        <v>0</v>
      </c>
      <c r="MV105" s="1007">
        <f t="shared" si="346"/>
        <v>0</v>
      </c>
      <c r="MW105" s="1007">
        <f t="shared" si="347"/>
        <v>0</v>
      </c>
      <c r="MX105" s="1007">
        <f t="shared" si="348"/>
        <v>0</v>
      </c>
      <c r="MY105" s="1007">
        <f t="shared" si="349"/>
        <v>0</v>
      </c>
      <c r="MZ105" s="1007">
        <f t="shared" si="334"/>
        <v>0</v>
      </c>
      <c r="NA105" s="1007">
        <f t="shared" si="335"/>
        <v>0</v>
      </c>
      <c r="NB105" s="1007">
        <f t="shared" si="336"/>
        <v>0</v>
      </c>
      <c r="NC105" s="1007">
        <f t="shared" si="337"/>
        <v>0</v>
      </c>
      <c r="ND105" s="1007">
        <f t="shared" si="338"/>
        <v>0</v>
      </c>
    </row>
    <row r="106" spans="1:368" s="1004" customFormat="1" ht="13.9" customHeight="1" x14ac:dyDescent="0.2">
      <c r="A106" s="1103" t="str">
        <f t="shared" si="339"/>
        <v/>
      </c>
      <c r="B106" s="1037" t="str">
        <f>'Rent Schedule &amp; Summary'!B13</f>
        <v>Unrestricted</v>
      </c>
      <c r="C106" s="1038">
        <f>'Rent Schedule &amp; Summary'!C13</f>
        <v>0</v>
      </c>
      <c r="D106" s="1039">
        <f>'Rent Schedule &amp; Summary'!D13</f>
        <v>0</v>
      </c>
      <c r="E106" s="1040">
        <f>'Rent Schedule &amp; Summary'!E13</f>
        <v>0</v>
      </c>
      <c r="F106" s="1040">
        <f>'Rent Schedule &amp; Summary'!F13</f>
        <v>0</v>
      </c>
      <c r="G106" s="1040">
        <f>'Rent Schedule &amp; Summary'!G13</f>
        <v>0</v>
      </c>
      <c r="H106" s="1040">
        <f>'Rent Schedule &amp; Summary'!H13</f>
        <v>0</v>
      </c>
      <c r="I106" s="1040">
        <f>'Rent Schedule &amp; Summary'!I13</f>
        <v>0</v>
      </c>
      <c r="J106" s="1040">
        <f>'Rent Schedule &amp; Summary'!J13</f>
        <v>0</v>
      </c>
      <c r="K106" s="1041">
        <f>'Rent Schedule &amp; Summary'!K13</f>
        <v>0</v>
      </c>
      <c r="L106" s="480">
        <f t="shared" si="2"/>
        <v>0</v>
      </c>
      <c r="M106" s="480">
        <f t="shared" si="3"/>
        <v>0</v>
      </c>
      <c r="N106" s="1042">
        <f>'Rent Schedule &amp; Summary'!N13</f>
        <v>0</v>
      </c>
      <c r="O106" s="1042">
        <f>'Rent Schedule &amp; Summary'!K13</f>
        <v>0</v>
      </c>
      <c r="P106" s="1042">
        <f>'Rent Schedule &amp; Summary'!P13</f>
        <v>0</v>
      </c>
      <c r="Q106" s="1044">
        <f>'Rent Schedule &amp; Summary'!Q13</f>
        <v>0</v>
      </c>
      <c r="R106" s="1045"/>
      <c r="S106" s="1046"/>
      <c r="T106" s="1456"/>
      <c r="U106" s="1456"/>
      <c r="V106" s="1456"/>
      <c r="W106" s="1456"/>
      <c r="X106" s="1004" t="str">
        <f t="shared" si="4"/>
        <v/>
      </c>
      <c r="Y106" s="1004" t="str">
        <f t="shared" si="5"/>
        <v/>
      </c>
      <c r="Z106" s="1004" t="str">
        <f t="shared" si="6"/>
        <v/>
      </c>
      <c r="AA106" s="1004" t="str">
        <f t="shared" si="7"/>
        <v/>
      </c>
      <c r="AB106" s="1004" t="str">
        <f t="shared" si="8"/>
        <v/>
      </c>
      <c r="AC106" s="1004" t="str">
        <f t="shared" si="9"/>
        <v/>
      </c>
      <c r="AD106" s="1004" t="str">
        <f t="shared" si="10"/>
        <v/>
      </c>
      <c r="AE106" s="1004" t="str">
        <f t="shared" si="11"/>
        <v/>
      </c>
      <c r="AF106" s="1004" t="str">
        <f t="shared" si="12"/>
        <v/>
      </c>
      <c r="AG106" s="1004" t="str">
        <f t="shared" si="13"/>
        <v/>
      </c>
      <c r="AH106" s="1004" t="str">
        <f t="shared" si="14"/>
        <v/>
      </c>
      <c r="AI106" s="1004" t="str">
        <f t="shared" si="15"/>
        <v/>
      </c>
      <c r="AJ106" s="1004" t="str">
        <f t="shared" si="16"/>
        <v/>
      </c>
      <c r="AK106" s="1004" t="str">
        <f t="shared" si="17"/>
        <v/>
      </c>
      <c r="AL106" s="1004" t="str">
        <f t="shared" si="18"/>
        <v/>
      </c>
      <c r="AM106" s="1004" t="str">
        <f t="shared" si="19"/>
        <v/>
      </c>
      <c r="AN106" s="1004" t="str">
        <f t="shared" si="20"/>
        <v/>
      </c>
      <c r="AO106" s="1004" t="str">
        <f t="shared" si="21"/>
        <v/>
      </c>
      <c r="AP106" s="1004" t="str">
        <f t="shared" si="22"/>
        <v/>
      </c>
      <c r="AQ106" s="1004" t="str">
        <f t="shared" si="23"/>
        <v/>
      </c>
      <c r="AR106" s="1004" t="str">
        <f t="shared" si="24"/>
        <v/>
      </c>
      <c r="AS106" s="1004" t="str">
        <f t="shared" si="25"/>
        <v/>
      </c>
      <c r="AT106" s="1004" t="str">
        <f t="shared" si="26"/>
        <v/>
      </c>
      <c r="AU106" s="1004" t="str">
        <f t="shared" si="27"/>
        <v/>
      </c>
      <c r="AV106" s="1004" t="str">
        <f t="shared" si="28"/>
        <v/>
      </c>
      <c r="AW106" s="1004" t="str">
        <f t="shared" si="29"/>
        <v/>
      </c>
      <c r="AX106" s="1004" t="str">
        <f t="shared" si="30"/>
        <v/>
      </c>
      <c r="AY106" s="1004" t="str">
        <f t="shared" si="31"/>
        <v/>
      </c>
      <c r="AZ106" s="1004" t="str">
        <f t="shared" si="32"/>
        <v/>
      </c>
      <c r="BA106" s="1004" t="str">
        <f t="shared" si="33"/>
        <v/>
      </c>
      <c r="BB106" s="1004" t="str">
        <f t="shared" si="34"/>
        <v/>
      </c>
      <c r="BC106" s="1004" t="str">
        <f t="shared" si="35"/>
        <v/>
      </c>
      <c r="BD106" s="1004" t="str">
        <f t="shared" si="36"/>
        <v/>
      </c>
      <c r="BE106" s="1004" t="str">
        <f t="shared" si="37"/>
        <v/>
      </c>
      <c r="BF106" s="1004" t="str">
        <f t="shared" si="38"/>
        <v/>
      </c>
      <c r="BG106" s="1004" t="str">
        <f t="shared" si="39"/>
        <v/>
      </c>
      <c r="BH106" s="1004" t="str">
        <f t="shared" si="40"/>
        <v/>
      </c>
      <c r="BI106" s="1004" t="str">
        <f t="shared" si="41"/>
        <v/>
      </c>
      <c r="BJ106" s="1004" t="str">
        <f t="shared" si="42"/>
        <v/>
      </c>
      <c r="BK106" s="1004" t="str">
        <f t="shared" si="43"/>
        <v/>
      </c>
      <c r="BL106" s="1004" t="str">
        <f t="shared" si="44"/>
        <v/>
      </c>
      <c r="BM106" s="1004" t="str">
        <f t="shared" si="45"/>
        <v/>
      </c>
      <c r="BN106" s="1004" t="str">
        <f t="shared" si="46"/>
        <v/>
      </c>
      <c r="BO106" s="1004" t="str">
        <f t="shared" si="47"/>
        <v/>
      </c>
      <c r="BP106" s="1004" t="str">
        <f t="shared" si="48"/>
        <v/>
      </c>
      <c r="BQ106" s="1004" t="str">
        <f t="shared" si="49"/>
        <v/>
      </c>
      <c r="BR106" s="1004" t="str">
        <f t="shared" si="50"/>
        <v/>
      </c>
      <c r="BS106" s="1004" t="str">
        <f t="shared" si="51"/>
        <v/>
      </c>
      <c r="BT106" s="1004" t="str">
        <f t="shared" si="52"/>
        <v/>
      </c>
      <c r="BU106" s="1004" t="str">
        <f t="shared" si="53"/>
        <v/>
      </c>
      <c r="BV106" s="1004" t="str">
        <f t="shared" si="54"/>
        <v/>
      </c>
      <c r="BW106" s="1004" t="str">
        <f t="shared" si="55"/>
        <v/>
      </c>
      <c r="BX106" s="1004" t="str">
        <f t="shared" si="56"/>
        <v/>
      </c>
      <c r="BY106" s="1004" t="str">
        <f t="shared" si="57"/>
        <v/>
      </c>
      <c r="BZ106" s="1004" t="str">
        <f t="shared" si="58"/>
        <v/>
      </c>
      <c r="CA106" s="1004" t="str">
        <f t="shared" si="59"/>
        <v/>
      </c>
      <c r="CB106" s="1004" t="str">
        <f t="shared" si="60"/>
        <v/>
      </c>
      <c r="CC106" s="1004" t="str">
        <f t="shared" si="61"/>
        <v/>
      </c>
      <c r="CD106" s="1004" t="str">
        <f t="shared" si="62"/>
        <v/>
      </c>
      <c r="CE106" s="1004" t="str">
        <f t="shared" si="63"/>
        <v/>
      </c>
      <c r="CF106" s="1004" t="str">
        <f t="shared" si="64"/>
        <v/>
      </c>
      <c r="CG106" s="1004" t="str">
        <f t="shared" si="65"/>
        <v/>
      </c>
      <c r="CH106" s="1004" t="str">
        <f t="shared" si="66"/>
        <v/>
      </c>
      <c r="CI106" s="1004" t="str">
        <f t="shared" si="67"/>
        <v/>
      </c>
      <c r="CJ106" s="1004" t="str">
        <f t="shared" si="68"/>
        <v/>
      </c>
      <c r="CK106" s="1004" t="str">
        <f t="shared" si="69"/>
        <v/>
      </c>
      <c r="CL106" s="1004" t="str">
        <f t="shared" si="70"/>
        <v/>
      </c>
      <c r="CM106" s="1004" t="str">
        <f t="shared" si="71"/>
        <v/>
      </c>
      <c r="CN106" s="1004" t="str">
        <f t="shared" si="72"/>
        <v/>
      </c>
      <c r="CO106" s="1004" t="str">
        <f t="shared" si="73"/>
        <v/>
      </c>
      <c r="CP106" s="1004" t="str">
        <f t="shared" si="74"/>
        <v/>
      </c>
      <c r="CQ106" s="1004" t="str">
        <f t="shared" si="75"/>
        <v/>
      </c>
      <c r="CR106" s="1004" t="str">
        <f t="shared" si="76"/>
        <v/>
      </c>
      <c r="CS106" s="1004" t="str">
        <f t="shared" si="77"/>
        <v/>
      </c>
      <c r="CT106" s="1004" t="str">
        <f t="shared" si="78"/>
        <v/>
      </c>
      <c r="CU106" s="1004" t="str">
        <f t="shared" si="79"/>
        <v/>
      </c>
      <c r="CV106" s="1004" t="str">
        <f t="shared" si="80"/>
        <v/>
      </c>
      <c r="CW106" s="1004" t="str">
        <f t="shared" si="81"/>
        <v/>
      </c>
      <c r="CX106" s="1004" t="str">
        <f t="shared" si="82"/>
        <v/>
      </c>
      <c r="CY106" s="1004" t="str">
        <f t="shared" si="83"/>
        <v/>
      </c>
      <c r="CZ106" s="1004" t="str">
        <f t="shared" si="84"/>
        <v/>
      </c>
      <c r="DA106" s="1004" t="str">
        <f t="shared" si="85"/>
        <v/>
      </c>
      <c r="DB106" s="1004" t="str">
        <f t="shared" si="86"/>
        <v/>
      </c>
      <c r="DC106" s="1004" t="str">
        <f t="shared" si="87"/>
        <v/>
      </c>
      <c r="DD106" s="1004" t="str">
        <f t="shared" si="88"/>
        <v/>
      </c>
      <c r="DE106" s="1004" t="str">
        <f t="shared" si="89"/>
        <v/>
      </c>
      <c r="DF106" s="1004" t="str">
        <f t="shared" si="90"/>
        <v/>
      </c>
      <c r="DG106" s="1004" t="str">
        <f t="shared" si="91"/>
        <v/>
      </c>
      <c r="DH106" s="1004" t="str">
        <f t="shared" si="92"/>
        <v/>
      </c>
      <c r="DI106" s="1004" t="str">
        <f t="shared" si="93"/>
        <v/>
      </c>
      <c r="DJ106" s="1004" t="str">
        <f t="shared" si="94"/>
        <v/>
      </c>
      <c r="DK106" s="1004" t="str">
        <f t="shared" si="95"/>
        <v/>
      </c>
      <c r="DL106" s="1004" t="str">
        <f t="shared" si="96"/>
        <v/>
      </c>
      <c r="DM106" s="1004" t="str">
        <f t="shared" si="97"/>
        <v/>
      </c>
      <c r="DN106" s="1004" t="str">
        <f t="shared" si="98"/>
        <v/>
      </c>
      <c r="DO106" s="1004" t="str">
        <f t="shared" si="99"/>
        <v/>
      </c>
      <c r="DP106" s="1004" t="str">
        <f t="shared" si="100"/>
        <v/>
      </c>
      <c r="DQ106" s="1004" t="str">
        <f t="shared" si="101"/>
        <v/>
      </c>
      <c r="DR106" s="1004" t="str">
        <f t="shared" si="102"/>
        <v/>
      </c>
      <c r="DS106" s="1004" t="str">
        <f t="shared" si="103"/>
        <v/>
      </c>
      <c r="DT106" s="1004" t="str">
        <f t="shared" si="104"/>
        <v/>
      </c>
      <c r="DU106" s="1004" t="str">
        <f t="shared" si="105"/>
        <v/>
      </c>
      <c r="DV106" s="1004" t="str">
        <f t="shared" si="106"/>
        <v/>
      </c>
      <c r="DW106" s="1004" t="str">
        <f t="shared" si="107"/>
        <v/>
      </c>
      <c r="DX106" s="1004" t="str">
        <f t="shared" si="108"/>
        <v/>
      </c>
      <c r="DY106" s="1004" t="str">
        <f t="shared" si="109"/>
        <v/>
      </c>
      <c r="DZ106" s="1004" t="str">
        <f t="shared" si="110"/>
        <v/>
      </c>
      <c r="EA106" s="1004" t="str">
        <f t="shared" si="111"/>
        <v/>
      </c>
      <c r="EB106" s="1004" t="str">
        <f t="shared" si="112"/>
        <v/>
      </c>
      <c r="EC106" s="1004" t="str">
        <f t="shared" si="113"/>
        <v/>
      </c>
      <c r="ED106" s="1004" t="str">
        <f t="shared" si="114"/>
        <v/>
      </c>
      <c r="EE106" s="1004" t="str">
        <f t="shared" si="115"/>
        <v/>
      </c>
      <c r="EF106" s="1004" t="str">
        <f t="shared" si="116"/>
        <v/>
      </c>
      <c r="EG106" s="1004" t="str">
        <f t="shared" si="117"/>
        <v/>
      </c>
      <c r="EH106" s="1004" t="str">
        <f t="shared" si="118"/>
        <v/>
      </c>
      <c r="EI106" s="1004" t="str">
        <f t="shared" si="119"/>
        <v/>
      </c>
      <c r="EJ106" s="1004" t="str">
        <f t="shared" si="120"/>
        <v/>
      </c>
      <c r="EK106" s="1004" t="str">
        <f t="shared" si="121"/>
        <v/>
      </c>
      <c r="EL106" s="1004" t="str">
        <f t="shared" si="122"/>
        <v/>
      </c>
      <c r="EM106" s="1004" t="str">
        <f t="shared" si="123"/>
        <v/>
      </c>
      <c r="EN106" s="1004" t="str">
        <f t="shared" si="124"/>
        <v/>
      </c>
      <c r="EO106" s="1004" t="str">
        <f t="shared" si="125"/>
        <v/>
      </c>
      <c r="EP106" s="1004" t="str">
        <f t="shared" si="126"/>
        <v/>
      </c>
      <c r="EQ106" s="1004" t="str">
        <f t="shared" si="127"/>
        <v/>
      </c>
      <c r="ER106" s="1004" t="str">
        <f t="shared" si="128"/>
        <v/>
      </c>
      <c r="ES106" s="1004" t="str">
        <f t="shared" si="129"/>
        <v/>
      </c>
      <c r="ET106" s="1004" t="str">
        <f t="shared" si="130"/>
        <v/>
      </c>
      <c r="EU106" s="1004" t="str">
        <f t="shared" si="131"/>
        <v/>
      </c>
      <c r="EV106" s="1004" t="str">
        <f t="shared" si="132"/>
        <v/>
      </c>
      <c r="EW106" s="1004" t="str">
        <f t="shared" si="133"/>
        <v/>
      </c>
      <c r="EX106" s="1004" t="str">
        <f t="shared" si="134"/>
        <v/>
      </c>
      <c r="EY106" s="1004" t="str">
        <f t="shared" si="135"/>
        <v/>
      </c>
      <c r="EZ106" s="1004" t="str">
        <f t="shared" si="136"/>
        <v/>
      </c>
      <c r="FA106" s="1004" t="str">
        <f t="shared" si="137"/>
        <v/>
      </c>
      <c r="FB106" s="1004" t="str">
        <f t="shared" si="138"/>
        <v/>
      </c>
      <c r="FC106" s="1004" t="str">
        <f t="shared" si="139"/>
        <v/>
      </c>
      <c r="FD106" s="1004" t="str">
        <f t="shared" si="140"/>
        <v/>
      </c>
      <c r="FE106" s="1004" t="str">
        <f t="shared" si="141"/>
        <v/>
      </c>
      <c r="FF106" s="1004" t="str">
        <f t="shared" si="142"/>
        <v/>
      </c>
      <c r="FG106" s="1004" t="str">
        <f t="shared" si="143"/>
        <v/>
      </c>
      <c r="FH106" s="1004" t="str">
        <f t="shared" si="144"/>
        <v/>
      </c>
      <c r="FI106" s="1004" t="str">
        <f t="shared" si="145"/>
        <v/>
      </c>
      <c r="FJ106" s="1004" t="str">
        <f t="shared" si="146"/>
        <v/>
      </c>
      <c r="FK106" s="1004" t="str">
        <f t="shared" si="147"/>
        <v/>
      </c>
      <c r="FL106" s="1004" t="str">
        <f t="shared" si="148"/>
        <v/>
      </c>
      <c r="FM106" s="1004" t="str">
        <f t="shared" si="149"/>
        <v/>
      </c>
      <c r="FN106" s="1004" t="str">
        <f t="shared" si="150"/>
        <v/>
      </c>
      <c r="FO106" s="1004" t="str">
        <f t="shared" si="151"/>
        <v/>
      </c>
      <c r="FP106" s="1004" t="str">
        <f t="shared" si="152"/>
        <v/>
      </c>
      <c r="FQ106" s="1004" t="str">
        <f t="shared" si="153"/>
        <v/>
      </c>
      <c r="FR106" s="1004" t="str">
        <f t="shared" si="154"/>
        <v/>
      </c>
      <c r="FS106" s="1004" t="str">
        <f t="shared" si="155"/>
        <v/>
      </c>
      <c r="FT106" s="1004" t="str">
        <f t="shared" si="156"/>
        <v/>
      </c>
      <c r="FU106" s="1004" t="str">
        <f t="shared" si="157"/>
        <v/>
      </c>
      <c r="FV106" s="1004" t="str">
        <f t="shared" si="158"/>
        <v/>
      </c>
      <c r="FW106" s="1004" t="str">
        <f t="shared" si="159"/>
        <v/>
      </c>
      <c r="FX106" s="1004" t="str">
        <f t="shared" si="160"/>
        <v/>
      </c>
      <c r="FY106" s="1004" t="str">
        <f t="shared" si="161"/>
        <v/>
      </c>
      <c r="FZ106" s="1004" t="str">
        <f t="shared" si="162"/>
        <v/>
      </c>
      <c r="GA106" s="1004" t="str">
        <f t="shared" si="163"/>
        <v/>
      </c>
      <c r="GB106" s="1004" t="str">
        <f t="shared" si="164"/>
        <v/>
      </c>
      <c r="GC106" s="1004" t="str">
        <f t="shared" si="165"/>
        <v/>
      </c>
      <c r="GD106" s="1004" t="str">
        <f t="shared" si="166"/>
        <v/>
      </c>
      <c r="GE106" s="1004" t="str">
        <f t="shared" si="167"/>
        <v/>
      </c>
      <c r="GF106" s="1004" t="str">
        <f t="shared" si="168"/>
        <v/>
      </c>
      <c r="GG106" s="1004" t="str">
        <f t="shared" si="169"/>
        <v/>
      </c>
      <c r="GH106" s="1004" t="str">
        <f t="shared" si="170"/>
        <v/>
      </c>
      <c r="GI106" s="1004" t="str">
        <f t="shared" si="171"/>
        <v/>
      </c>
      <c r="GJ106" s="1004" t="str">
        <f t="shared" si="172"/>
        <v/>
      </c>
      <c r="GK106" s="1004" t="str">
        <f t="shared" si="173"/>
        <v/>
      </c>
      <c r="GL106" s="1004" t="str">
        <f t="shared" si="174"/>
        <v/>
      </c>
      <c r="GM106" s="1004" t="str">
        <f t="shared" si="175"/>
        <v/>
      </c>
      <c r="GN106" s="1004" t="str">
        <f t="shared" si="176"/>
        <v/>
      </c>
      <c r="GO106" s="1004" t="str">
        <f t="shared" si="177"/>
        <v/>
      </c>
      <c r="GP106" s="1004" t="str">
        <f t="shared" si="178"/>
        <v/>
      </c>
      <c r="GQ106" s="1004" t="str">
        <f t="shared" si="179"/>
        <v/>
      </c>
      <c r="GR106" s="1004" t="str">
        <f t="shared" si="180"/>
        <v/>
      </c>
      <c r="GS106" s="1004" t="str">
        <f t="shared" si="181"/>
        <v/>
      </c>
      <c r="GT106" s="1004" t="str">
        <f t="shared" si="182"/>
        <v/>
      </c>
      <c r="GU106" s="1004" t="str">
        <f t="shared" si="183"/>
        <v/>
      </c>
      <c r="GV106" s="1004" t="str">
        <f t="shared" si="184"/>
        <v/>
      </c>
      <c r="GW106" s="1004" t="str">
        <f t="shared" si="185"/>
        <v/>
      </c>
      <c r="GX106" s="1004" t="str">
        <f t="shared" si="186"/>
        <v/>
      </c>
      <c r="GY106" s="1004" t="str">
        <f t="shared" si="187"/>
        <v/>
      </c>
      <c r="GZ106" s="1004" t="str">
        <f t="shared" si="188"/>
        <v/>
      </c>
      <c r="HA106" s="1004" t="str">
        <f t="shared" si="189"/>
        <v/>
      </c>
      <c r="HB106" s="1004" t="str">
        <f t="shared" si="190"/>
        <v/>
      </c>
      <c r="HC106" s="1004" t="str">
        <f t="shared" si="191"/>
        <v/>
      </c>
      <c r="HD106" s="1004" t="str">
        <f t="shared" si="192"/>
        <v/>
      </c>
      <c r="HE106" s="1004" t="str">
        <f t="shared" si="193"/>
        <v/>
      </c>
      <c r="HF106" s="1004" t="str">
        <f t="shared" si="194"/>
        <v/>
      </c>
      <c r="HG106" s="1004" t="str">
        <f t="shared" si="195"/>
        <v/>
      </c>
      <c r="HH106" s="1004" t="str">
        <f t="shared" si="196"/>
        <v/>
      </c>
      <c r="HI106" s="1004" t="str">
        <f t="shared" si="197"/>
        <v/>
      </c>
      <c r="HJ106" s="1004" t="str">
        <f t="shared" si="198"/>
        <v/>
      </c>
      <c r="HK106" s="1004" t="str">
        <f t="shared" si="199"/>
        <v/>
      </c>
      <c r="HL106" s="1004" t="str">
        <f t="shared" si="200"/>
        <v/>
      </c>
      <c r="HM106" s="1004" t="str">
        <f t="shared" si="201"/>
        <v/>
      </c>
      <c r="HN106" s="1004" t="str">
        <f t="shared" si="202"/>
        <v/>
      </c>
      <c r="HO106" s="1004" t="str">
        <f t="shared" si="203"/>
        <v/>
      </c>
      <c r="HP106" s="1004" t="str">
        <f t="shared" si="204"/>
        <v/>
      </c>
      <c r="HQ106" s="1004" t="str">
        <f t="shared" si="205"/>
        <v/>
      </c>
      <c r="HR106" s="1004" t="str">
        <f t="shared" si="206"/>
        <v/>
      </c>
      <c r="HS106" s="1004" t="str">
        <f t="shared" si="207"/>
        <v/>
      </c>
      <c r="HT106" s="1004" t="str">
        <f t="shared" si="208"/>
        <v/>
      </c>
      <c r="HU106" s="1004" t="str">
        <f t="shared" si="209"/>
        <v/>
      </c>
      <c r="HV106" s="1004" t="str">
        <f t="shared" si="210"/>
        <v/>
      </c>
      <c r="HW106" s="1004" t="str">
        <f t="shared" si="211"/>
        <v/>
      </c>
      <c r="HX106" s="1004" t="str">
        <f t="shared" si="212"/>
        <v/>
      </c>
      <c r="HY106" s="1004" t="str">
        <f t="shared" si="213"/>
        <v/>
      </c>
      <c r="HZ106" s="1008" t="str">
        <f t="shared" si="214"/>
        <v/>
      </c>
      <c r="IA106" s="1008" t="str">
        <f t="shared" si="215"/>
        <v/>
      </c>
      <c r="IB106" s="1008" t="str">
        <f t="shared" si="216"/>
        <v/>
      </c>
      <c r="IC106" s="1008" t="str">
        <f t="shared" si="217"/>
        <v/>
      </c>
      <c r="ID106" s="1008" t="str">
        <f t="shared" si="218"/>
        <v/>
      </c>
      <c r="IE106" s="1008" t="str">
        <f t="shared" si="219"/>
        <v/>
      </c>
      <c r="IF106" s="1008" t="str">
        <f t="shared" si="220"/>
        <v/>
      </c>
      <c r="IG106" s="1008" t="str">
        <f t="shared" si="221"/>
        <v/>
      </c>
      <c r="IH106" s="1008" t="str">
        <f t="shared" si="222"/>
        <v/>
      </c>
      <c r="II106" s="1008" t="str">
        <f t="shared" si="223"/>
        <v/>
      </c>
      <c r="IJ106" s="1008" t="str">
        <f t="shared" si="224"/>
        <v/>
      </c>
      <c r="IK106" s="1008" t="str">
        <f t="shared" si="225"/>
        <v/>
      </c>
      <c r="IL106" s="1008" t="str">
        <f t="shared" si="226"/>
        <v/>
      </c>
      <c r="IM106" s="1008" t="str">
        <f t="shared" si="227"/>
        <v/>
      </c>
      <c r="IN106" s="1008" t="str">
        <f t="shared" si="228"/>
        <v/>
      </c>
      <c r="IO106" s="1008" t="str">
        <f t="shared" si="229"/>
        <v/>
      </c>
      <c r="IP106" s="1008" t="str">
        <f t="shared" si="230"/>
        <v/>
      </c>
      <c r="IQ106" s="1008" t="str">
        <f t="shared" si="231"/>
        <v/>
      </c>
      <c r="IR106" s="1008" t="str">
        <f t="shared" si="232"/>
        <v/>
      </c>
      <c r="IS106" s="1008" t="str">
        <f t="shared" si="233"/>
        <v/>
      </c>
      <c r="IT106" s="1008" t="str">
        <f t="shared" si="234"/>
        <v/>
      </c>
      <c r="IU106" s="1008" t="str">
        <f t="shared" si="235"/>
        <v/>
      </c>
      <c r="IV106" s="1008" t="str">
        <f t="shared" si="236"/>
        <v/>
      </c>
      <c r="IW106" s="1008" t="str">
        <f t="shared" si="237"/>
        <v/>
      </c>
      <c r="IX106" s="1008" t="str">
        <f t="shared" si="238"/>
        <v/>
      </c>
      <c r="IY106" s="1008" t="str">
        <f t="shared" si="239"/>
        <v/>
      </c>
      <c r="IZ106" s="1008" t="str">
        <f t="shared" si="240"/>
        <v/>
      </c>
      <c r="JA106" s="1008" t="str">
        <f t="shared" si="241"/>
        <v/>
      </c>
      <c r="JB106" s="1008" t="str">
        <f t="shared" si="242"/>
        <v/>
      </c>
      <c r="JC106" s="1008" t="str">
        <f t="shared" si="243"/>
        <v/>
      </c>
      <c r="JD106" s="1008" t="str">
        <f t="shared" si="244"/>
        <v/>
      </c>
      <c r="JE106" s="1008" t="str">
        <f t="shared" si="245"/>
        <v/>
      </c>
      <c r="JF106" s="1008" t="str">
        <f t="shared" si="246"/>
        <v/>
      </c>
      <c r="JG106" s="1008" t="str">
        <f t="shared" si="247"/>
        <v/>
      </c>
      <c r="JH106" s="1008" t="str">
        <f t="shared" si="248"/>
        <v/>
      </c>
      <c r="JI106" s="1008" t="str">
        <f t="shared" si="249"/>
        <v/>
      </c>
      <c r="JJ106" s="1008" t="str">
        <f t="shared" si="250"/>
        <v/>
      </c>
      <c r="JK106" s="1008" t="str">
        <f t="shared" si="251"/>
        <v/>
      </c>
      <c r="JL106" s="1008" t="str">
        <f t="shared" si="252"/>
        <v/>
      </c>
      <c r="JM106" s="1008" t="str">
        <f t="shared" si="253"/>
        <v/>
      </c>
      <c r="JN106" s="1008" t="str">
        <f t="shared" si="254"/>
        <v/>
      </c>
      <c r="JO106" s="1008" t="str">
        <f t="shared" si="255"/>
        <v/>
      </c>
      <c r="JP106" s="1008" t="str">
        <f t="shared" si="256"/>
        <v/>
      </c>
      <c r="JQ106" s="1008" t="str">
        <f t="shared" si="257"/>
        <v/>
      </c>
      <c r="JR106" s="1008" t="str">
        <f t="shared" si="258"/>
        <v/>
      </c>
      <c r="JS106" s="1008" t="str">
        <f t="shared" si="259"/>
        <v/>
      </c>
      <c r="JT106" s="1008" t="str">
        <f t="shared" si="260"/>
        <v/>
      </c>
      <c r="JU106" s="1008" t="str">
        <f t="shared" si="261"/>
        <v/>
      </c>
      <c r="JV106" s="1008" t="str">
        <f t="shared" si="262"/>
        <v/>
      </c>
      <c r="JW106" s="1008" t="str">
        <f t="shared" si="263"/>
        <v/>
      </c>
      <c r="JX106" s="1008" t="str">
        <f t="shared" si="264"/>
        <v/>
      </c>
      <c r="JY106" s="1008" t="str">
        <f t="shared" si="265"/>
        <v/>
      </c>
      <c r="JZ106" s="1008" t="str">
        <f t="shared" si="266"/>
        <v/>
      </c>
      <c r="KA106" s="1008" t="str">
        <f t="shared" si="267"/>
        <v/>
      </c>
      <c r="KB106" s="1008" t="str">
        <f t="shared" si="268"/>
        <v/>
      </c>
      <c r="KC106" s="1008" t="str">
        <f t="shared" si="269"/>
        <v/>
      </c>
      <c r="KD106" s="1008" t="str">
        <f t="shared" si="270"/>
        <v/>
      </c>
      <c r="KE106" s="1008" t="str">
        <f t="shared" si="271"/>
        <v/>
      </c>
      <c r="KF106" s="1008" t="str">
        <f t="shared" si="272"/>
        <v/>
      </c>
      <c r="KG106" s="1008" t="str">
        <f t="shared" si="273"/>
        <v/>
      </c>
      <c r="KH106" s="1008" t="str">
        <f t="shared" si="274"/>
        <v/>
      </c>
      <c r="KI106" s="1008" t="str">
        <f t="shared" si="275"/>
        <v/>
      </c>
      <c r="KJ106" s="1008" t="str">
        <f t="shared" si="276"/>
        <v/>
      </c>
      <c r="KK106" s="1008" t="str">
        <f t="shared" si="277"/>
        <v/>
      </c>
      <c r="KL106" s="1008" t="str">
        <f t="shared" si="278"/>
        <v/>
      </c>
      <c r="KM106" s="1008" t="str">
        <f t="shared" si="279"/>
        <v/>
      </c>
      <c r="KN106" s="1008" t="str">
        <f t="shared" si="280"/>
        <v/>
      </c>
      <c r="KO106" s="1008" t="str">
        <f t="shared" si="281"/>
        <v/>
      </c>
      <c r="KP106" s="1008" t="str">
        <f t="shared" si="282"/>
        <v/>
      </c>
      <c r="KQ106" s="1008" t="str">
        <f t="shared" si="283"/>
        <v/>
      </c>
      <c r="KR106" s="1008" t="str">
        <f t="shared" si="284"/>
        <v/>
      </c>
      <c r="KS106" s="1008" t="str">
        <f t="shared" si="285"/>
        <v/>
      </c>
      <c r="KT106" s="1008" t="str">
        <f t="shared" si="286"/>
        <v/>
      </c>
      <c r="KU106" s="1008" t="str">
        <f t="shared" si="287"/>
        <v/>
      </c>
      <c r="KV106" s="1008" t="str">
        <f t="shared" si="288"/>
        <v/>
      </c>
      <c r="KW106" s="1008" t="str">
        <f t="shared" si="289"/>
        <v/>
      </c>
      <c r="KX106" s="1008" t="str">
        <f t="shared" si="290"/>
        <v/>
      </c>
      <c r="KY106" s="1008" t="str">
        <f t="shared" si="291"/>
        <v/>
      </c>
      <c r="KZ106" s="1008" t="str">
        <f t="shared" si="292"/>
        <v/>
      </c>
      <c r="LA106" s="1008" t="str">
        <f t="shared" si="293"/>
        <v/>
      </c>
      <c r="LB106" s="1008" t="str">
        <f t="shared" si="294"/>
        <v/>
      </c>
      <c r="LC106" s="1008" t="str">
        <f t="shared" si="295"/>
        <v/>
      </c>
      <c r="LD106" s="1008" t="str">
        <f t="shared" si="296"/>
        <v/>
      </c>
      <c r="LE106" s="1008" t="str">
        <f t="shared" si="297"/>
        <v/>
      </c>
      <c r="LF106" s="1008" t="str">
        <f t="shared" si="298"/>
        <v/>
      </c>
      <c r="LG106" s="1008" t="str">
        <f t="shared" si="299"/>
        <v/>
      </c>
      <c r="LH106" s="1008" t="str">
        <f t="shared" si="300"/>
        <v/>
      </c>
      <c r="LI106" s="1008" t="str">
        <f t="shared" si="301"/>
        <v/>
      </c>
      <c r="LJ106" s="1008" t="str">
        <f t="shared" si="302"/>
        <v/>
      </c>
      <c r="LK106" s="1008" t="str">
        <f t="shared" si="303"/>
        <v/>
      </c>
      <c r="LL106" s="1008" t="str">
        <f t="shared" si="304"/>
        <v/>
      </c>
      <c r="LM106" s="1008" t="str">
        <f t="shared" si="305"/>
        <v/>
      </c>
      <c r="LN106" s="1008" t="str">
        <f t="shared" si="306"/>
        <v/>
      </c>
      <c r="LO106" s="1008" t="str">
        <f t="shared" si="307"/>
        <v/>
      </c>
      <c r="LP106" s="1008" t="str">
        <f t="shared" si="308"/>
        <v/>
      </c>
      <c r="LQ106" s="1009" t="str">
        <f t="shared" si="309"/>
        <v/>
      </c>
      <c r="LR106" s="1009" t="str">
        <f t="shared" si="310"/>
        <v/>
      </c>
      <c r="LS106" s="1009" t="str">
        <f t="shared" si="311"/>
        <v/>
      </c>
      <c r="LT106" s="1009" t="str">
        <f t="shared" si="312"/>
        <v/>
      </c>
      <c r="LU106" s="1009" t="str">
        <f t="shared" si="313"/>
        <v/>
      </c>
      <c r="LV106" s="1004" t="str">
        <f t="shared" si="314"/>
        <v/>
      </c>
      <c r="LW106" s="1004" t="str">
        <f t="shared" si="315"/>
        <v/>
      </c>
      <c r="LX106" s="1004" t="str">
        <f t="shared" si="316"/>
        <v/>
      </c>
      <c r="LY106" s="1004" t="str">
        <f t="shared" si="317"/>
        <v/>
      </c>
      <c r="LZ106" s="1004" t="str">
        <f t="shared" si="318"/>
        <v/>
      </c>
      <c r="MA106" s="1004" t="str">
        <f t="shared" si="319"/>
        <v/>
      </c>
      <c r="MB106" s="1004" t="str">
        <f t="shared" si="320"/>
        <v/>
      </c>
      <c r="MC106" s="1004" t="str">
        <f t="shared" si="321"/>
        <v/>
      </c>
      <c r="MD106" s="1004" t="str">
        <f t="shared" si="322"/>
        <v/>
      </c>
      <c r="ME106" s="1004" t="str">
        <f t="shared" si="323"/>
        <v/>
      </c>
      <c r="MF106" s="1004" t="str">
        <f t="shared" si="324"/>
        <v/>
      </c>
      <c r="MG106" s="1004" t="str">
        <f t="shared" si="325"/>
        <v/>
      </c>
      <c r="MH106" s="1004" t="str">
        <f t="shared" si="326"/>
        <v/>
      </c>
      <c r="MI106" s="1004" t="str">
        <f t="shared" si="327"/>
        <v/>
      </c>
      <c r="MJ106" s="1004" t="str">
        <f t="shared" si="328"/>
        <v/>
      </c>
      <c r="MK106" s="1004" t="str">
        <f t="shared" si="329"/>
        <v/>
      </c>
      <c r="ML106" s="1004" t="str">
        <f t="shared" si="330"/>
        <v/>
      </c>
      <c r="MM106" s="1004" t="str">
        <f t="shared" si="331"/>
        <v/>
      </c>
      <c r="MN106" s="1004" t="str">
        <f t="shared" si="332"/>
        <v/>
      </c>
      <c r="MO106" s="1004" t="str">
        <f t="shared" si="333"/>
        <v/>
      </c>
      <c r="MP106" s="1007">
        <f t="shared" si="340"/>
        <v>0</v>
      </c>
      <c r="MQ106" s="1007">
        <f t="shared" si="341"/>
        <v>0</v>
      </c>
      <c r="MR106" s="1007">
        <f t="shared" si="342"/>
        <v>0</v>
      </c>
      <c r="MS106" s="1007">
        <f t="shared" si="343"/>
        <v>0</v>
      </c>
      <c r="MT106" s="1007">
        <f t="shared" si="344"/>
        <v>0</v>
      </c>
      <c r="MU106" s="1007">
        <f t="shared" si="345"/>
        <v>0</v>
      </c>
      <c r="MV106" s="1007">
        <f t="shared" si="346"/>
        <v>0</v>
      </c>
      <c r="MW106" s="1007">
        <f t="shared" si="347"/>
        <v>0</v>
      </c>
      <c r="MX106" s="1007">
        <f t="shared" si="348"/>
        <v>0</v>
      </c>
      <c r="MY106" s="1007">
        <f t="shared" si="349"/>
        <v>0</v>
      </c>
      <c r="MZ106" s="1007">
        <f t="shared" si="334"/>
        <v>0</v>
      </c>
      <c r="NA106" s="1007">
        <f t="shared" si="335"/>
        <v>0</v>
      </c>
      <c r="NB106" s="1007">
        <f t="shared" si="336"/>
        <v>0</v>
      </c>
      <c r="NC106" s="1007">
        <f t="shared" si="337"/>
        <v>0</v>
      </c>
      <c r="ND106" s="1007">
        <f t="shared" si="338"/>
        <v>0</v>
      </c>
    </row>
    <row r="107" spans="1:368" s="1004" customFormat="1" ht="13.9" customHeight="1" x14ac:dyDescent="0.2">
      <c r="A107" s="1103" t="str">
        <f t="shared" si="339"/>
        <v/>
      </c>
      <c r="B107" s="1037" t="str">
        <f>'Rent Schedule &amp; Summary'!B14</f>
        <v>Unrestricted</v>
      </c>
      <c r="C107" s="1038">
        <f>'Rent Schedule &amp; Summary'!C14</f>
        <v>0</v>
      </c>
      <c r="D107" s="1039">
        <f>'Rent Schedule &amp; Summary'!D14</f>
        <v>0</v>
      </c>
      <c r="E107" s="1040">
        <f>'Rent Schedule &amp; Summary'!E14</f>
        <v>0</v>
      </c>
      <c r="F107" s="1040">
        <f>'Rent Schedule &amp; Summary'!F14</f>
        <v>0</v>
      </c>
      <c r="G107" s="1040">
        <f>'Rent Schedule &amp; Summary'!G14</f>
        <v>0</v>
      </c>
      <c r="H107" s="1040">
        <f>'Rent Schedule &amp; Summary'!H14</f>
        <v>0</v>
      </c>
      <c r="I107" s="1040">
        <f>'Rent Schedule &amp; Summary'!I14</f>
        <v>0</v>
      </c>
      <c r="J107" s="1040">
        <f>'Rent Schedule &amp; Summary'!J14</f>
        <v>0</v>
      </c>
      <c r="K107" s="1041">
        <f>'Rent Schedule &amp; Summary'!K14</f>
        <v>0</v>
      </c>
      <c r="L107" s="480">
        <f t="shared" si="2"/>
        <v>0</v>
      </c>
      <c r="M107" s="480">
        <f t="shared" si="3"/>
        <v>0</v>
      </c>
      <c r="N107" s="1042">
        <f>'Rent Schedule &amp; Summary'!N14</f>
        <v>0</v>
      </c>
      <c r="O107" s="1042">
        <f>'Rent Schedule &amp; Summary'!K14</f>
        <v>0</v>
      </c>
      <c r="P107" s="1042">
        <f>'Rent Schedule &amp; Summary'!P14</f>
        <v>0</v>
      </c>
      <c r="Q107" s="1044">
        <f>'Rent Schedule &amp; Summary'!Q14</f>
        <v>0</v>
      </c>
      <c r="R107" s="1045"/>
      <c r="S107" s="1046"/>
      <c r="T107" s="1456"/>
      <c r="U107" s="1456"/>
      <c r="V107" s="1456"/>
      <c r="W107" s="1456"/>
      <c r="X107" s="1004" t="str">
        <f t="shared" si="4"/>
        <v/>
      </c>
      <c r="Y107" s="1004" t="str">
        <f t="shared" si="5"/>
        <v/>
      </c>
      <c r="Z107" s="1004" t="str">
        <f t="shared" si="6"/>
        <v/>
      </c>
      <c r="AA107" s="1004" t="str">
        <f t="shared" si="7"/>
        <v/>
      </c>
      <c r="AB107" s="1004" t="str">
        <f t="shared" si="8"/>
        <v/>
      </c>
      <c r="AC107" s="1004" t="str">
        <f t="shared" si="9"/>
        <v/>
      </c>
      <c r="AD107" s="1004" t="str">
        <f t="shared" si="10"/>
        <v/>
      </c>
      <c r="AE107" s="1004" t="str">
        <f t="shared" si="11"/>
        <v/>
      </c>
      <c r="AF107" s="1004" t="str">
        <f t="shared" si="12"/>
        <v/>
      </c>
      <c r="AG107" s="1004" t="str">
        <f t="shared" si="13"/>
        <v/>
      </c>
      <c r="AH107" s="1004" t="str">
        <f t="shared" si="14"/>
        <v/>
      </c>
      <c r="AI107" s="1004" t="str">
        <f t="shared" si="15"/>
        <v/>
      </c>
      <c r="AJ107" s="1004" t="str">
        <f t="shared" si="16"/>
        <v/>
      </c>
      <c r="AK107" s="1004" t="str">
        <f t="shared" si="17"/>
        <v/>
      </c>
      <c r="AL107" s="1004" t="str">
        <f t="shared" si="18"/>
        <v/>
      </c>
      <c r="AM107" s="1004" t="str">
        <f t="shared" si="19"/>
        <v/>
      </c>
      <c r="AN107" s="1004" t="str">
        <f t="shared" si="20"/>
        <v/>
      </c>
      <c r="AO107" s="1004" t="str">
        <f t="shared" si="21"/>
        <v/>
      </c>
      <c r="AP107" s="1004" t="str">
        <f t="shared" si="22"/>
        <v/>
      </c>
      <c r="AQ107" s="1004" t="str">
        <f t="shared" si="23"/>
        <v/>
      </c>
      <c r="AR107" s="1004" t="str">
        <f t="shared" si="24"/>
        <v/>
      </c>
      <c r="AS107" s="1004" t="str">
        <f t="shared" si="25"/>
        <v/>
      </c>
      <c r="AT107" s="1004" t="str">
        <f t="shared" si="26"/>
        <v/>
      </c>
      <c r="AU107" s="1004" t="str">
        <f t="shared" si="27"/>
        <v/>
      </c>
      <c r="AV107" s="1004" t="str">
        <f t="shared" si="28"/>
        <v/>
      </c>
      <c r="AW107" s="1004" t="str">
        <f t="shared" si="29"/>
        <v/>
      </c>
      <c r="AX107" s="1004" t="str">
        <f t="shared" si="30"/>
        <v/>
      </c>
      <c r="AY107" s="1004" t="str">
        <f t="shared" si="31"/>
        <v/>
      </c>
      <c r="AZ107" s="1004" t="str">
        <f t="shared" si="32"/>
        <v/>
      </c>
      <c r="BA107" s="1004" t="str">
        <f t="shared" si="33"/>
        <v/>
      </c>
      <c r="BB107" s="1004" t="str">
        <f t="shared" si="34"/>
        <v/>
      </c>
      <c r="BC107" s="1004" t="str">
        <f t="shared" si="35"/>
        <v/>
      </c>
      <c r="BD107" s="1004" t="str">
        <f t="shared" si="36"/>
        <v/>
      </c>
      <c r="BE107" s="1004" t="str">
        <f t="shared" si="37"/>
        <v/>
      </c>
      <c r="BF107" s="1004" t="str">
        <f t="shared" si="38"/>
        <v/>
      </c>
      <c r="BG107" s="1004" t="str">
        <f t="shared" si="39"/>
        <v/>
      </c>
      <c r="BH107" s="1004" t="str">
        <f t="shared" si="40"/>
        <v/>
      </c>
      <c r="BI107" s="1004" t="str">
        <f t="shared" si="41"/>
        <v/>
      </c>
      <c r="BJ107" s="1004" t="str">
        <f t="shared" si="42"/>
        <v/>
      </c>
      <c r="BK107" s="1004" t="str">
        <f t="shared" si="43"/>
        <v/>
      </c>
      <c r="BL107" s="1004" t="str">
        <f t="shared" si="44"/>
        <v/>
      </c>
      <c r="BM107" s="1004" t="str">
        <f t="shared" si="45"/>
        <v/>
      </c>
      <c r="BN107" s="1004" t="str">
        <f t="shared" si="46"/>
        <v/>
      </c>
      <c r="BO107" s="1004" t="str">
        <f t="shared" si="47"/>
        <v/>
      </c>
      <c r="BP107" s="1004" t="str">
        <f t="shared" si="48"/>
        <v/>
      </c>
      <c r="BQ107" s="1004" t="str">
        <f t="shared" si="49"/>
        <v/>
      </c>
      <c r="BR107" s="1004" t="str">
        <f t="shared" si="50"/>
        <v/>
      </c>
      <c r="BS107" s="1004" t="str">
        <f t="shared" si="51"/>
        <v/>
      </c>
      <c r="BT107" s="1004" t="str">
        <f t="shared" si="52"/>
        <v/>
      </c>
      <c r="BU107" s="1004" t="str">
        <f t="shared" si="53"/>
        <v/>
      </c>
      <c r="BV107" s="1004" t="str">
        <f t="shared" si="54"/>
        <v/>
      </c>
      <c r="BW107" s="1004" t="str">
        <f t="shared" si="55"/>
        <v/>
      </c>
      <c r="BX107" s="1004" t="str">
        <f t="shared" si="56"/>
        <v/>
      </c>
      <c r="BY107" s="1004" t="str">
        <f t="shared" si="57"/>
        <v/>
      </c>
      <c r="BZ107" s="1004" t="str">
        <f t="shared" si="58"/>
        <v/>
      </c>
      <c r="CA107" s="1004" t="str">
        <f t="shared" si="59"/>
        <v/>
      </c>
      <c r="CB107" s="1004" t="str">
        <f t="shared" si="60"/>
        <v/>
      </c>
      <c r="CC107" s="1004" t="str">
        <f t="shared" si="61"/>
        <v/>
      </c>
      <c r="CD107" s="1004" t="str">
        <f t="shared" si="62"/>
        <v/>
      </c>
      <c r="CE107" s="1004" t="str">
        <f t="shared" si="63"/>
        <v/>
      </c>
      <c r="CF107" s="1004" t="str">
        <f t="shared" si="64"/>
        <v/>
      </c>
      <c r="CG107" s="1004" t="str">
        <f t="shared" si="65"/>
        <v/>
      </c>
      <c r="CH107" s="1004" t="str">
        <f t="shared" si="66"/>
        <v/>
      </c>
      <c r="CI107" s="1004" t="str">
        <f t="shared" si="67"/>
        <v/>
      </c>
      <c r="CJ107" s="1004" t="str">
        <f t="shared" si="68"/>
        <v/>
      </c>
      <c r="CK107" s="1004" t="str">
        <f t="shared" si="69"/>
        <v/>
      </c>
      <c r="CL107" s="1004" t="str">
        <f t="shared" si="70"/>
        <v/>
      </c>
      <c r="CM107" s="1004" t="str">
        <f t="shared" si="71"/>
        <v/>
      </c>
      <c r="CN107" s="1004" t="str">
        <f t="shared" si="72"/>
        <v/>
      </c>
      <c r="CO107" s="1004" t="str">
        <f t="shared" si="73"/>
        <v/>
      </c>
      <c r="CP107" s="1004" t="str">
        <f t="shared" si="74"/>
        <v/>
      </c>
      <c r="CQ107" s="1004" t="str">
        <f t="shared" si="75"/>
        <v/>
      </c>
      <c r="CR107" s="1004" t="str">
        <f t="shared" si="76"/>
        <v/>
      </c>
      <c r="CS107" s="1004" t="str">
        <f t="shared" si="77"/>
        <v/>
      </c>
      <c r="CT107" s="1004" t="str">
        <f t="shared" si="78"/>
        <v/>
      </c>
      <c r="CU107" s="1004" t="str">
        <f t="shared" si="79"/>
        <v/>
      </c>
      <c r="CV107" s="1004" t="str">
        <f t="shared" si="80"/>
        <v/>
      </c>
      <c r="CW107" s="1004" t="str">
        <f t="shared" si="81"/>
        <v/>
      </c>
      <c r="CX107" s="1004" t="str">
        <f t="shared" si="82"/>
        <v/>
      </c>
      <c r="CY107" s="1004" t="str">
        <f t="shared" si="83"/>
        <v/>
      </c>
      <c r="CZ107" s="1004" t="str">
        <f t="shared" si="84"/>
        <v/>
      </c>
      <c r="DA107" s="1004" t="str">
        <f t="shared" si="85"/>
        <v/>
      </c>
      <c r="DB107" s="1004" t="str">
        <f t="shared" si="86"/>
        <v/>
      </c>
      <c r="DC107" s="1004" t="str">
        <f t="shared" si="87"/>
        <v/>
      </c>
      <c r="DD107" s="1004" t="str">
        <f t="shared" si="88"/>
        <v/>
      </c>
      <c r="DE107" s="1004" t="str">
        <f t="shared" si="89"/>
        <v/>
      </c>
      <c r="DF107" s="1004" t="str">
        <f t="shared" si="90"/>
        <v/>
      </c>
      <c r="DG107" s="1004" t="str">
        <f t="shared" si="91"/>
        <v/>
      </c>
      <c r="DH107" s="1004" t="str">
        <f t="shared" si="92"/>
        <v/>
      </c>
      <c r="DI107" s="1004" t="str">
        <f t="shared" si="93"/>
        <v/>
      </c>
      <c r="DJ107" s="1004" t="str">
        <f t="shared" si="94"/>
        <v/>
      </c>
      <c r="DK107" s="1004" t="str">
        <f t="shared" si="95"/>
        <v/>
      </c>
      <c r="DL107" s="1004" t="str">
        <f t="shared" si="96"/>
        <v/>
      </c>
      <c r="DM107" s="1004" t="str">
        <f t="shared" si="97"/>
        <v/>
      </c>
      <c r="DN107" s="1004" t="str">
        <f t="shared" si="98"/>
        <v/>
      </c>
      <c r="DO107" s="1004" t="str">
        <f t="shared" si="99"/>
        <v/>
      </c>
      <c r="DP107" s="1004" t="str">
        <f t="shared" si="100"/>
        <v/>
      </c>
      <c r="DQ107" s="1004" t="str">
        <f t="shared" si="101"/>
        <v/>
      </c>
      <c r="DR107" s="1004" t="str">
        <f t="shared" si="102"/>
        <v/>
      </c>
      <c r="DS107" s="1004" t="str">
        <f t="shared" si="103"/>
        <v/>
      </c>
      <c r="DT107" s="1004" t="str">
        <f t="shared" si="104"/>
        <v/>
      </c>
      <c r="DU107" s="1004" t="str">
        <f t="shared" si="105"/>
        <v/>
      </c>
      <c r="DV107" s="1004" t="str">
        <f t="shared" si="106"/>
        <v/>
      </c>
      <c r="DW107" s="1004" t="str">
        <f t="shared" si="107"/>
        <v/>
      </c>
      <c r="DX107" s="1004" t="str">
        <f t="shared" si="108"/>
        <v/>
      </c>
      <c r="DY107" s="1004" t="str">
        <f t="shared" si="109"/>
        <v/>
      </c>
      <c r="DZ107" s="1004" t="str">
        <f t="shared" si="110"/>
        <v/>
      </c>
      <c r="EA107" s="1004" t="str">
        <f t="shared" si="111"/>
        <v/>
      </c>
      <c r="EB107" s="1004" t="str">
        <f t="shared" si="112"/>
        <v/>
      </c>
      <c r="EC107" s="1004" t="str">
        <f t="shared" si="113"/>
        <v/>
      </c>
      <c r="ED107" s="1004" t="str">
        <f t="shared" si="114"/>
        <v/>
      </c>
      <c r="EE107" s="1004" t="str">
        <f t="shared" si="115"/>
        <v/>
      </c>
      <c r="EF107" s="1004" t="str">
        <f t="shared" si="116"/>
        <v/>
      </c>
      <c r="EG107" s="1004" t="str">
        <f t="shared" si="117"/>
        <v/>
      </c>
      <c r="EH107" s="1004" t="str">
        <f t="shared" si="118"/>
        <v/>
      </c>
      <c r="EI107" s="1004" t="str">
        <f t="shared" si="119"/>
        <v/>
      </c>
      <c r="EJ107" s="1004" t="str">
        <f t="shared" si="120"/>
        <v/>
      </c>
      <c r="EK107" s="1004" t="str">
        <f t="shared" si="121"/>
        <v/>
      </c>
      <c r="EL107" s="1004" t="str">
        <f t="shared" si="122"/>
        <v/>
      </c>
      <c r="EM107" s="1004" t="str">
        <f t="shared" si="123"/>
        <v/>
      </c>
      <c r="EN107" s="1004" t="str">
        <f t="shared" si="124"/>
        <v/>
      </c>
      <c r="EO107" s="1004" t="str">
        <f t="shared" si="125"/>
        <v/>
      </c>
      <c r="EP107" s="1004" t="str">
        <f t="shared" si="126"/>
        <v/>
      </c>
      <c r="EQ107" s="1004" t="str">
        <f t="shared" si="127"/>
        <v/>
      </c>
      <c r="ER107" s="1004" t="str">
        <f t="shared" si="128"/>
        <v/>
      </c>
      <c r="ES107" s="1004" t="str">
        <f t="shared" si="129"/>
        <v/>
      </c>
      <c r="ET107" s="1004" t="str">
        <f t="shared" si="130"/>
        <v/>
      </c>
      <c r="EU107" s="1004" t="str">
        <f t="shared" si="131"/>
        <v/>
      </c>
      <c r="EV107" s="1004" t="str">
        <f t="shared" si="132"/>
        <v/>
      </c>
      <c r="EW107" s="1004" t="str">
        <f t="shared" si="133"/>
        <v/>
      </c>
      <c r="EX107" s="1004" t="str">
        <f t="shared" si="134"/>
        <v/>
      </c>
      <c r="EY107" s="1004" t="str">
        <f t="shared" si="135"/>
        <v/>
      </c>
      <c r="EZ107" s="1004" t="str">
        <f t="shared" si="136"/>
        <v/>
      </c>
      <c r="FA107" s="1004" t="str">
        <f t="shared" si="137"/>
        <v/>
      </c>
      <c r="FB107" s="1004" t="str">
        <f t="shared" si="138"/>
        <v/>
      </c>
      <c r="FC107" s="1004" t="str">
        <f t="shared" si="139"/>
        <v/>
      </c>
      <c r="FD107" s="1004" t="str">
        <f t="shared" si="140"/>
        <v/>
      </c>
      <c r="FE107" s="1004" t="str">
        <f t="shared" si="141"/>
        <v/>
      </c>
      <c r="FF107" s="1004" t="str">
        <f t="shared" si="142"/>
        <v/>
      </c>
      <c r="FG107" s="1004" t="str">
        <f t="shared" si="143"/>
        <v/>
      </c>
      <c r="FH107" s="1004" t="str">
        <f t="shared" si="144"/>
        <v/>
      </c>
      <c r="FI107" s="1004" t="str">
        <f t="shared" si="145"/>
        <v/>
      </c>
      <c r="FJ107" s="1004" t="str">
        <f t="shared" si="146"/>
        <v/>
      </c>
      <c r="FK107" s="1004" t="str">
        <f t="shared" si="147"/>
        <v/>
      </c>
      <c r="FL107" s="1004" t="str">
        <f t="shared" si="148"/>
        <v/>
      </c>
      <c r="FM107" s="1004" t="str">
        <f t="shared" si="149"/>
        <v/>
      </c>
      <c r="FN107" s="1004" t="str">
        <f t="shared" si="150"/>
        <v/>
      </c>
      <c r="FO107" s="1004" t="str">
        <f t="shared" si="151"/>
        <v/>
      </c>
      <c r="FP107" s="1004" t="str">
        <f t="shared" si="152"/>
        <v/>
      </c>
      <c r="FQ107" s="1004" t="str">
        <f t="shared" si="153"/>
        <v/>
      </c>
      <c r="FR107" s="1004" t="str">
        <f t="shared" si="154"/>
        <v/>
      </c>
      <c r="FS107" s="1004" t="str">
        <f t="shared" si="155"/>
        <v/>
      </c>
      <c r="FT107" s="1004" t="str">
        <f t="shared" si="156"/>
        <v/>
      </c>
      <c r="FU107" s="1004" t="str">
        <f t="shared" si="157"/>
        <v/>
      </c>
      <c r="FV107" s="1004" t="str">
        <f t="shared" si="158"/>
        <v/>
      </c>
      <c r="FW107" s="1004" t="str">
        <f t="shared" si="159"/>
        <v/>
      </c>
      <c r="FX107" s="1004" t="str">
        <f t="shared" si="160"/>
        <v/>
      </c>
      <c r="FY107" s="1004" t="str">
        <f t="shared" si="161"/>
        <v/>
      </c>
      <c r="FZ107" s="1004" t="str">
        <f t="shared" si="162"/>
        <v/>
      </c>
      <c r="GA107" s="1004" t="str">
        <f t="shared" si="163"/>
        <v/>
      </c>
      <c r="GB107" s="1004" t="str">
        <f t="shared" si="164"/>
        <v/>
      </c>
      <c r="GC107" s="1004" t="str">
        <f t="shared" si="165"/>
        <v/>
      </c>
      <c r="GD107" s="1004" t="str">
        <f t="shared" si="166"/>
        <v/>
      </c>
      <c r="GE107" s="1004" t="str">
        <f t="shared" si="167"/>
        <v/>
      </c>
      <c r="GF107" s="1004" t="str">
        <f t="shared" si="168"/>
        <v/>
      </c>
      <c r="GG107" s="1004" t="str">
        <f t="shared" si="169"/>
        <v/>
      </c>
      <c r="GH107" s="1004" t="str">
        <f t="shared" si="170"/>
        <v/>
      </c>
      <c r="GI107" s="1004" t="str">
        <f t="shared" si="171"/>
        <v/>
      </c>
      <c r="GJ107" s="1004" t="str">
        <f t="shared" si="172"/>
        <v/>
      </c>
      <c r="GK107" s="1004" t="str">
        <f t="shared" si="173"/>
        <v/>
      </c>
      <c r="GL107" s="1004" t="str">
        <f t="shared" si="174"/>
        <v/>
      </c>
      <c r="GM107" s="1004" t="str">
        <f t="shared" si="175"/>
        <v/>
      </c>
      <c r="GN107" s="1004" t="str">
        <f t="shared" si="176"/>
        <v/>
      </c>
      <c r="GO107" s="1004" t="str">
        <f t="shared" si="177"/>
        <v/>
      </c>
      <c r="GP107" s="1004" t="str">
        <f t="shared" si="178"/>
        <v/>
      </c>
      <c r="GQ107" s="1004" t="str">
        <f t="shared" si="179"/>
        <v/>
      </c>
      <c r="GR107" s="1004" t="str">
        <f t="shared" si="180"/>
        <v/>
      </c>
      <c r="GS107" s="1004" t="str">
        <f t="shared" si="181"/>
        <v/>
      </c>
      <c r="GT107" s="1004" t="str">
        <f t="shared" si="182"/>
        <v/>
      </c>
      <c r="GU107" s="1004" t="str">
        <f t="shared" si="183"/>
        <v/>
      </c>
      <c r="GV107" s="1004" t="str">
        <f t="shared" si="184"/>
        <v/>
      </c>
      <c r="GW107" s="1004" t="str">
        <f t="shared" si="185"/>
        <v/>
      </c>
      <c r="GX107" s="1004" t="str">
        <f t="shared" si="186"/>
        <v/>
      </c>
      <c r="GY107" s="1004" t="str">
        <f t="shared" si="187"/>
        <v/>
      </c>
      <c r="GZ107" s="1004" t="str">
        <f t="shared" si="188"/>
        <v/>
      </c>
      <c r="HA107" s="1004" t="str">
        <f t="shared" si="189"/>
        <v/>
      </c>
      <c r="HB107" s="1004" t="str">
        <f t="shared" si="190"/>
        <v/>
      </c>
      <c r="HC107" s="1004" t="str">
        <f t="shared" si="191"/>
        <v/>
      </c>
      <c r="HD107" s="1004" t="str">
        <f t="shared" si="192"/>
        <v/>
      </c>
      <c r="HE107" s="1004" t="str">
        <f t="shared" si="193"/>
        <v/>
      </c>
      <c r="HF107" s="1004" t="str">
        <f t="shared" si="194"/>
        <v/>
      </c>
      <c r="HG107" s="1004" t="str">
        <f t="shared" si="195"/>
        <v/>
      </c>
      <c r="HH107" s="1004" t="str">
        <f t="shared" si="196"/>
        <v/>
      </c>
      <c r="HI107" s="1004" t="str">
        <f t="shared" si="197"/>
        <v/>
      </c>
      <c r="HJ107" s="1004" t="str">
        <f t="shared" si="198"/>
        <v/>
      </c>
      <c r="HK107" s="1004" t="str">
        <f t="shared" si="199"/>
        <v/>
      </c>
      <c r="HL107" s="1004" t="str">
        <f t="shared" si="200"/>
        <v/>
      </c>
      <c r="HM107" s="1004" t="str">
        <f t="shared" si="201"/>
        <v/>
      </c>
      <c r="HN107" s="1004" t="str">
        <f t="shared" si="202"/>
        <v/>
      </c>
      <c r="HO107" s="1004" t="str">
        <f t="shared" si="203"/>
        <v/>
      </c>
      <c r="HP107" s="1004" t="str">
        <f t="shared" si="204"/>
        <v/>
      </c>
      <c r="HQ107" s="1004" t="str">
        <f t="shared" si="205"/>
        <v/>
      </c>
      <c r="HR107" s="1004" t="str">
        <f t="shared" si="206"/>
        <v/>
      </c>
      <c r="HS107" s="1004" t="str">
        <f t="shared" si="207"/>
        <v/>
      </c>
      <c r="HT107" s="1004" t="str">
        <f t="shared" si="208"/>
        <v/>
      </c>
      <c r="HU107" s="1004" t="str">
        <f t="shared" si="209"/>
        <v/>
      </c>
      <c r="HV107" s="1004" t="str">
        <f t="shared" si="210"/>
        <v/>
      </c>
      <c r="HW107" s="1004" t="str">
        <f t="shared" si="211"/>
        <v/>
      </c>
      <c r="HX107" s="1004" t="str">
        <f t="shared" si="212"/>
        <v/>
      </c>
      <c r="HY107" s="1004" t="str">
        <f t="shared" si="213"/>
        <v/>
      </c>
      <c r="HZ107" s="1008" t="str">
        <f t="shared" si="214"/>
        <v/>
      </c>
      <c r="IA107" s="1008" t="str">
        <f t="shared" si="215"/>
        <v/>
      </c>
      <c r="IB107" s="1008" t="str">
        <f t="shared" si="216"/>
        <v/>
      </c>
      <c r="IC107" s="1008" t="str">
        <f t="shared" si="217"/>
        <v/>
      </c>
      <c r="ID107" s="1008" t="str">
        <f t="shared" si="218"/>
        <v/>
      </c>
      <c r="IE107" s="1008" t="str">
        <f t="shared" si="219"/>
        <v/>
      </c>
      <c r="IF107" s="1008" t="str">
        <f t="shared" si="220"/>
        <v/>
      </c>
      <c r="IG107" s="1008" t="str">
        <f t="shared" si="221"/>
        <v/>
      </c>
      <c r="IH107" s="1008" t="str">
        <f t="shared" si="222"/>
        <v/>
      </c>
      <c r="II107" s="1008" t="str">
        <f t="shared" si="223"/>
        <v/>
      </c>
      <c r="IJ107" s="1008" t="str">
        <f t="shared" si="224"/>
        <v/>
      </c>
      <c r="IK107" s="1008" t="str">
        <f t="shared" si="225"/>
        <v/>
      </c>
      <c r="IL107" s="1008" t="str">
        <f t="shared" si="226"/>
        <v/>
      </c>
      <c r="IM107" s="1008" t="str">
        <f t="shared" si="227"/>
        <v/>
      </c>
      <c r="IN107" s="1008" t="str">
        <f t="shared" si="228"/>
        <v/>
      </c>
      <c r="IO107" s="1008" t="str">
        <f t="shared" si="229"/>
        <v/>
      </c>
      <c r="IP107" s="1008" t="str">
        <f t="shared" si="230"/>
        <v/>
      </c>
      <c r="IQ107" s="1008" t="str">
        <f t="shared" si="231"/>
        <v/>
      </c>
      <c r="IR107" s="1008" t="str">
        <f t="shared" si="232"/>
        <v/>
      </c>
      <c r="IS107" s="1008" t="str">
        <f t="shared" si="233"/>
        <v/>
      </c>
      <c r="IT107" s="1008" t="str">
        <f t="shared" si="234"/>
        <v/>
      </c>
      <c r="IU107" s="1008" t="str">
        <f t="shared" si="235"/>
        <v/>
      </c>
      <c r="IV107" s="1008" t="str">
        <f t="shared" si="236"/>
        <v/>
      </c>
      <c r="IW107" s="1008" t="str">
        <f t="shared" si="237"/>
        <v/>
      </c>
      <c r="IX107" s="1008" t="str">
        <f t="shared" si="238"/>
        <v/>
      </c>
      <c r="IY107" s="1008" t="str">
        <f t="shared" si="239"/>
        <v/>
      </c>
      <c r="IZ107" s="1008" t="str">
        <f t="shared" si="240"/>
        <v/>
      </c>
      <c r="JA107" s="1008" t="str">
        <f t="shared" si="241"/>
        <v/>
      </c>
      <c r="JB107" s="1008" t="str">
        <f t="shared" si="242"/>
        <v/>
      </c>
      <c r="JC107" s="1008" t="str">
        <f t="shared" si="243"/>
        <v/>
      </c>
      <c r="JD107" s="1008" t="str">
        <f t="shared" si="244"/>
        <v/>
      </c>
      <c r="JE107" s="1008" t="str">
        <f t="shared" si="245"/>
        <v/>
      </c>
      <c r="JF107" s="1008" t="str">
        <f t="shared" si="246"/>
        <v/>
      </c>
      <c r="JG107" s="1008" t="str">
        <f t="shared" si="247"/>
        <v/>
      </c>
      <c r="JH107" s="1008" t="str">
        <f t="shared" si="248"/>
        <v/>
      </c>
      <c r="JI107" s="1008" t="str">
        <f t="shared" si="249"/>
        <v/>
      </c>
      <c r="JJ107" s="1008" t="str">
        <f t="shared" si="250"/>
        <v/>
      </c>
      <c r="JK107" s="1008" t="str">
        <f t="shared" si="251"/>
        <v/>
      </c>
      <c r="JL107" s="1008" t="str">
        <f t="shared" si="252"/>
        <v/>
      </c>
      <c r="JM107" s="1008" t="str">
        <f t="shared" si="253"/>
        <v/>
      </c>
      <c r="JN107" s="1008" t="str">
        <f t="shared" si="254"/>
        <v/>
      </c>
      <c r="JO107" s="1008" t="str">
        <f t="shared" si="255"/>
        <v/>
      </c>
      <c r="JP107" s="1008" t="str">
        <f t="shared" si="256"/>
        <v/>
      </c>
      <c r="JQ107" s="1008" t="str">
        <f t="shared" si="257"/>
        <v/>
      </c>
      <c r="JR107" s="1008" t="str">
        <f t="shared" si="258"/>
        <v/>
      </c>
      <c r="JS107" s="1008" t="str">
        <f t="shared" si="259"/>
        <v/>
      </c>
      <c r="JT107" s="1008" t="str">
        <f t="shared" si="260"/>
        <v/>
      </c>
      <c r="JU107" s="1008" t="str">
        <f t="shared" si="261"/>
        <v/>
      </c>
      <c r="JV107" s="1008" t="str">
        <f t="shared" si="262"/>
        <v/>
      </c>
      <c r="JW107" s="1008" t="str">
        <f t="shared" si="263"/>
        <v/>
      </c>
      <c r="JX107" s="1008" t="str">
        <f t="shared" si="264"/>
        <v/>
      </c>
      <c r="JY107" s="1008" t="str">
        <f t="shared" si="265"/>
        <v/>
      </c>
      <c r="JZ107" s="1008" t="str">
        <f t="shared" si="266"/>
        <v/>
      </c>
      <c r="KA107" s="1008" t="str">
        <f t="shared" si="267"/>
        <v/>
      </c>
      <c r="KB107" s="1008" t="str">
        <f t="shared" si="268"/>
        <v/>
      </c>
      <c r="KC107" s="1008" t="str">
        <f t="shared" si="269"/>
        <v/>
      </c>
      <c r="KD107" s="1008" t="str">
        <f t="shared" si="270"/>
        <v/>
      </c>
      <c r="KE107" s="1008" t="str">
        <f t="shared" si="271"/>
        <v/>
      </c>
      <c r="KF107" s="1008" t="str">
        <f t="shared" si="272"/>
        <v/>
      </c>
      <c r="KG107" s="1008" t="str">
        <f t="shared" si="273"/>
        <v/>
      </c>
      <c r="KH107" s="1008" t="str">
        <f t="shared" si="274"/>
        <v/>
      </c>
      <c r="KI107" s="1008" t="str">
        <f t="shared" si="275"/>
        <v/>
      </c>
      <c r="KJ107" s="1008" t="str">
        <f t="shared" si="276"/>
        <v/>
      </c>
      <c r="KK107" s="1008" t="str">
        <f t="shared" si="277"/>
        <v/>
      </c>
      <c r="KL107" s="1008" t="str">
        <f t="shared" si="278"/>
        <v/>
      </c>
      <c r="KM107" s="1008" t="str">
        <f t="shared" si="279"/>
        <v/>
      </c>
      <c r="KN107" s="1008" t="str">
        <f t="shared" si="280"/>
        <v/>
      </c>
      <c r="KO107" s="1008" t="str">
        <f t="shared" si="281"/>
        <v/>
      </c>
      <c r="KP107" s="1008" t="str">
        <f t="shared" si="282"/>
        <v/>
      </c>
      <c r="KQ107" s="1008" t="str">
        <f t="shared" si="283"/>
        <v/>
      </c>
      <c r="KR107" s="1008" t="str">
        <f t="shared" si="284"/>
        <v/>
      </c>
      <c r="KS107" s="1008" t="str">
        <f t="shared" si="285"/>
        <v/>
      </c>
      <c r="KT107" s="1008" t="str">
        <f t="shared" si="286"/>
        <v/>
      </c>
      <c r="KU107" s="1008" t="str">
        <f t="shared" si="287"/>
        <v/>
      </c>
      <c r="KV107" s="1008" t="str">
        <f t="shared" si="288"/>
        <v/>
      </c>
      <c r="KW107" s="1008" t="str">
        <f t="shared" si="289"/>
        <v/>
      </c>
      <c r="KX107" s="1008" t="str">
        <f t="shared" si="290"/>
        <v/>
      </c>
      <c r="KY107" s="1008" t="str">
        <f t="shared" si="291"/>
        <v/>
      </c>
      <c r="KZ107" s="1008" t="str">
        <f t="shared" si="292"/>
        <v/>
      </c>
      <c r="LA107" s="1008" t="str">
        <f t="shared" si="293"/>
        <v/>
      </c>
      <c r="LB107" s="1008" t="str">
        <f t="shared" si="294"/>
        <v/>
      </c>
      <c r="LC107" s="1008" t="str">
        <f t="shared" si="295"/>
        <v/>
      </c>
      <c r="LD107" s="1008" t="str">
        <f t="shared" si="296"/>
        <v/>
      </c>
      <c r="LE107" s="1008" t="str">
        <f t="shared" si="297"/>
        <v/>
      </c>
      <c r="LF107" s="1008" t="str">
        <f t="shared" si="298"/>
        <v/>
      </c>
      <c r="LG107" s="1008" t="str">
        <f t="shared" si="299"/>
        <v/>
      </c>
      <c r="LH107" s="1008" t="str">
        <f t="shared" si="300"/>
        <v/>
      </c>
      <c r="LI107" s="1008" t="str">
        <f t="shared" si="301"/>
        <v/>
      </c>
      <c r="LJ107" s="1008" t="str">
        <f t="shared" si="302"/>
        <v/>
      </c>
      <c r="LK107" s="1008" t="str">
        <f t="shared" si="303"/>
        <v/>
      </c>
      <c r="LL107" s="1008" t="str">
        <f t="shared" si="304"/>
        <v/>
      </c>
      <c r="LM107" s="1008" t="str">
        <f t="shared" si="305"/>
        <v/>
      </c>
      <c r="LN107" s="1008" t="str">
        <f t="shared" si="306"/>
        <v/>
      </c>
      <c r="LO107" s="1008" t="str">
        <f t="shared" si="307"/>
        <v/>
      </c>
      <c r="LP107" s="1008" t="str">
        <f t="shared" si="308"/>
        <v/>
      </c>
      <c r="LQ107" s="1009" t="str">
        <f t="shared" si="309"/>
        <v/>
      </c>
      <c r="LR107" s="1009" t="str">
        <f t="shared" si="310"/>
        <v/>
      </c>
      <c r="LS107" s="1009" t="str">
        <f t="shared" si="311"/>
        <v/>
      </c>
      <c r="LT107" s="1009" t="str">
        <f t="shared" si="312"/>
        <v/>
      </c>
      <c r="LU107" s="1009" t="str">
        <f t="shared" si="313"/>
        <v/>
      </c>
      <c r="LV107" s="1004" t="str">
        <f t="shared" si="314"/>
        <v/>
      </c>
      <c r="LW107" s="1004" t="str">
        <f t="shared" si="315"/>
        <v/>
      </c>
      <c r="LX107" s="1004" t="str">
        <f t="shared" si="316"/>
        <v/>
      </c>
      <c r="LY107" s="1004" t="str">
        <f t="shared" si="317"/>
        <v/>
      </c>
      <c r="LZ107" s="1004" t="str">
        <f t="shared" si="318"/>
        <v/>
      </c>
      <c r="MA107" s="1004" t="str">
        <f t="shared" si="319"/>
        <v/>
      </c>
      <c r="MB107" s="1004" t="str">
        <f t="shared" si="320"/>
        <v/>
      </c>
      <c r="MC107" s="1004" t="str">
        <f t="shared" si="321"/>
        <v/>
      </c>
      <c r="MD107" s="1004" t="str">
        <f t="shared" si="322"/>
        <v/>
      </c>
      <c r="ME107" s="1004" t="str">
        <f t="shared" si="323"/>
        <v/>
      </c>
      <c r="MF107" s="1004" t="str">
        <f t="shared" si="324"/>
        <v/>
      </c>
      <c r="MG107" s="1004" t="str">
        <f t="shared" si="325"/>
        <v/>
      </c>
      <c r="MH107" s="1004" t="str">
        <f t="shared" si="326"/>
        <v/>
      </c>
      <c r="MI107" s="1004" t="str">
        <f t="shared" si="327"/>
        <v/>
      </c>
      <c r="MJ107" s="1004" t="str">
        <f t="shared" si="328"/>
        <v/>
      </c>
      <c r="MK107" s="1004" t="str">
        <f t="shared" si="329"/>
        <v/>
      </c>
      <c r="ML107" s="1004" t="str">
        <f t="shared" si="330"/>
        <v/>
      </c>
      <c r="MM107" s="1004" t="str">
        <f t="shared" si="331"/>
        <v/>
      </c>
      <c r="MN107" s="1004" t="str">
        <f t="shared" si="332"/>
        <v/>
      </c>
      <c r="MO107" s="1004" t="str">
        <f t="shared" si="333"/>
        <v/>
      </c>
      <c r="MP107" s="1007">
        <f t="shared" si="340"/>
        <v>0</v>
      </c>
      <c r="MQ107" s="1007">
        <f t="shared" si="341"/>
        <v>0</v>
      </c>
      <c r="MR107" s="1007">
        <f t="shared" si="342"/>
        <v>0</v>
      </c>
      <c r="MS107" s="1007">
        <f t="shared" si="343"/>
        <v>0</v>
      </c>
      <c r="MT107" s="1007">
        <f t="shared" si="344"/>
        <v>0</v>
      </c>
      <c r="MU107" s="1007">
        <f t="shared" si="345"/>
        <v>0</v>
      </c>
      <c r="MV107" s="1007">
        <f t="shared" si="346"/>
        <v>0</v>
      </c>
      <c r="MW107" s="1007">
        <f t="shared" si="347"/>
        <v>0</v>
      </c>
      <c r="MX107" s="1007">
        <f t="shared" si="348"/>
        <v>0</v>
      </c>
      <c r="MY107" s="1007">
        <f t="shared" si="349"/>
        <v>0</v>
      </c>
      <c r="MZ107" s="1007">
        <f t="shared" si="334"/>
        <v>0</v>
      </c>
      <c r="NA107" s="1007">
        <f t="shared" si="335"/>
        <v>0</v>
      </c>
      <c r="NB107" s="1007">
        <f t="shared" si="336"/>
        <v>0</v>
      </c>
      <c r="NC107" s="1007">
        <f t="shared" si="337"/>
        <v>0</v>
      </c>
      <c r="ND107" s="1007">
        <f t="shared" si="338"/>
        <v>0</v>
      </c>
    </row>
    <row r="108" spans="1:368" s="1004" customFormat="1" ht="13.9" customHeight="1" x14ac:dyDescent="0.2">
      <c r="A108" s="1103" t="str">
        <f t="shared" si="339"/>
        <v/>
      </c>
      <c r="B108" s="1037" t="str">
        <f>'Rent Schedule &amp; Summary'!B15</f>
        <v>Unrestricted</v>
      </c>
      <c r="C108" s="1038">
        <f>'Rent Schedule &amp; Summary'!C15</f>
        <v>0</v>
      </c>
      <c r="D108" s="1039">
        <f>'Rent Schedule &amp; Summary'!D15</f>
        <v>0</v>
      </c>
      <c r="E108" s="1040">
        <f>'Rent Schedule &amp; Summary'!E15</f>
        <v>0</v>
      </c>
      <c r="F108" s="1040">
        <f>'Rent Schedule &amp; Summary'!F15</f>
        <v>0</v>
      </c>
      <c r="G108" s="1040">
        <f>'Rent Schedule &amp; Summary'!G15</f>
        <v>0</v>
      </c>
      <c r="H108" s="1040">
        <f>'Rent Schedule &amp; Summary'!H15</f>
        <v>0</v>
      </c>
      <c r="I108" s="1040">
        <f>'Rent Schedule &amp; Summary'!I15</f>
        <v>0</v>
      </c>
      <c r="J108" s="1040">
        <f>'Rent Schedule &amp; Summary'!J15</f>
        <v>0</v>
      </c>
      <c r="K108" s="1041">
        <f>'Rent Schedule &amp; Summary'!K15</f>
        <v>0</v>
      </c>
      <c r="L108" s="480">
        <f t="shared" si="2"/>
        <v>0</v>
      </c>
      <c r="M108" s="480">
        <f t="shared" si="3"/>
        <v>0</v>
      </c>
      <c r="N108" s="1042">
        <f>'Rent Schedule &amp; Summary'!N15</f>
        <v>0</v>
      </c>
      <c r="O108" s="1042">
        <f>'Rent Schedule &amp; Summary'!K15</f>
        <v>0</v>
      </c>
      <c r="P108" s="1042">
        <f>'Rent Schedule &amp; Summary'!P15</f>
        <v>0</v>
      </c>
      <c r="Q108" s="1044">
        <f>'Rent Schedule &amp; Summary'!Q15</f>
        <v>0</v>
      </c>
      <c r="R108" s="1045"/>
      <c r="S108" s="1046"/>
      <c r="T108" s="1456"/>
      <c r="U108" s="1456"/>
      <c r="V108" s="1456"/>
      <c r="W108" s="1456"/>
      <c r="X108" s="1004" t="str">
        <f t="shared" si="4"/>
        <v/>
      </c>
      <c r="Y108" s="1004" t="str">
        <f t="shared" si="5"/>
        <v/>
      </c>
      <c r="Z108" s="1004" t="str">
        <f t="shared" si="6"/>
        <v/>
      </c>
      <c r="AA108" s="1004" t="str">
        <f t="shared" si="7"/>
        <v/>
      </c>
      <c r="AB108" s="1004" t="str">
        <f t="shared" si="8"/>
        <v/>
      </c>
      <c r="AC108" s="1004" t="str">
        <f t="shared" si="9"/>
        <v/>
      </c>
      <c r="AD108" s="1004" t="str">
        <f t="shared" si="10"/>
        <v/>
      </c>
      <c r="AE108" s="1004" t="str">
        <f t="shared" si="11"/>
        <v/>
      </c>
      <c r="AF108" s="1004" t="str">
        <f t="shared" si="12"/>
        <v/>
      </c>
      <c r="AG108" s="1004" t="str">
        <f t="shared" si="13"/>
        <v/>
      </c>
      <c r="AH108" s="1004" t="str">
        <f t="shared" si="14"/>
        <v/>
      </c>
      <c r="AI108" s="1004" t="str">
        <f t="shared" si="15"/>
        <v/>
      </c>
      <c r="AJ108" s="1004" t="str">
        <f t="shared" si="16"/>
        <v/>
      </c>
      <c r="AK108" s="1004" t="str">
        <f t="shared" si="17"/>
        <v/>
      </c>
      <c r="AL108" s="1004" t="str">
        <f t="shared" si="18"/>
        <v/>
      </c>
      <c r="AM108" s="1004" t="str">
        <f t="shared" si="19"/>
        <v/>
      </c>
      <c r="AN108" s="1004" t="str">
        <f t="shared" si="20"/>
        <v/>
      </c>
      <c r="AO108" s="1004" t="str">
        <f t="shared" si="21"/>
        <v/>
      </c>
      <c r="AP108" s="1004" t="str">
        <f t="shared" si="22"/>
        <v/>
      </c>
      <c r="AQ108" s="1004" t="str">
        <f t="shared" si="23"/>
        <v/>
      </c>
      <c r="AR108" s="1004" t="str">
        <f t="shared" si="24"/>
        <v/>
      </c>
      <c r="AS108" s="1004" t="str">
        <f t="shared" si="25"/>
        <v/>
      </c>
      <c r="AT108" s="1004" t="str">
        <f t="shared" si="26"/>
        <v/>
      </c>
      <c r="AU108" s="1004" t="str">
        <f t="shared" si="27"/>
        <v/>
      </c>
      <c r="AV108" s="1004" t="str">
        <f t="shared" si="28"/>
        <v/>
      </c>
      <c r="AW108" s="1004" t="str">
        <f t="shared" si="29"/>
        <v/>
      </c>
      <c r="AX108" s="1004" t="str">
        <f t="shared" si="30"/>
        <v/>
      </c>
      <c r="AY108" s="1004" t="str">
        <f t="shared" si="31"/>
        <v/>
      </c>
      <c r="AZ108" s="1004" t="str">
        <f t="shared" si="32"/>
        <v/>
      </c>
      <c r="BA108" s="1004" t="str">
        <f t="shared" si="33"/>
        <v/>
      </c>
      <c r="BB108" s="1004" t="str">
        <f t="shared" si="34"/>
        <v/>
      </c>
      <c r="BC108" s="1004" t="str">
        <f t="shared" si="35"/>
        <v/>
      </c>
      <c r="BD108" s="1004" t="str">
        <f t="shared" si="36"/>
        <v/>
      </c>
      <c r="BE108" s="1004" t="str">
        <f t="shared" si="37"/>
        <v/>
      </c>
      <c r="BF108" s="1004" t="str">
        <f t="shared" si="38"/>
        <v/>
      </c>
      <c r="BG108" s="1004" t="str">
        <f t="shared" si="39"/>
        <v/>
      </c>
      <c r="BH108" s="1004" t="str">
        <f t="shared" si="40"/>
        <v/>
      </c>
      <c r="BI108" s="1004" t="str">
        <f t="shared" si="41"/>
        <v/>
      </c>
      <c r="BJ108" s="1004" t="str">
        <f t="shared" si="42"/>
        <v/>
      </c>
      <c r="BK108" s="1004" t="str">
        <f t="shared" si="43"/>
        <v/>
      </c>
      <c r="BL108" s="1004" t="str">
        <f t="shared" si="44"/>
        <v/>
      </c>
      <c r="BM108" s="1004" t="str">
        <f t="shared" si="45"/>
        <v/>
      </c>
      <c r="BN108" s="1004" t="str">
        <f t="shared" si="46"/>
        <v/>
      </c>
      <c r="BO108" s="1004" t="str">
        <f t="shared" si="47"/>
        <v/>
      </c>
      <c r="BP108" s="1004" t="str">
        <f t="shared" si="48"/>
        <v/>
      </c>
      <c r="BQ108" s="1004" t="str">
        <f t="shared" si="49"/>
        <v/>
      </c>
      <c r="BR108" s="1004" t="str">
        <f t="shared" si="50"/>
        <v/>
      </c>
      <c r="BS108" s="1004" t="str">
        <f t="shared" si="51"/>
        <v/>
      </c>
      <c r="BT108" s="1004" t="str">
        <f t="shared" si="52"/>
        <v/>
      </c>
      <c r="BU108" s="1004" t="str">
        <f t="shared" si="53"/>
        <v/>
      </c>
      <c r="BV108" s="1004" t="str">
        <f t="shared" si="54"/>
        <v/>
      </c>
      <c r="BW108" s="1004" t="str">
        <f t="shared" si="55"/>
        <v/>
      </c>
      <c r="BX108" s="1004" t="str">
        <f t="shared" si="56"/>
        <v/>
      </c>
      <c r="BY108" s="1004" t="str">
        <f t="shared" si="57"/>
        <v/>
      </c>
      <c r="BZ108" s="1004" t="str">
        <f t="shared" si="58"/>
        <v/>
      </c>
      <c r="CA108" s="1004" t="str">
        <f t="shared" si="59"/>
        <v/>
      </c>
      <c r="CB108" s="1004" t="str">
        <f t="shared" si="60"/>
        <v/>
      </c>
      <c r="CC108" s="1004" t="str">
        <f t="shared" si="61"/>
        <v/>
      </c>
      <c r="CD108" s="1004" t="str">
        <f t="shared" si="62"/>
        <v/>
      </c>
      <c r="CE108" s="1004" t="str">
        <f t="shared" si="63"/>
        <v/>
      </c>
      <c r="CF108" s="1004" t="str">
        <f t="shared" si="64"/>
        <v/>
      </c>
      <c r="CG108" s="1004" t="str">
        <f t="shared" si="65"/>
        <v/>
      </c>
      <c r="CH108" s="1004" t="str">
        <f t="shared" si="66"/>
        <v/>
      </c>
      <c r="CI108" s="1004" t="str">
        <f t="shared" si="67"/>
        <v/>
      </c>
      <c r="CJ108" s="1004" t="str">
        <f t="shared" si="68"/>
        <v/>
      </c>
      <c r="CK108" s="1004" t="str">
        <f t="shared" si="69"/>
        <v/>
      </c>
      <c r="CL108" s="1004" t="str">
        <f t="shared" si="70"/>
        <v/>
      </c>
      <c r="CM108" s="1004" t="str">
        <f t="shared" si="71"/>
        <v/>
      </c>
      <c r="CN108" s="1004" t="str">
        <f t="shared" si="72"/>
        <v/>
      </c>
      <c r="CO108" s="1004" t="str">
        <f t="shared" si="73"/>
        <v/>
      </c>
      <c r="CP108" s="1004" t="str">
        <f t="shared" si="74"/>
        <v/>
      </c>
      <c r="CQ108" s="1004" t="str">
        <f t="shared" si="75"/>
        <v/>
      </c>
      <c r="CR108" s="1004" t="str">
        <f t="shared" si="76"/>
        <v/>
      </c>
      <c r="CS108" s="1004" t="str">
        <f t="shared" si="77"/>
        <v/>
      </c>
      <c r="CT108" s="1004" t="str">
        <f t="shared" si="78"/>
        <v/>
      </c>
      <c r="CU108" s="1004" t="str">
        <f t="shared" si="79"/>
        <v/>
      </c>
      <c r="CV108" s="1004" t="str">
        <f t="shared" si="80"/>
        <v/>
      </c>
      <c r="CW108" s="1004" t="str">
        <f t="shared" si="81"/>
        <v/>
      </c>
      <c r="CX108" s="1004" t="str">
        <f t="shared" si="82"/>
        <v/>
      </c>
      <c r="CY108" s="1004" t="str">
        <f t="shared" si="83"/>
        <v/>
      </c>
      <c r="CZ108" s="1004" t="str">
        <f t="shared" si="84"/>
        <v/>
      </c>
      <c r="DA108" s="1004" t="str">
        <f t="shared" si="85"/>
        <v/>
      </c>
      <c r="DB108" s="1004" t="str">
        <f t="shared" si="86"/>
        <v/>
      </c>
      <c r="DC108" s="1004" t="str">
        <f t="shared" si="87"/>
        <v/>
      </c>
      <c r="DD108" s="1004" t="str">
        <f t="shared" si="88"/>
        <v/>
      </c>
      <c r="DE108" s="1004" t="str">
        <f t="shared" si="89"/>
        <v/>
      </c>
      <c r="DF108" s="1004" t="str">
        <f t="shared" si="90"/>
        <v/>
      </c>
      <c r="DG108" s="1004" t="str">
        <f t="shared" si="91"/>
        <v/>
      </c>
      <c r="DH108" s="1004" t="str">
        <f t="shared" si="92"/>
        <v/>
      </c>
      <c r="DI108" s="1004" t="str">
        <f t="shared" si="93"/>
        <v/>
      </c>
      <c r="DJ108" s="1004" t="str">
        <f t="shared" si="94"/>
        <v/>
      </c>
      <c r="DK108" s="1004" t="str">
        <f t="shared" si="95"/>
        <v/>
      </c>
      <c r="DL108" s="1004" t="str">
        <f t="shared" si="96"/>
        <v/>
      </c>
      <c r="DM108" s="1004" t="str">
        <f t="shared" si="97"/>
        <v/>
      </c>
      <c r="DN108" s="1004" t="str">
        <f t="shared" si="98"/>
        <v/>
      </c>
      <c r="DO108" s="1004" t="str">
        <f t="shared" si="99"/>
        <v/>
      </c>
      <c r="DP108" s="1004" t="str">
        <f t="shared" si="100"/>
        <v/>
      </c>
      <c r="DQ108" s="1004" t="str">
        <f t="shared" si="101"/>
        <v/>
      </c>
      <c r="DR108" s="1004" t="str">
        <f t="shared" si="102"/>
        <v/>
      </c>
      <c r="DS108" s="1004" t="str">
        <f t="shared" si="103"/>
        <v/>
      </c>
      <c r="DT108" s="1004" t="str">
        <f t="shared" si="104"/>
        <v/>
      </c>
      <c r="DU108" s="1004" t="str">
        <f t="shared" si="105"/>
        <v/>
      </c>
      <c r="DV108" s="1004" t="str">
        <f t="shared" si="106"/>
        <v/>
      </c>
      <c r="DW108" s="1004" t="str">
        <f t="shared" si="107"/>
        <v/>
      </c>
      <c r="DX108" s="1004" t="str">
        <f t="shared" si="108"/>
        <v/>
      </c>
      <c r="DY108" s="1004" t="str">
        <f t="shared" si="109"/>
        <v/>
      </c>
      <c r="DZ108" s="1004" t="str">
        <f t="shared" si="110"/>
        <v/>
      </c>
      <c r="EA108" s="1004" t="str">
        <f t="shared" si="111"/>
        <v/>
      </c>
      <c r="EB108" s="1004" t="str">
        <f t="shared" si="112"/>
        <v/>
      </c>
      <c r="EC108" s="1004" t="str">
        <f t="shared" si="113"/>
        <v/>
      </c>
      <c r="ED108" s="1004" t="str">
        <f t="shared" si="114"/>
        <v/>
      </c>
      <c r="EE108" s="1004" t="str">
        <f t="shared" si="115"/>
        <v/>
      </c>
      <c r="EF108" s="1004" t="str">
        <f t="shared" si="116"/>
        <v/>
      </c>
      <c r="EG108" s="1004" t="str">
        <f t="shared" si="117"/>
        <v/>
      </c>
      <c r="EH108" s="1004" t="str">
        <f t="shared" si="118"/>
        <v/>
      </c>
      <c r="EI108" s="1004" t="str">
        <f t="shared" si="119"/>
        <v/>
      </c>
      <c r="EJ108" s="1004" t="str">
        <f t="shared" si="120"/>
        <v/>
      </c>
      <c r="EK108" s="1004" t="str">
        <f t="shared" si="121"/>
        <v/>
      </c>
      <c r="EL108" s="1004" t="str">
        <f t="shared" si="122"/>
        <v/>
      </c>
      <c r="EM108" s="1004" t="str">
        <f t="shared" si="123"/>
        <v/>
      </c>
      <c r="EN108" s="1004" t="str">
        <f t="shared" si="124"/>
        <v/>
      </c>
      <c r="EO108" s="1004" t="str">
        <f t="shared" si="125"/>
        <v/>
      </c>
      <c r="EP108" s="1004" t="str">
        <f t="shared" si="126"/>
        <v/>
      </c>
      <c r="EQ108" s="1004" t="str">
        <f t="shared" si="127"/>
        <v/>
      </c>
      <c r="ER108" s="1004" t="str">
        <f t="shared" si="128"/>
        <v/>
      </c>
      <c r="ES108" s="1004" t="str">
        <f t="shared" si="129"/>
        <v/>
      </c>
      <c r="ET108" s="1004" t="str">
        <f t="shared" si="130"/>
        <v/>
      </c>
      <c r="EU108" s="1004" t="str">
        <f t="shared" si="131"/>
        <v/>
      </c>
      <c r="EV108" s="1004" t="str">
        <f t="shared" si="132"/>
        <v/>
      </c>
      <c r="EW108" s="1004" t="str">
        <f t="shared" si="133"/>
        <v/>
      </c>
      <c r="EX108" s="1004" t="str">
        <f t="shared" si="134"/>
        <v/>
      </c>
      <c r="EY108" s="1004" t="str">
        <f t="shared" si="135"/>
        <v/>
      </c>
      <c r="EZ108" s="1004" t="str">
        <f t="shared" si="136"/>
        <v/>
      </c>
      <c r="FA108" s="1004" t="str">
        <f t="shared" si="137"/>
        <v/>
      </c>
      <c r="FB108" s="1004" t="str">
        <f t="shared" si="138"/>
        <v/>
      </c>
      <c r="FC108" s="1004" t="str">
        <f t="shared" si="139"/>
        <v/>
      </c>
      <c r="FD108" s="1004" t="str">
        <f t="shared" si="140"/>
        <v/>
      </c>
      <c r="FE108" s="1004" t="str">
        <f t="shared" si="141"/>
        <v/>
      </c>
      <c r="FF108" s="1004" t="str">
        <f t="shared" si="142"/>
        <v/>
      </c>
      <c r="FG108" s="1004" t="str">
        <f t="shared" si="143"/>
        <v/>
      </c>
      <c r="FH108" s="1004" t="str">
        <f t="shared" si="144"/>
        <v/>
      </c>
      <c r="FI108" s="1004" t="str">
        <f t="shared" si="145"/>
        <v/>
      </c>
      <c r="FJ108" s="1004" t="str">
        <f t="shared" si="146"/>
        <v/>
      </c>
      <c r="FK108" s="1004" t="str">
        <f t="shared" si="147"/>
        <v/>
      </c>
      <c r="FL108" s="1004" t="str">
        <f t="shared" si="148"/>
        <v/>
      </c>
      <c r="FM108" s="1004" t="str">
        <f t="shared" si="149"/>
        <v/>
      </c>
      <c r="FN108" s="1004" t="str">
        <f t="shared" si="150"/>
        <v/>
      </c>
      <c r="FO108" s="1004" t="str">
        <f t="shared" si="151"/>
        <v/>
      </c>
      <c r="FP108" s="1004" t="str">
        <f t="shared" si="152"/>
        <v/>
      </c>
      <c r="FQ108" s="1004" t="str">
        <f t="shared" si="153"/>
        <v/>
      </c>
      <c r="FR108" s="1004" t="str">
        <f t="shared" si="154"/>
        <v/>
      </c>
      <c r="FS108" s="1004" t="str">
        <f t="shared" si="155"/>
        <v/>
      </c>
      <c r="FT108" s="1004" t="str">
        <f t="shared" si="156"/>
        <v/>
      </c>
      <c r="FU108" s="1004" t="str">
        <f t="shared" si="157"/>
        <v/>
      </c>
      <c r="FV108" s="1004" t="str">
        <f t="shared" si="158"/>
        <v/>
      </c>
      <c r="FW108" s="1004" t="str">
        <f t="shared" si="159"/>
        <v/>
      </c>
      <c r="FX108" s="1004" t="str">
        <f t="shared" si="160"/>
        <v/>
      </c>
      <c r="FY108" s="1004" t="str">
        <f t="shared" si="161"/>
        <v/>
      </c>
      <c r="FZ108" s="1004" t="str">
        <f t="shared" si="162"/>
        <v/>
      </c>
      <c r="GA108" s="1004" t="str">
        <f t="shared" si="163"/>
        <v/>
      </c>
      <c r="GB108" s="1004" t="str">
        <f t="shared" si="164"/>
        <v/>
      </c>
      <c r="GC108" s="1004" t="str">
        <f t="shared" si="165"/>
        <v/>
      </c>
      <c r="GD108" s="1004" t="str">
        <f t="shared" si="166"/>
        <v/>
      </c>
      <c r="GE108" s="1004" t="str">
        <f t="shared" si="167"/>
        <v/>
      </c>
      <c r="GF108" s="1004" t="str">
        <f t="shared" si="168"/>
        <v/>
      </c>
      <c r="GG108" s="1004" t="str">
        <f t="shared" si="169"/>
        <v/>
      </c>
      <c r="GH108" s="1004" t="str">
        <f t="shared" si="170"/>
        <v/>
      </c>
      <c r="GI108" s="1004" t="str">
        <f t="shared" si="171"/>
        <v/>
      </c>
      <c r="GJ108" s="1004" t="str">
        <f t="shared" si="172"/>
        <v/>
      </c>
      <c r="GK108" s="1004" t="str">
        <f t="shared" si="173"/>
        <v/>
      </c>
      <c r="GL108" s="1004" t="str">
        <f t="shared" si="174"/>
        <v/>
      </c>
      <c r="GM108" s="1004" t="str">
        <f t="shared" si="175"/>
        <v/>
      </c>
      <c r="GN108" s="1004" t="str">
        <f t="shared" si="176"/>
        <v/>
      </c>
      <c r="GO108" s="1004" t="str">
        <f t="shared" si="177"/>
        <v/>
      </c>
      <c r="GP108" s="1004" t="str">
        <f t="shared" si="178"/>
        <v/>
      </c>
      <c r="GQ108" s="1004" t="str">
        <f t="shared" si="179"/>
        <v/>
      </c>
      <c r="GR108" s="1004" t="str">
        <f t="shared" si="180"/>
        <v/>
      </c>
      <c r="GS108" s="1004" t="str">
        <f t="shared" si="181"/>
        <v/>
      </c>
      <c r="GT108" s="1004" t="str">
        <f t="shared" si="182"/>
        <v/>
      </c>
      <c r="GU108" s="1004" t="str">
        <f t="shared" si="183"/>
        <v/>
      </c>
      <c r="GV108" s="1004" t="str">
        <f t="shared" si="184"/>
        <v/>
      </c>
      <c r="GW108" s="1004" t="str">
        <f t="shared" si="185"/>
        <v/>
      </c>
      <c r="GX108" s="1004" t="str">
        <f t="shared" si="186"/>
        <v/>
      </c>
      <c r="GY108" s="1004" t="str">
        <f t="shared" si="187"/>
        <v/>
      </c>
      <c r="GZ108" s="1004" t="str">
        <f t="shared" si="188"/>
        <v/>
      </c>
      <c r="HA108" s="1004" t="str">
        <f t="shared" si="189"/>
        <v/>
      </c>
      <c r="HB108" s="1004" t="str">
        <f t="shared" si="190"/>
        <v/>
      </c>
      <c r="HC108" s="1004" t="str">
        <f t="shared" si="191"/>
        <v/>
      </c>
      <c r="HD108" s="1004" t="str">
        <f t="shared" si="192"/>
        <v/>
      </c>
      <c r="HE108" s="1004" t="str">
        <f t="shared" si="193"/>
        <v/>
      </c>
      <c r="HF108" s="1004" t="str">
        <f t="shared" si="194"/>
        <v/>
      </c>
      <c r="HG108" s="1004" t="str">
        <f t="shared" si="195"/>
        <v/>
      </c>
      <c r="HH108" s="1004" t="str">
        <f t="shared" si="196"/>
        <v/>
      </c>
      <c r="HI108" s="1004" t="str">
        <f t="shared" si="197"/>
        <v/>
      </c>
      <c r="HJ108" s="1004" t="str">
        <f t="shared" si="198"/>
        <v/>
      </c>
      <c r="HK108" s="1004" t="str">
        <f t="shared" si="199"/>
        <v/>
      </c>
      <c r="HL108" s="1004" t="str">
        <f t="shared" si="200"/>
        <v/>
      </c>
      <c r="HM108" s="1004" t="str">
        <f t="shared" si="201"/>
        <v/>
      </c>
      <c r="HN108" s="1004" t="str">
        <f t="shared" si="202"/>
        <v/>
      </c>
      <c r="HO108" s="1004" t="str">
        <f t="shared" si="203"/>
        <v/>
      </c>
      <c r="HP108" s="1004" t="str">
        <f t="shared" si="204"/>
        <v/>
      </c>
      <c r="HQ108" s="1004" t="str">
        <f t="shared" si="205"/>
        <v/>
      </c>
      <c r="HR108" s="1004" t="str">
        <f t="shared" si="206"/>
        <v/>
      </c>
      <c r="HS108" s="1004" t="str">
        <f t="shared" si="207"/>
        <v/>
      </c>
      <c r="HT108" s="1004" t="str">
        <f t="shared" si="208"/>
        <v/>
      </c>
      <c r="HU108" s="1004" t="str">
        <f t="shared" si="209"/>
        <v/>
      </c>
      <c r="HV108" s="1004" t="str">
        <f t="shared" si="210"/>
        <v/>
      </c>
      <c r="HW108" s="1004" t="str">
        <f t="shared" si="211"/>
        <v/>
      </c>
      <c r="HX108" s="1004" t="str">
        <f t="shared" si="212"/>
        <v/>
      </c>
      <c r="HY108" s="1004" t="str">
        <f t="shared" si="213"/>
        <v/>
      </c>
      <c r="HZ108" s="1008" t="str">
        <f t="shared" si="214"/>
        <v/>
      </c>
      <c r="IA108" s="1008" t="str">
        <f t="shared" si="215"/>
        <v/>
      </c>
      <c r="IB108" s="1008" t="str">
        <f t="shared" si="216"/>
        <v/>
      </c>
      <c r="IC108" s="1008" t="str">
        <f t="shared" si="217"/>
        <v/>
      </c>
      <c r="ID108" s="1008" t="str">
        <f t="shared" si="218"/>
        <v/>
      </c>
      <c r="IE108" s="1008" t="str">
        <f t="shared" si="219"/>
        <v/>
      </c>
      <c r="IF108" s="1008" t="str">
        <f t="shared" si="220"/>
        <v/>
      </c>
      <c r="IG108" s="1008" t="str">
        <f t="shared" si="221"/>
        <v/>
      </c>
      <c r="IH108" s="1008" t="str">
        <f t="shared" si="222"/>
        <v/>
      </c>
      <c r="II108" s="1008" t="str">
        <f t="shared" si="223"/>
        <v/>
      </c>
      <c r="IJ108" s="1008" t="str">
        <f t="shared" si="224"/>
        <v/>
      </c>
      <c r="IK108" s="1008" t="str">
        <f t="shared" si="225"/>
        <v/>
      </c>
      <c r="IL108" s="1008" t="str">
        <f t="shared" si="226"/>
        <v/>
      </c>
      <c r="IM108" s="1008" t="str">
        <f t="shared" si="227"/>
        <v/>
      </c>
      <c r="IN108" s="1008" t="str">
        <f t="shared" si="228"/>
        <v/>
      </c>
      <c r="IO108" s="1008" t="str">
        <f t="shared" si="229"/>
        <v/>
      </c>
      <c r="IP108" s="1008" t="str">
        <f t="shared" si="230"/>
        <v/>
      </c>
      <c r="IQ108" s="1008" t="str">
        <f t="shared" si="231"/>
        <v/>
      </c>
      <c r="IR108" s="1008" t="str">
        <f t="shared" si="232"/>
        <v/>
      </c>
      <c r="IS108" s="1008" t="str">
        <f t="shared" si="233"/>
        <v/>
      </c>
      <c r="IT108" s="1008" t="str">
        <f t="shared" si="234"/>
        <v/>
      </c>
      <c r="IU108" s="1008" t="str">
        <f t="shared" si="235"/>
        <v/>
      </c>
      <c r="IV108" s="1008" t="str">
        <f t="shared" si="236"/>
        <v/>
      </c>
      <c r="IW108" s="1008" t="str">
        <f t="shared" si="237"/>
        <v/>
      </c>
      <c r="IX108" s="1008" t="str">
        <f t="shared" si="238"/>
        <v/>
      </c>
      <c r="IY108" s="1008" t="str">
        <f t="shared" si="239"/>
        <v/>
      </c>
      <c r="IZ108" s="1008" t="str">
        <f t="shared" si="240"/>
        <v/>
      </c>
      <c r="JA108" s="1008" t="str">
        <f t="shared" si="241"/>
        <v/>
      </c>
      <c r="JB108" s="1008" t="str">
        <f t="shared" si="242"/>
        <v/>
      </c>
      <c r="JC108" s="1008" t="str">
        <f t="shared" si="243"/>
        <v/>
      </c>
      <c r="JD108" s="1008" t="str">
        <f t="shared" si="244"/>
        <v/>
      </c>
      <c r="JE108" s="1008" t="str">
        <f t="shared" si="245"/>
        <v/>
      </c>
      <c r="JF108" s="1008" t="str">
        <f t="shared" si="246"/>
        <v/>
      </c>
      <c r="JG108" s="1008" t="str">
        <f t="shared" si="247"/>
        <v/>
      </c>
      <c r="JH108" s="1008" t="str">
        <f t="shared" si="248"/>
        <v/>
      </c>
      <c r="JI108" s="1008" t="str">
        <f t="shared" si="249"/>
        <v/>
      </c>
      <c r="JJ108" s="1008" t="str">
        <f t="shared" si="250"/>
        <v/>
      </c>
      <c r="JK108" s="1008" t="str">
        <f t="shared" si="251"/>
        <v/>
      </c>
      <c r="JL108" s="1008" t="str">
        <f t="shared" si="252"/>
        <v/>
      </c>
      <c r="JM108" s="1008" t="str">
        <f t="shared" si="253"/>
        <v/>
      </c>
      <c r="JN108" s="1008" t="str">
        <f t="shared" si="254"/>
        <v/>
      </c>
      <c r="JO108" s="1008" t="str">
        <f t="shared" si="255"/>
        <v/>
      </c>
      <c r="JP108" s="1008" t="str">
        <f t="shared" si="256"/>
        <v/>
      </c>
      <c r="JQ108" s="1008" t="str">
        <f t="shared" si="257"/>
        <v/>
      </c>
      <c r="JR108" s="1008" t="str">
        <f t="shared" si="258"/>
        <v/>
      </c>
      <c r="JS108" s="1008" t="str">
        <f t="shared" si="259"/>
        <v/>
      </c>
      <c r="JT108" s="1008" t="str">
        <f t="shared" si="260"/>
        <v/>
      </c>
      <c r="JU108" s="1008" t="str">
        <f t="shared" si="261"/>
        <v/>
      </c>
      <c r="JV108" s="1008" t="str">
        <f t="shared" si="262"/>
        <v/>
      </c>
      <c r="JW108" s="1008" t="str">
        <f t="shared" si="263"/>
        <v/>
      </c>
      <c r="JX108" s="1008" t="str">
        <f t="shared" si="264"/>
        <v/>
      </c>
      <c r="JY108" s="1008" t="str">
        <f t="shared" si="265"/>
        <v/>
      </c>
      <c r="JZ108" s="1008" t="str">
        <f t="shared" si="266"/>
        <v/>
      </c>
      <c r="KA108" s="1008" t="str">
        <f t="shared" si="267"/>
        <v/>
      </c>
      <c r="KB108" s="1008" t="str">
        <f t="shared" si="268"/>
        <v/>
      </c>
      <c r="KC108" s="1008" t="str">
        <f t="shared" si="269"/>
        <v/>
      </c>
      <c r="KD108" s="1008" t="str">
        <f t="shared" si="270"/>
        <v/>
      </c>
      <c r="KE108" s="1008" t="str">
        <f t="shared" si="271"/>
        <v/>
      </c>
      <c r="KF108" s="1008" t="str">
        <f t="shared" si="272"/>
        <v/>
      </c>
      <c r="KG108" s="1008" t="str">
        <f t="shared" si="273"/>
        <v/>
      </c>
      <c r="KH108" s="1008" t="str">
        <f t="shared" si="274"/>
        <v/>
      </c>
      <c r="KI108" s="1008" t="str">
        <f t="shared" si="275"/>
        <v/>
      </c>
      <c r="KJ108" s="1008" t="str">
        <f t="shared" si="276"/>
        <v/>
      </c>
      <c r="KK108" s="1008" t="str">
        <f t="shared" si="277"/>
        <v/>
      </c>
      <c r="KL108" s="1008" t="str">
        <f t="shared" si="278"/>
        <v/>
      </c>
      <c r="KM108" s="1008" t="str">
        <f t="shared" si="279"/>
        <v/>
      </c>
      <c r="KN108" s="1008" t="str">
        <f t="shared" si="280"/>
        <v/>
      </c>
      <c r="KO108" s="1008" t="str">
        <f t="shared" si="281"/>
        <v/>
      </c>
      <c r="KP108" s="1008" t="str">
        <f t="shared" si="282"/>
        <v/>
      </c>
      <c r="KQ108" s="1008" t="str">
        <f t="shared" si="283"/>
        <v/>
      </c>
      <c r="KR108" s="1008" t="str">
        <f t="shared" si="284"/>
        <v/>
      </c>
      <c r="KS108" s="1008" t="str">
        <f t="shared" si="285"/>
        <v/>
      </c>
      <c r="KT108" s="1008" t="str">
        <f t="shared" si="286"/>
        <v/>
      </c>
      <c r="KU108" s="1008" t="str">
        <f t="shared" si="287"/>
        <v/>
      </c>
      <c r="KV108" s="1008" t="str">
        <f t="shared" si="288"/>
        <v/>
      </c>
      <c r="KW108" s="1008" t="str">
        <f t="shared" si="289"/>
        <v/>
      </c>
      <c r="KX108" s="1008" t="str">
        <f t="shared" si="290"/>
        <v/>
      </c>
      <c r="KY108" s="1008" t="str">
        <f t="shared" si="291"/>
        <v/>
      </c>
      <c r="KZ108" s="1008" t="str">
        <f t="shared" si="292"/>
        <v/>
      </c>
      <c r="LA108" s="1008" t="str">
        <f t="shared" si="293"/>
        <v/>
      </c>
      <c r="LB108" s="1008" t="str">
        <f t="shared" si="294"/>
        <v/>
      </c>
      <c r="LC108" s="1008" t="str">
        <f t="shared" si="295"/>
        <v/>
      </c>
      <c r="LD108" s="1008" t="str">
        <f t="shared" si="296"/>
        <v/>
      </c>
      <c r="LE108" s="1008" t="str">
        <f t="shared" si="297"/>
        <v/>
      </c>
      <c r="LF108" s="1008" t="str">
        <f t="shared" si="298"/>
        <v/>
      </c>
      <c r="LG108" s="1008" t="str">
        <f t="shared" si="299"/>
        <v/>
      </c>
      <c r="LH108" s="1008" t="str">
        <f t="shared" si="300"/>
        <v/>
      </c>
      <c r="LI108" s="1008" t="str">
        <f t="shared" si="301"/>
        <v/>
      </c>
      <c r="LJ108" s="1008" t="str">
        <f t="shared" si="302"/>
        <v/>
      </c>
      <c r="LK108" s="1008" t="str">
        <f t="shared" si="303"/>
        <v/>
      </c>
      <c r="LL108" s="1008" t="str">
        <f t="shared" si="304"/>
        <v/>
      </c>
      <c r="LM108" s="1008" t="str">
        <f t="shared" si="305"/>
        <v/>
      </c>
      <c r="LN108" s="1008" t="str">
        <f t="shared" si="306"/>
        <v/>
      </c>
      <c r="LO108" s="1008" t="str">
        <f t="shared" si="307"/>
        <v/>
      </c>
      <c r="LP108" s="1008" t="str">
        <f t="shared" si="308"/>
        <v/>
      </c>
      <c r="LQ108" s="1009" t="str">
        <f t="shared" si="309"/>
        <v/>
      </c>
      <c r="LR108" s="1009" t="str">
        <f t="shared" si="310"/>
        <v/>
      </c>
      <c r="LS108" s="1009" t="str">
        <f t="shared" si="311"/>
        <v/>
      </c>
      <c r="LT108" s="1009" t="str">
        <f t="shared" si="312"/>
        <v/>
      </c>
      <c r="LU108" s="1009" t="str">
        <f t="shared" si="313"/>
        <v/>
      </c>
      <c r="LV108" s="1004" t="str">
        <f t="shared" si="314"/>
        <v/>
      </c>
      <c r="LW108" s="1004" t="str">
        <f t="shared" si="315"/>
        <v/>
      </c>
      <c r="LX108" s="1004" t="str">
        <f t="shared" si="316"/>
        <v/>
      </c>
      <c r="LY108" s="1004" t="str">
        <f t="shared" si="317"/>
        <v/>
      </c>
      <c r="LZ108" s="1004" t="str">
        <f t="shared" si="318"/>
        <v/>
      </c>
      <c r="MA108" s="1004" t="str">
        <f t="shared" si="319"/>
        <v/>
      </c>
      <c r="MB108" s="1004" t="str">
        <f t="shared" si="320"/>
        <v/>
      </c>
      <c r="MC108" s="1004" t="str">
        <f t="shared" si="321"/>
        <v/>
      </c>
      <c r="MD108" s="1004" t="str">
        <f t="shared" si="322"/>
        <v/>
      </c>
      <c r="ME108" s="1004" t="str">
        <f t="shared" si="323"/>
        <v/>
      </c>
      <c r="MF108" s="1004" t="str">
        <f t="shared" si="324"/>
        <v/>
      </c>
      <c r="MG108" s="1004" t="str">
        <f t="shared" si="325"/>
        <v/>
      </c>
      <c r="MH108" s="1004" t="str">
        <f t="shared" si="326"/>
        <v/>
      </c>
      <c r="MI108" s="1004" t="str">
        <f t="shared" si="327"/>
        <v/>
      </c>
      <c r="MJ108" s="1004" t="str">
        <f t="shared" si="328"/>
        <v/>
      </c>
      <c r="MK108" s="1004" t="str">
        <f t="shared" si="329"/>
        <v/>
      </c>
      <c r="ML108" s="1004" t="str">
        <f t="shared" si="330"/>
        <v/>
      </c>
      <c r="MM108" s="1004" t="str">
        <f t="shared" si="331"/>
        <v/>
      </c>
      <c r="MN108" s="1004" t="str">
        <f t="shared" si="332"/>
        <v/>
      </c>
      <c r="MO108" s="1004" t="str">
        <f t="shared" si="333"/>
        <v/>
      </c>
      <c r="MP108" s="1007">
        <f t="shared" si="340"/>
        <v>0</v>
      </c>
      <c r="MQ108" s="1007">
        <f t="shared" si="341"/>
        <v>0</v>
      </c>
      <c r="MR108" s="1007">
        <f t="shared" si="342"/>
        <v>0</v>
      </c>
      <c r="MS108" s="1007">
        <f t="shared" si="343"/>
        <v>0</v>
      </c>
      <c r="MT108" s="1007">
        <f t="shared" si="344"/>
        <v>0</v>
      </c>
      <c r="MU108" s="1007">
        <f t="shared" si="345"/>
        <v>0</v>
      </c>
      <c r="MV108" s="1007">
        <f t="shared" si="346"/>
        <v>0</v>
      </c>
      <c r="MW108" s="1007">
        <f t="shared" si="347"/>
        <v>0</v>
      </c>
      <c r="MX108" s="1007">
        <f t="shared" si="348"/>
        <v>0</v>
      </c>
      <c r="MY108" s="1007">
        <f t="shared" si="349"/>
        <v>0</v>
      </c>
      <c r="MZ108" s="1007">
        <f t="shared" si="334"/>
        <v>0</v>
      </c>
      <c r="NA108" s="1007">
        <f t="shared" si="335"/>
        <v>0</v>
      </c>
      <c r="NB108" s="1007">
        <f t="shared" si="336"/>
        <v>0</v>
      </c>
      <c r="NC108" s="1007">
        <f t="shared" si="337"/>
        <v>0</v>
      </c>
      <c r="ND108" s="1007">
        <f t="shared" si="338"/>
        <v>0</v>
      </c>
    </row>
    <row r="109" spans="1:368" s="1004" customFormat="1" ht="13.9" customHeight="1" x14ac:dyDescent="0.2">
      <c r="A109" s="1103" t="str">
        <f t="shared" si="339"/>
        <v/>
      </c>
      <c r="B109" s="1037" t="str">
        <f>'Rent Schedule &amp; Summary'!B16</f>
        <v>Unrestricted</v>
      </c>
      <c r="C109" s="1038">
        <f>'Rent Schedule &amp; Summary'!C16</f>
        <v>0</v>
      </c>
      <c r="D109" s="1039">
        <f>'Rent Schedule &amp; Summary'!D16</f>
        <v>0</v>
      </c>
      <c r="E109" s="1040">
        <f>'Rent Schedule &amp; Summary'!E16</f>
        <v>0</v>
      </c>
      <c r="F109" s="1040">
        <f>'Rent Schedule &amp; Summary'!F16</f>
        <v>0</v>
      </c>
      <c r="G109" s="1040">
        <f>'Rent Schedule &amp; Summary'!G16</f>
        <v>0</v>
      </c>
      <c r="H109" s="1040">
        <f>'Rent Schedule &amp; Summary'!H16</f>
        <v>0</v>
      </c>
      <c r="I109" s="1040">
        <f>'Rent Schedule &amp; Summary'!I16</f>
        <v>0</v>
      </c>
      <c r="J109" s="1040">
        <f>'Rent Schedule &amp; Summary'!J16</f>
        <v>0</v>
      </c>
      <c r="K109" s="1041">
        <f>'Rent Schedule &amp; Summary'!K16</f>
        <v>0</v>
      </c>
      <c r="L109" s="480">
        <f t="shared" si="2"/>
        <v>0</v>
      </c>
      <c r="M109" s="480">
        <f t="shared" si="3"/>
        <v>0</v>
      </c>
      <c r="N109" s="1042">
        <f>'Rent Schedule &amp; Summary'!N16</f>
        <v>0</v>
      </c>
      <c r="O109" s="1042">
        <f>'Rent Schedule &amp; Summary'!K16</f>
        <v>0</v>
      </c>
      <c r="P109" s="1042">
        <f>'Rent Schedule &amp; Summary'!P16</f>
        <v>0</v>
      </c>
      <c r="Q109" s="1044">
        <f>'Rent Schedule &amp; Summary'!Q16</f>
        <v>0</v>
      </c>
      <c r="R109" s="1045"/>
      <c r="S109" s="1046"/>
      <c r="T109" s="1456"/>
      <c r="U109" s="1456"/>
      <c r="V109" s="1456"/>
      <c r="W109" s="1456"/>
      <c r="X109" s="1004" t="str">
        <f t="shared" si="4"/>
        <v/>
      </c>
      <c r="Y109" s="1004" t="str">
        <f t="shared" si="5"/>
        <v/>
      </c>
      <c r="Z109" s="1004" t="str">
        <f t="shared" si="6"/>
        <v/>
      </c>
      <c r="AA109" s="1004" t="str">
        <f t="shared" si="7"/>
        <v/>
      </c>
      <c r="AB109" s="1004" t="str">
        <f t="shared" si="8"/>
        <v/>
      </c>
      <c r="AC109" s="1004" t="str">
        <f t="shared" si="9"/>
        <v/>
      </c>
      <c r="AD109" s="1004" t="str">
        <f t="shared" si="10"/>
        <v/>
      </c>
      <c r="AE109" s="1004" t="str">
        <f t="shared" si="11"/>
        <v/>
      </c>
      <c r="AF109" s="1004" t="str">
        <f t="shared" si="12"/>
        <v/>
      </c>
      <c r="AG109" s="1004" t="str">
        <f t="shared" si="13"/>
        <v/>
      </c>
      <c r="AH109" s="1004" t="str">
        <f t="shared" si="14"/>
        <v/>
      </c>
      <c r="AI109" s="1004" t="str">
        <f t="shared" si="15"/>
        <v/>
      </c>
      <c r="AJ109" s="1004" t="str">
        <f t="shared" si="16"/>
        <v/>
      </c>
      <c r="AK109" s="1004" t="str">
        <f t="shared" si="17"/>
        <v/>
      </c>
      <c r="AL109" s="1004" t="str">
        <f t="shared" si="18"/>
        <v/>
      </c>
      <c r="AM109" s="1004" t="str">
        <f t="shared" si="19"/>
        <v/>
      </c>
      <c r="AN109" s="1004" t="str">
        <f t="shared" si="20"/>
        <v/>
      </c>
      <c r="AO109" s="1004" t="str">
        <f t="shared" si="21"/>
        <v/>
      </c>
      <c r="AP109" s="1004" t="str">
        <f t="shared" si="22"/>
        <v/>
      </c>
      <c r="AQ109" s="1004" t="str">
        <f t="shared" si="23"/>
        <v/>
      </c>
      <c r="AR109" s="1004" t="str">
        <f t="shared" si="24"/>
        <v/>
      </c>
      <c r="AS109" s="1004" t="str">
        <f t="shared" si="25"/>
        <v/>
      </c>
      <c r="AT109" s="1004" t="str">
        <f t="shared" si="26"/>
        <v/>
      </c>
      <c r="AU109" s="1004" t="str">
        <f t="shared" si="27"/>
        <v/>
      </c>
      <c r="AV109" s="1004" t="str">
        <f t="shared" si="28"/>
        <v/>
      </c>
      <c r="AW109" s="1004" t="str">
        <f t="shared" si="29"/>
        <v/>
      </c>
      <c r="AX109" s="1004" t="str">
        <f t="shared" si="30"/>
        <v/>
      </c>
      <c r="AY109" s="1004" t="str">
        <f t="shared" si="31"/>
        <v/>
      </c>
      <c r="AZ109" s="1004" t="str">
        <f t="shared" si="32"/>
        <v/>
      </c>
      <c r="BA109" s="1004" t="str">
        <f t="shared" si="33"/>
        <v/>
      </c>
      <c r="BB109" s="1004" t="str">
        <f t="shared" si="34"/>
        <v/>
      </c>
      <c r="BC109" s="1004" t="str">
        <f t="shared" si="35"/>
        <v/>
      </c>
      <c r="BD109" s="1004" t="str">
        <f t="shared" si="36"/>
        <v/>
      </c>
      <c r="BE109" s="1004" t="str">
        <f t="shared" si="37"/>
        <v/>
      </c>
      <c r="BF109" s="1004" t="str">
        <f t="shared" si="38"/>
        <v/>
      </c>
      <c r="BG109" s="1004" t="str">
        <f t="shared" si="39"/>
        <v/>
      </c>
      <c r="BH109" s="1004" t="str">
        <f t="shared" si="40"/>
        <v/>
      </c>
      <c r="BI109" s="1004" t="str">
        <f t="shared" si="41"/>
        <v/>
      </c>
      <c r="BJ109" s="1004" t="str">
        <f t="shared" si="42"/>
        <v/>
      </c>
      <c r="BK109" s="1004" t="str">
        <f t="shared" si="43"/>
        <v/>
      </c>
      <c r="BL109" s="1004" t="str">
        <f t="shared" si="44"/>
        <v/>
      </c>
      <c r="BM109" s="1004" t="str">
        <f t="shared" si="45"/>
        <v/>
      </c>
      <c r="BN109" s="1004" t="str">
        <f t="shared" si="46"/>
        <v/>
      </c>
      <c r="BO109" s="1004" t="str">
        <f t="shared" si="47"/>
        <v/>
      </c>
      <c r="BP109" s="1004" t="str">
        <f t="shared" si="48"/>
        <v/>
      </c>
      <c r="BQ109" s="1004" t="str">
        <f t="shared" si="49"/>
        <v/>
      </c>
      <c r="BR109" s="1004" t="str">
        <f t="shared" si="50"/>
        <v/>
      </c>
      <c r="BS109" s="1004" t="str">
        <f t="shared" si="51"/>
        <v/>
      </c>
      <c r="BT109" s="1004" t="str">
        <f t="shared" si="52"/>
        <v/>
      </c>
      <c r="BU109" s="1004" t="str">
        <f t="shared" si="53"/>
        <v/>
      </c>
      <c r="BV109" s="1004" t="str">
        <f t="shared" si="54"/>
        <v/>
      </c>
      <c r="BW109" s="1004" t="str">
        <f t="shared" si="55"/>
        <v/>
      </c>
      <c r="BX109" s="1004" t="str">
        <f t="shared" si="56"/>
        <v/>
      </c>
      <c r="BY109" s="1004" t="str">
        <f t="shared" si="57"/>
        <v/>
      </c>
      <c r="BZ109" s="1004" t="str">
        <f t="shared" si="58"/>
        <v/>
      </c>
      <c r="CA109" s="1004" t="str">
        <f t="shared" si="59"/>
        <v/>
      </c>
      <c r="CB109" s="1004" t="str">
        <f t="shared" si="60"/>
        <v/>
      </c>
      <c r="CC109" s="1004" t="str">
        <f t="shared" si="61"/>
        <v/>
      </c>
      <c r="CD109" s="1004" t="str">
        <f t="shared" si="62"/>
        <v/>
      </c>
      <c r="CE109" s="1004" t="str">
        <f t="shared" si="63"/>
        <v/>
      </c>
      <c r="CF109" s="1004" t="str">
        <f t="shared" si="64"/>
        <v/>
      </c>
      <c r="CG109" s="1004" t="str">
        <f t="shared" si="65"/>
        <v/>
      </c>
      <c r="CH109" s="1004" t="str">
        <f t="shared" si="66"/>
        <v/>
      </c>
      <c r="CI109" s="1004" t="str">
        <f t="shared" si="67"/>
        <v/>
      </c>
      <c r="CJ109" s="1004" t="str">
        <f t="shared" si="68"/>
        <v/>
      </c>
      <c r="CK109" s="1004" t="str">
        <f t="shared" si="69"/>
        <v/>
      </c>
      <c r="CL109" s="1004" t="str">
        <f t="shared" si="70"/>
        <v/>
      </c>
      <c r="CM109" s="1004" t="str">
        <f t="shared" si="71"/>
        <v/>
      </c>
      <c r="CN109" s="1004" t="str">
        <f t="shared" si="72"/>
        <v/>
      </c>
      <c r="CO109" s="1004" t="str">
        <f t="shared" si="73"/>
        <v/>
      </c>
      <c r="CP109" s="1004" t="str">
        <f t="shared" si="74"/>
        <v/>
      </c>
      <c r="CQ109" s="1004" t="str">
        <f t="shared" si="75"/>
        <v/>
      </c>
      <c r="CR109" s="1004" t="str">
        <f t="shared" si="76"/>
        <v/>
      </c>
      <c r="CS109" s="1004" t="str">
        <f t="shared" si="77"/>
        <v/>
      </c>
      <c r="CT109" s="1004" t="str">
        <f t="shared" si="78"/>
        <v/>
      </c>
      <c r="CU109" s="1004" t="str">
        <f t="shared" si="79"/>
        <v/>
      </c>
      <c r="CV109" s="1004" t="str">
        <f t="shared" si="80"/>
        <v/>
      </c>
      <c r="CW109" s="1004" t="str">
        <f t="shared" si="81"/>
        <v/>
      </c>
      <c r="CX109" s="1004" t="str">
        <f t="shared" si="82"/>
        <v/>
      </c>
      <c r="CY109" s="1004" t="str">
        <f t="shared" si="83"/>
        <v/>
      </c>
      <c r="CZ109" s="1004" t="str">
        <f t="shared" si="84"/>
        <v/>
      </c>
      <c r="DA109" s="1004" t="str">
        <f t="shared" si="85"/>
        <v/>
      </c>
      <c r="DB109" s="1004" t="str">
        <f t="shared" si="86"/>
        <v/>
      </c>
      <c r="DC109" s="1004" t="str">
        <f t="shared" si="87"/>
        <v/>
      </c>
      <c r="DD109" s="1004" t="str">
        <f t="shared" si="88"/>
        <v/>
      </c>
      <c r="DE109" s="1004" t="str">
        <f t="shared" si="89"/>
        <v/>
      </c>
      <c r="DF109" s="1004" t="str">
        <f t="shared" si="90"/>
        <v/>
      </c>
      <c r="DG109" s="1004" t="str">
        <f t="shared" si="91"/>
        <v/>
      </c>
      <c r="DH109" s="1004" t="str">
        <f t="shared" si="92"/>
        <v/>
      </c>
      <c r="DI109" s="1004" t="str">
        <f t="shared" si="93"/>
        <v/>
      </c>
      <c r="DJ109" s="1004" t="str">
        <f t="shared" si="94"/>
        <v/>
      </c>
      <c r="DK109" s="1004" t="str">
        <f t="shared" si="95"/>
        <v/>
      </c>
      <c r="DL109" s="1004" t="str">
        <f t="shared" si="96"/>
        <v/>
      </c>
      <c r="DM109" s="1004" t="str">
        <f t="shared" si="97"/>
        <v/>
      </c>
      <c r="DN109" s="1004" t="str">
        <f t="shared" si="98"/>
        <v/>
      </c>
      <c r="DO109" s="1004" t="str">
        <f t="shared" si="99"/>
        <v/>
      </c>
      <c r="DP109" s="1004" t="str">
        <f t="shared" si="100"/>
        <v/>
      </c>
      <c r="DQ109" s="1004" t="str">
        <f t="shared" si="101"/>
        <v/>
      </c>
      <c r="DR109" s="1004" t="str">
        <f t="shared" si="102"/>
        <v/>
      </c>
      <c r="DS109" s="1004" t="str">
        <f t="shared" si="103"/>
        <v/>
      </c>
      <c r="DT109" s="1004" t="str">
        <f t="shared" si="104"/>
        <v/>
      </c>
      <c r="DU109" s="1004" t="str">
        <f t="shared" si="105"/>
        <v/>
      </c>
      <c r="DV109" s="1004" t="str">
        <f t="shared" si="106"/>
        <v/>
      </c>
      <c r="DW109" s="1004" t="str">
        <f t="shared" si="107"/>
        <v/>
      </c>
      <c r="DX109" s="1004" t="str">
        <f t="shared" si="108"/>
        <v/>
      </c>
      <c r="DY109" s="1004" t="str">
        <f t="shared" si="109"/>
        <v/>
      </c>
      <c r="DZ109" s="1004" t="str">
        <f t="shared" si="110"/>
        <v/>
      </c>
      <c r="EA109" s="1004" t="str">
        <f t="shared" si="111"/>
        <v/>
      </c>
      <c r="EB109" s="1004" t="str">
        <f t="shared" si="112"/>
        <v/>
      </c>
      <c r="EC109" s="1004" t="str">
        <f t="shared" si="113"/>
        <v/>
      </c>
      <c r="ED109" s="1004" t="str">
        <f t="shared" si="114"/>
        <v/>
      </c>
      <c r="EE109" s="1004" t="str">
        <f t="shared" si="115"/>
        <v/>
      </c>
      <c r="EF109" s="1004" t="str">
        <f t="shared" si="116"/>
        <v/>
      </c>
      <c r="EG109" s="1004" t="str">
        <f t="shared" si="117"/>
        <v/>
      </c>
      <c r="EH109" s="1004" t="str">
        <f t="shared" si="118"/>
        <v/>
      </c>
      <c r="EI109" s="1004" t="str">
        <f t="shared" si="119"/>
        <v/>
      </c>
      <c r="EJ109" s="1004" t="str">
        <f t="shared" si="120"/>
        <v/>
      </c>
      <c r="EK109" s="1004" t="str">
        <f t="shared" si="121"/>
        <v/>
      </c>
      <c r="EL109" s="1004" t="str">
        <f t="shared" si="122"/>
        <v/>
      </c>
      <c r="EM109" s="1004" t="str">
        <f t="shared" si="123"/>
        <v/>
      </c>
      <c r="EN109" s="1004" t="str">
        <f t="shared" si="124"/>
        <v/>
      </c>
      <c r="EO109" s="1004" t="str">
        <f t="shared" si="125"/>
        <v/>
      </c>
      <c r="EP109" s="1004" t="str">
        <f t="shared" si="126"/>
        <v/>
      </c>
      <c r="EQ109" s="1004" t="str">
        <f t="shared" si="127"/>
        <v/>
      </c>
      <c r="ER109" s="1004" t="str">
        <f t="shared" si="128"/>
        <v/>
      </c>
      <c r="ES109" s="1004" t="str">
        <f t="shared" si="129"/>
        <v/>
      </c>
      <c r="ET109" s="1004" t="str">
        <f t="shared" si="130"/>
        <v/>
      </c>
      <c r="EU109" s="1004" t="str">
        <f t="shared" si="131"/>
        <v/>
      </c>
      <c r="EV109" s="1004" t="str">
        <f t="shared" si="132"/>
        <v/>
      </c>
      <c r="EW109" s="1004" t="str">
        <f t="shared" si="133"/>
        <v/>
      </c>
      <c r="EX109" s="1004" t="str">
        <f t="shared" si="134"/>
        <v/>
      </c>
      <c r="EY109" s="1004" t="str">
        <f t="shared" si="135"/>
        <v/>
      </c>
      <c r="EZ109" s="1004" t="str">
        <f t="shared" si="136"/>
        <v/>
      </c>
      <c r="FA109" s="1004" t="str">
        <f t="shared" si="137"/>
        <v/>
      </c>
      <c r="FB109" s="1004" t="str">
        <f t="shared" si="138"/>
        <v/>
      </c>
      <c r="FC109" s="1004" t="str">
        <f t="shared" si="139"/>
        <v/>
      </c>
      <c r="FD109" s="1004" t="str">
        <f t="shared" si="140"/>
        <v/>
      </c>
      <c r="FE109" s="1004" t="str">
        <f t="shared" si="141"/>
        <v/>
      </c>
      <c r="FF109" s="1004" t="str">
        <f t="shared" si="142"/>
        <v/>
      </c>
      <c r="FG109" s="1004" t="str">
        <f t="shared" si="143"/>
        <v/>
      </c>
      <c r="FH109" s="1004" t="str">
        <f t="shared" si="144"/>
        <v/>
      </c>
      <c r="FI109" s="1004" t="str">
        <f t="shared" si="145"/>
        <v/>
      </c>
      <c r="FJ109" s="1004" t="str">
        <f t="shared" si="146"/>
        <v/>
      </c>
      <c r="FK109" s="1004" t="str">
        <f t="shared" si="147"/>
        <v/>
      </c>
      <c r="FL109" s="1004" t="str">
        <f t="shared" si="148"/>
        <v/>
      </c>
      <c r="FM109" s="1004" t="str">
        <f t="shared" si="149"/>
        <v/>
      </c>
      <c r="FN109" s="1004" t="str">
        <f t="shared" si="150"/>
        <v/>
      </c>
      <c r="FO109" s="1004" t="str">
        <f t="shared" si="151"/>
        <v/>
      </c>
      <c r="FP109" s="1004" t="str">
        <f t="shared" si="152"/>
        <v/>
      </c>
      <c r="FQ109" s="1004" t="str">
        <f t="shared" si="153"/>
        <v/>
      </c>
      <c r="FR109" s="1004" t="str">
        <f t="shared" si="154"/>
        <v/>
      </c>
      <c r="FS109" s="1004" t="str">
        <f t="shared" si="155"/>
        <v/>
      </c>
      <c r="FT109" s="1004" t="str">
        <f t="shared" si="156"/>
        <v/>
      </c>
      <c r="FU109" s="1004" t="str">
        <f t="shared" si="157"/>
        <v/>
      </c>
      <c r="FV109" s="1004" t="str">
        <f t="shared" si="158"/>
        <v/>
      </c>
      <c r="FW109" s="1004" t="str">
        <f t="shared" si="159"/>
        <v/>
      </c>
      <c r="FX109" s="1004" t="str">
        <f t="shared" si="160"/>
        <v/>
      </c>
      <c r="FY109" s="1004" t="str">
        <f t="shared" si="161"/>
        <v/>
      </c>
      <c r="FZ109" s="1004" t="str">
        <f t="shared" si="162"/>
        <v/>
      </c>
      <c r="GA109" s="1004" t="str">
        <f t="shared" si="163"/>
        <v/>
      </c>
      <c r="GB109" s="1004" t="str">
        <f t="shared" si="164"/>
        <v/>
      </c>
      <c r="GC109" s="1004" t="str">
        <f t="shared" si="165"/>
        <v/>
      </c>
      <c r="GD109" s="1004" t="str">
        <f t="shared" si="166"/>
        <v/>
      </c>
      <c r="GE109" s="1004" t="str">
        <f t="shared" si="167"/>
        <v/>
      </c>
      <c r="GF109" s="1004" t="str">
        <f t="shared" si="168"/>
        <v/>
      </c>
      <c r="GG109" s="1004" t="str">
        <f t="shared" si="169"/>
        <v/>
      </c>
      <c r="GH109" s="1004" t="str">
        <f t="shared" si="170"/>
        <v/>
      </c>
      <c r="GI109" s="1004" t="str">
        <f t="shared" si="171"/>
        <v/>
      </c>
      <c r="GJ109" s="1004" t="str">
        <f t="shared" si="172"/>
        <v/>
      </c>
      <c r="GK109" s="1004" t="str">
        <f t="shared" si="173"/>
        <v/>
      </c>
      <c r="GL109" s="1004" t="str">
        <f t="shared" si="174"/>
        <v/>
      </c>
      <c r="GM109" s="1004" t="str">
        <f t="shared" si="175"/>
        <v/>
      </c>
      <c r="GN109" s="1004" t="str">
        <f t="shared" si="176"/>
        <v/>
      </c>
      <c r="GO109" s="1004" t="str">
        <f t="shared" si="177"/>
        <v/>
      </c>
      <c r="GP109" s="1004" t="str">
        <f t="shared" si="178"/>
        <v/>
      </c>
      <c r="GQ109" s="1004" t="str">
        <f t="shared" si="179"/>
        <v/>
      </c>
      <c r="GR109" s="1004" t="str">
        <f t="shared" si="180"/>
        <v/>
      </c>
      <c r="GS109" s="1004" t="str">
        <f t="shared" si="181"/>
        <v/>
      </c>
      <c r="GT109" s="1004" t="str">
        <f t="shared" si="182"/>
        <v/>
      </c>
      <c r="GU109" s="1004" t="str">
        <f t="shared" si="183"/>
        <v/>
      </c>
      <c r="GV109" s="1004" t="str">
        <f t="shared" si="184"/>
        <v/>
      </c>
      <c r="GW109" s="1004" t="str">
        <f t="shared" si="185"/>
        <v/>
      </c>
      <c r="GX109" s="1004" t="str">
        <f t="shared" si="186"/>
        <v/>
      </c>
      <c r="GY109" s="1004" t="str">
        <f t="shared" si="187"/>
        <v/>
      </c>
      <c r="GZ109" s="1004" t="str">
        <f t="shared" si="188"/>
        <v/>
      </c>
      <c r="HA109" s="1004" t="str">
        <f t="shared" si="189"/>
        <v/>
      </c>
      <c r="HB109" s="1004" t="str">
        <f t="shared" si="190"/>
        <v/>
      </c>
      <c r="HC109" s="1004" t="str">
        <f t="shared" si="191"/>
        <v/>
      </c>
      <c r="HD109" s="1004" t="str">
        <f t="shared" si="192"/>
        <v/>
      </c>
      <c r="HE109" s="1004" t="str">
        <f t="shared" si="193"/>
        <v/>
      </c>
      <c r="HF109" s="1004" t="str">
        <f t="shared" si="194"/>
        <v/>
      </c>
      <c r="HG109" s="1004" t="str">
        <f t="shared" si="195"/>
        <v/>
      </c>
      <c r="HH109" s="1004" t="str">
        <f t="shared" si="196"/>
        <v/>
      </c>
      <c r="HI109" s="1004" t="str">
        <f t="shared" si="197"/>
        <v/>
      </c>
      <c r="HJ109" s="1004" t="str">
        <f t="shared" si="198"/>
        <v/>
      </c>
      <c r="HK109" s="1004" t="str">
        <f t="shared" si="199"/>
        <v/>
      </c>
      <c r="HL109" s="1004" t="str">
        <f t="shared" si="200"/>
        <v/>
      </c>
      <c r="HM109" s="1004" t="str">
        <f t="shared" si="201"/>
        <v/>
      </c>
      <c r="HN109" s="1004" t="str">
        <f t="shared" si="202"/>
        <v/>
      </c>
      <c r="HO109" s="1004" t="str">
        <f t="shared" si="203"/>
        <v/>
      </c>
      <c r="HP109" s="1004" t="str">
        <f t="shared" si="204"/>
        <v/>
      </c>
      <c r="HQ109" s="1004" t="str">
        <f t="shared" si="205"/>
        <v/>
      </c>
      <c r="HR109" s="1004" t="str">
        <f t="shared" si="206"/>
        <v/>
      </c>
      <c r="HS109" s="1004" t="str">
        <f t="shared" si="207"/>
        <v/>
      </c>
      <c r="HT109" s="1004" t="str">
        <f t="shared" si="208"/>
        <v/>
      </c>
      <c r="HU109" s="1004" t="str">
        <f t="shared" si="209"/>
        <v/>
      </c>
      <c r="HV109" s="1004" t="str">
        <f t="shared" si="210"/>
        <v/>
      </c>
      <c r="HW109" s="1004" t="str">
        <f t="shared" si="211"/>
        <v/>
      </c>
      <c r="HX109" s="1004" t="str">
        <f t="shared" si="212"/>
        <v/>
      </c>
      <c r="HY109" s="1004" t="str">
        <f t="shared" si="213"/>
        <v/>
      </c>
      <c r="HZ109" s="1008" t="str">
        <f t="shared" si="214"/>
        <v/>
      </c>
      <c r="IA109" s="1008" t="str">
        <f t="shared" si="215"/>
        <v/>
      </c>
      <c r="IB109" s="1008" t="str">
        <f t="shared" si="216"/>
        <v/>
      </c>
      <c r="IC109" s="1008" t="str">
        <f t="shared" si="217"/>
        <v/>
      </c>
      <c r="ID109" s="1008" t="str">
        <f t="shared" si="218"/>
        <v/>
      </c>
      <c r="IE109" s="1008" t="str">
        <f t="shared" si="219"/>
        <v/>
      </c>
      <c r="IF109" s="1008" t="str">
        <f t="shared" si="220"/>
        <v/>
      </c>
      <c r="IG109" s="1008" t="str">
        <f t="shared" si="221"/>
        <v/>
      </c>
      <c r="IH109" s="1008" t="str">
        <f t="shared" si="222"/>
        <v/>
      </c>
      <c r="II109" s="1008" t="str">
        <f t="shared" si="223"/>
        <v/>
      </c>
      <c r="IJ109" s="1008" t="str">
        <f t="shared" si="224"/>
        <v/>
      </c>
      <c r="IK109" s="1008" t="str">
        <f t="shared" si="225"/>
        <v/>
      </c>
      <c r="IL109" s="1008" t="str">
        <f t="shared" si="226"/>
        <v/>
      </c>
      <c r="IM109" s="1008" t="str">
        <f t="shared" si="227"/>
        <v/>
      </c>
      <c r="IN109" s="1008" t="str">
        <f t="shared" si="228"/>
        <v/>
      </c>
      <c r="IO109" s="1008" t="str">
        <f t="shared" si="229"/>
        <v/>
      </c>
      <c r="IP109" s="1008" t="str">
        <f t="shared" si="230"/>
        <v/>
      </c>
      <c r="IQ109" s="1008" t="str">
        <f t="shared" si="231"/>
        <v/>
      </c>
      <c r="IR109" s="1008" t="str">
        <f t="shared" si="232"/>
        <v/>
      </c>
      <c r="IS109" s="1008" t="str">
        <f t="shared" si="233"/>
        <v/>
      </c>
      <c r="IT109" s="1008" t="str">
        <f t="shared" si="234"/>
        <v/>
      </c>
      <c r="IU109" s="1008" t="str">
        <f t="shared" si="235"/>
        <v/>
      </c>
      <c r="IV109" s="1008" t="str">
        <f t="shared" si="236"/>
        <v/>
      </c>
      <c r="IW109" s="1008" t="str">
        <f t="shared" si="237"/>
        <v/>
      </c>
      <c r="IX109" s="1008" t="str">
        <f t="shared" si="238"/>
        <v/>
      </c>
      <c r="IY109" s="1008" t="str">
        <f t="shared" si="239"/>
        <v/>
      </c>
      <c r="IZ109" s="1008" t="str">
        <f t="shared" si="240"/>
        <v/>
      </c>
      <c r="JA109" s="1008" t="str">
        <f t="shared" si="241"/>
        <v/>
      </c>
      <c r="JB109" s="1008" t="str">
        <f t="shared" si="242"/>
        <v/>
      </c>
      <c r="JC109" s="1008" t="str">
        <f t="shared" si="243"/>
        <v/>
      </c>
      <c r="JD109" s="1008" t="str">
        <f t="shared" si="244"/>
        <v/>
      </c>
      <c r="JE109" s="1008" t="str">
        <f t="shared" si="245"/>
        <v/>
      </c>
      <c r="JF109" s="1008" t="str">
        <f t="shared" si="246"/>
        <v/>
      </c>
      <c r="JG109" s="1008" t="str">
        <f t="shared" si="247"/>
        <v/>
      </c>
      <c r="JH109" s="1008" t="str">
        <f t="shared" si="248"/>
        <v/>
      </c>
      <c r="JI109" s="1008" t="str">
        <f t="shared" si="249"/>
        <v/>
      </c>
      <c r="JJ109" s="1008" t="str">
        <f t="shared" si="250"/>
        <v/>
      </c>
      <c r="JK109" s="1008" t="str">
        <f t="shared" si="251"/>
        <v/>
      </c>
      <c r="JL109" s="1008" t="str">
        <f t="shared" si="252"/>
        <v/>
      </c>
      <c r="JM109" s="1008" t="str">
        <f t="shared" si="253"/>
        <v/>
      </c>
      <c r="JN109" s="1008" t="str">
        <f t="shared" si="254"/>
        <v/>
      </c>
      <c r="JO109" s="1008" t="str">
        <f t="shared" si="255"/>
        <v/>
      </c>
      <c r="JP109" s="1008" t="str">
        <f t="shared" si="256"/>
        <v/>
      </c>
      <c r="JQ109" s="1008" t="str">
        <f t="shared" si="257"/>
        <v/>
      </c>
      <c r="JR109" s="1008" t="str">
        <f t="shared" si="258"/>
        <v/>
      </c>
      <c r="JS109" s="1008" t="str">
        <f t="shared" si="259"/>
        <v/>
      </c>
      <c r="JT109" s="1008" t="str">
        <f t="shared" si="260"/>
        <v/>
      </c>
      <c r="JU109" s="1008" t="str">
        <f t="shared" si="261"/>
        <v/>
      </c>
      <c r="JV109" s="1008" t="str">
        <f t="shared" si="262"/>
        <v/>
      </c>
      <c r="JW109" s="1008" t="str">
        <f t="shared" si="263"/>
        <v/>
      </c>
      <c r="JX109" s="1008" t="str">
        <f t="shared" si="264"/>
        <v/>
      </c>
      <c r="JY109" s="1008" t="str">
        <f t="shared" si="265"/>
        <v/>
      </c>
      <c r="JZ109" s="1008" t="str">
        <f t="shared" si="266"/>
        <v/>
      </c>
      <c r="KA109" s="1008" t="str">
        <f t="shared" si="267"/>
        <v/>
      </c>
      <c r="KB109" s="1008" t="str">
        <f t="shared" si="268"/>
        <v/>
      </c>
      <c r="KC109" s="1008" t="str">
        <f t="shared" si="269"/>
        <v/>
      </c>
      <c r="KD109" s="1008" t="str">
        <f t="shared" si="270"/>
        <v/>
      </c>
      <c r="KE109" s="1008" t="str">
        <f t="shared" si="271"/>
        <v/>
      </c>
      <c r="KF109" s="1008" t="str">
        <f t="shared" si="272"/>
        <v/>
      </c>
      <c r="KG109" s="1008" t="str">
        <f t="shared" si="273"/>
        <v/>
      </c>
      <c r="KH109" s="1008" t="str">
        <f t="shared" si="274"/>
        <v/>
      </c>
      <c r="KI109" s="1008" t="str">
        <f t="shared" si="275"/>
        <v/>
      </c>
      <c r="KJ109" s="1008" t="str">
        <f t="shared" si="276"/>
        <v/>
      </c>
      <c r="KK109" s="1008" t="str">
        <f t="shared" si="277"/>
        <v/>
      </c>
      <c r="KL109" s="1008" t="str">
        <f t="shared" si="278"/>
        <v/>
      </c>
      <c r="KM109" s="1008" t="str">
        <f t="shared" si="279"/>
        <v/>
      </c>
      <c r="KN109" s="1008" t="str">
        <f t="shared" si="280"/>
        <v/>
      </c>
      <c r="KO109" s="1008" t="str">
        <f t="shared" si="281"/>
        <v/>
      </c>
      <c r="KP109" s="1008" t="str">
        <f t="shared" si="282"/>
        <v/>
      </c>
      <c r="KQ109" s="1008" t="str">
        <f t="shared" si="283"/>
        <v/>
      </c>
      <c r="KR109" s="1008" t="str">
        <f t="shared" si="284"/>
        <v/>
      </c>
      <c r="KS109" s="1008" t="str">
        <f t="shared" si="285"/>
        <v/>
      </c>
      <c r="KT109" s="1008" t="str">
        <f t="shared" si="286"/>
        <v/>
      </c>
      <c r="KU109" s="1008" t="str">
        <f t="shared" si="287"/>
        <v/>
      </c>
      <c r="KV109" s="1008" t="str">
        <f t="shared" si="288"/>
        <v/>
      </c>
      <c r="KW109" s="1008" t="str">
        <f t="shared" si="289"/>
        <v/>
      </c>
      <c r="KX109" s="1008" t="str">
        <f t="shared" si="290"/>
        <v/>
      </c>
      <c r="KY109" s="1008" t="str">
        <f t="shared" si="291"/>
        <v/>
      </c>
      <c r="KZ109" s="1008" t="str">
        <f t="shared" si="292"/>
        <v/>
      </c>
      <c r="LA109" s="1008" t="str">
        <f t="shared" si="293"/>
        <v/>
      </c>
      <c r="LB109" s="1008" t="str">
        <f t="shared" si="294"/>
        <v/>
      </c>
      <c r="LC109" s="1008" t="str">
        <f t="shared" si="295"/>
        <v/>
      </c>
      <c r="LD109" s="1008" t="str">
        <f t="shared" si="296"/>
        <v/>
      </c>
      <c r="LE109" s="1008" t="str">
        <f t="shared" si="297"/>
        <v/>
      </c>
      <c r="LF109" s="1008" t="str">
        <f t="shared" si="298"/>
        <v/>
      </c>
      <c r="LG109" s="1008" t="str">
        <f t="shared" si="299"/>
        <v/>
      </c>
      <c r="LH109" s="1008" t="str">
        <f t="shared" si="300"/>
        <v/>
      </c>
      <c r="LI109" s="1008" t="str">
        <f t="shared" si="301"/>
        <v/>
      </c>
      <c r="LJ109" s="1008" t="str">
        <f t="shared" si="302"/>
        <v/>
      </c>
      <c r="LK109" s="1008" t="str">
        <f t="shared" si="303"/>
        <v/>
      </c>
      <c r="LL109" s="1008" t="str">
        <f t="shared" si="304"/>
        <v/>
      </c>
      <c r="LM109" s="1008" t="str">
        <f t="shared" si="305"/>
        <v/>
      </c>
      <c r="LN109" s="1008" t="str">
        <f t="shared" si="306"/>
        <v/>
      </c>
      <c r="LO109" s="1008" t="str">
        <f t="shared" si="307"/>
        <v/>
      </c>
      <c r="LP109" s="1008" t="str">
        <f t="shared" si="308"/>
        <v/>
      </c>
      <c r="LQ109" s="1009" t="str">
        <f t="shared" si="309"/>
        <v/>
      </c>
      <c r="LR109" s="1009" t="str">
        <f t="shared" si="310"/>
        <v/>
      </c>
      <c r="LS109" s="1009" t="str">
        <f t="shared" si="311"/>
        <v/>
      </c>
      <c r="LT109" s="1009" t="str">
        <f t="shared" si="312"/>
        <v/>
      </c>
      <c r="LU109" s="1009" t="str">
        <f t="shared" si="313"/>
        <v/>
      </c>
      <c r="LV109" s="1004" t="str">
        <f t="shared" si="314"/>
        <v/>
      </c>
      <c r="LW109" s="1004" t="str">
        <f t="shared" si="315"/>
        <v/>
      </c>
      <c r="LX109" s="1004" t="str">
        <f t="shared" si="316"/>
        <v/>
      </c>
      <c r="LY109" s="1004" t="str">
        <f t="shared" si="317"/>
        <v/>
      </c>
      <c r="LZ109" s="1004" t="str">
        <f t="shared" si="318"/>
        <v/>
      </c>
      <c r="MA109" s="1004" t="str">
        <f t="shared" si="319"/>
        <v/>
      </c>
      <c r="MB109" s="1004" t="str">
        <f t="shared" si="320"/>
        <v/>
      </c>
      <c r="MC109" s="1004" t="str">
        <f t="shared" si="321"/>
        <v/>
      </c>
      <c r="MD109" s="1004" t="str">
        <f t="shared" si="322"/>
        <v/>
      </c>
      <c r="ME109" s="1004" t="str">
        <f t="shared" si="323"/>
        <v/>
      </c>
      <c r="MF109" s="1004" t="str">
        <f t="shared" si="324"/>
        <v/>
      </c>
      <c r="MG109" s="1004" t="str">
        <f t="shared" si="325"/>
        <v/>
      </c>
      <c r="MH109" s="1004" t="str">
        <f t="shared" si="326"/>
        <v/>
      </c>
      <c r="MI109" s="1004" t="str">
        <f t="shared" si="327"/>
        <v/>
      </c>
      <c r="MJ109" s="1004" t="str">
        <f t="shared" si="328"/>
        <v/>
      </c>
      <c r="MK109" s="1004" t="str">
        <f t="shared" si="329"/>
        <v/>
      </c>
      <c r="ML109" s="1004" t="str">
        <f t="shared" si="330"/>
        <v/>
      </c>
      <c r="MM109" s="1004" t="str">
        <f t="shared" si="331"/>
        <v/>
      </c>
      <c r="MN109" s="1004" t="str">
        <f t="shared" si="332"/>
        <v/>
      </c>
      <c r="MO109" s="1004" t="str">
        <f t="shared" si="333"/>
        <v/>
      </c>
      <c r="MP109" s="1007">
        <f t="shared" si="340"/>
        <v>0</v>
      </c>
      <c r="MQ109" s="1007">
        <f t="shared" si="341"/>
        <v>0</v>
      </c>
      <c r="MR109" s="1007">
        <f t="shared" si="342"/>
        <v>0</v>
      </c>
      <c r="MS109" s="1007">
        <f t="shared" si="343"/>
        <v>0</v>
      </c>
      <c r="MT109" s="1007">
        <f t="shared" si="344"/>
        <v>0</v>
      </c>
      <c r="MU109" s="1007">
        <f t="shared" si="345"/>
        <v>0</v>
      </c>
      <c r="MV109" s="1007">
        <f t="shared" si="346"/>
        <v>0</v>
      </c>
      <c r="MW109" s="1007">
        <f t="shared" si="347"/>
        <v>0</v>
      </c>
      <c r="MX109" s="1007">
        <f t="shared" si="348"/>
        <v>0</v>
      </c>
      <c r="MY109" s="1007">
        <f t="shared" si="349"/>
        <v>0</v>
      </c>
      <c r="MZ109" s="1007">
        <f t="shared" si="334"/>
        <v>0</v>
      </c>
      <c r="NA109" s="1007">
        <f t="shared" si="335"/>
        <v>0</v>
      </c>
      <c r="NB109" s="1007">
        <f t="shared" si="336"/>
        <v>0</v>
      </c>
      <c r="NC109" s="1007">
        <f t="shared" si="337"/>
        <v>0</v>
      </c>
      <c r="ND109" s="1007">
        <f t="shared" si="338"/>
        <v>0</v>
      </c>
    </row>
    <row r="110" spans="1:368" s="1004" customFormat="1" ht="13.9" customHeight="1" x14ac:dyDescent="0.2">
      <c r="A110" s="1103" t="str">
        <f t="shared" si="339"/>
        <v/>
      </c>
      <c r="B110" s="1047">
        <f>'Rent Schedule &amp; Summary'!B17</f>
        <v>0</v>
      </c>
      <c r="C110" s="1038">
        <f>'Rent Schedule &amp; Summary'!C17</f>
        <v>0</v>
      </c>
      <c r="D110" s="1039">
        <f>'Rent Schedule &amp; Summary'!D17</f>
        <v>0</v>
      </c>
      <c r="E110" s="1040">
        <f>'Rent Schedule &amp; Summary'!E17</f>
        <v>0</v>
      </c>
      <c r="F110" s="1040">
        <f>'Rent Schedule &amp; Summary'!F17</f>
        <v>0</v>
      </c>
      <c r="G110" s="1040">
        <f>'Rent Schedule &amp; Summary'!G17</f>
        <v>0</v>
      </c>
      <c r="H110" s="1040">
        <f>'Rent Schedule &amp; Summary'!H17</f>
        <v>0</v>
      </c>
      <c r="I110" s="1040">
        <f>'Rent Schedule &amp; Summary'!I17</f>
        <v>0</v>
      </c>
      <c r="J110" s="1040">
        <f>'Rent Schedule &amp; Summary'!J17</f>
        <v>0</v>
      </c>
      <c r="K110" s="1041">
        <f>'Rent Schedule &amp; Summary'!K17</f>
        <v>0</v>
      </c>
      <c r="L110" s="480">
        <f t="shared" si="2"/>
        <v>0</v>
      </c>
      <c r="M110" s="480">
        <f t="shared" si="3"/>
        <v>0</v>
      </c>
      <c r="N110" s="1042">
        <f>'Rent Schedule &amp; Summary'!N17</f>
        <v>0</v>
      </c>
      <c r="O110" s="1042">
        <f>'Rent Schedule &amp; Summary'!K17</f>
        <v>0</v>
      </c>
      <c r="P110" s="1042">
        <f>'Rent Schedule &amp; Summary'!P17</f>
        <v>0</v>
      </c>
      <c r="Q110" s="1044">
        <f>'Rent Schedule &amp; Summary'!Q17</f>
        <v>0</v>
      </c>
      <c r="R110" s="1045"/>
      <c r="S110" s="1046"/>
      <c r="T110" s="1456"/>
      <c r="U110" s="1456"/>
      <c r="V110" s="1456"/>
      <c r="W110" s="1456"/>
      <c r="X110" s="1004" t="str">
        <f t="shared" si="4"/>
        <v/>
      </c>
      <c r="Y110" s="1004" t="str">
        <f t="shared" si="5"/>
        <v/>
      </c>
      <c r="Z110" s="1004" t="str">
        <f t="shared" si="6"/>
        <v/>
      </c>
      <c r="AA110" s="1004" t="str">
        <f t="shared" si="7"/>
        <v/>
      </c>
      <c r="AB110" s="1004" t="str">
        <f t="shared" si="8"/>
        <v/>
      </c>
      <c r="AC110" s="1004" t="str">
        <f t="shared" si="9"/>
        <v/>
      </c>
      <c r="AD110" s="1004" t="str">
        <f t="shared" si="10"/>
        <v/>
      </c>
      <c r="AE110" s="1004" t="str">
        <f t="shared" si="11"/>
        <v/>
      </c>
      <c r="AF110" s="1004" t="str">
        <f t="shared" si="12"/>
        <v/>
      </c>
      <c r="AG110" s="1004" t="str">
        <f t="shared" si="13"/>
        <v/>
      </c>
      <c r="AH110" s="1004" t="str">
        <f t="shared" si="14"/>
        <v/>
      </c>
      <c r="AI110" s="1004" t="str">
        <f t="shared" si="15"/>
        <v/>
      </c>
      <c r="AJ110" s="1004" t="str">
        <f t="shared" si="16"/>
        <v/>
      </c>
      <c r="AK110" s="1004" t="str">
        <f t="shared" si="17"/>
        <v/>
      </c>
      <c r="AL110" s="1004" t="str">
        <f t="shared" si="18"/>
        <v/>
      </c>
      <c r="AM110" s="1004" t="str">
        <f t="shared" si="19"/>
        <v/>
      </c>
      <c r="AN110" s="1004" t="str">
        <f t="shared" si="20"/>
        <v/>
      </c>
      <c r="AO110" s="1004" t="str">
        <f t="shared" si="21"/>
        <v/>
      </c>
      <c r="AP110" s="1004" t="str">
        <f t="shared" si="22"/>
        <v/>
      </c>
      <c r="AQ110" s="1004" t="str">
        <f t="shared" si="23"/>
        <v/>
      </c>
      <c r="AR110" s="1004" t="str">
        <f t="shared" si="24"/>
        <v/>
      </c>
      <c r="AS110" s="1004" t="str">
        <f t="shared" si="25"/>
        <v/>
      </c>
      <c r="AT110" s="1004" t="str">
        <f t="shared" si="26"/>
        <v/>
      </c>
      <c r="AU110" s="1004" t="str">
        <f t="shared" si="27"/>
        <v/>
      </c>
      <c r="AV110" s="1004" t="str">
        <f t="shared" si="28"/>
        <v/>
      </c>
      <c r="AW110" s="1004" t="str">
        <f t="shared" si="29"/>
        <v/>
      </c>
      <c r="AX110" s="1004" t="str">
        <f t="shared" si="30"/>
        <v/>
      </c>
      <c r="AY110" s="1004" t="str">
        <f t="shared" si="31"/>
        <v/>
      </c>
      <c r="AZ110" s="1004" t="str">
        <f t="shared" si="32"/>
        <v/>
      </c>
      <c r="BA110" s="1004" t="str">
        <f t="shared" si="33"/>
        <v/>
      </c>
      <c r="BB110" s="1004" t="str">
        <f t="shared" si="34"/>
        <v/>
      </c>
      <c r="BC110" s="1004" t="str">
        <f t="shared" si="35"/>
        <v/>
      </c>
      <c r="BD110" s="1004" t="str">
        <f t="shared" si="36"/>
        <v/>
      </c>
      <c r="BE110" s="1004" t="str">
        <f t="shared" si="37"/>
        <v/>
      </c>
      <c r="BF110" s="1004" t="str">
        <f t="shared" si="38"/>
        <v/>
      </c>
      <c r="BG110" s="1004" t="str">
        <f t="shared" si="39"/>
        <v/>
      </c>
      <c r="BH110" s="1004" t="str">
        <f t="shared" si="40"/>
        <v/>
      </c>
      <c r="BI110" s="1004" t="str">
        <f t="shared" si="41"/>
        <v/>
      </c>
      <c r="BJ110" s="1004" t="str">
        <f t="shared" si="42"/>
        <v/>
      </c>
      <c r="BK110" s="1004" t="str">
        <f t="shared" si="43"/>
        <v/>
      </c>
      <c r="BL110" s="1004" t="str">
        <f t="shared" si="44"/>
        <v/>
      </c>
      <c r="BM110" s="1004" t="str">
        <f t="shared" si="45"/>
        <v/>
      </c>
      <c r="BN110" s="1004" t="str">
        <f t="shared" si="46"/>
        <v/>
      </c>
      <c r="BO110" s="1004" t="str">
        <f t="shared" si="47"/>
        <v/>
      </c>
      <c r="BP110" s="1004" t="str">
        <f t="shared" si="48"/>
        <v/>
      </c>
      <c r="BQ110" s="1004" t="str">
        <f t="shared" si="49"/>
        <v/>
      </c>
      <c r="BR110" s="1004" t="str">
        <f t="shared" si="50"/>
        <v/>
      </c>
      <c r="BS110" s="1004" t="str">
        <f t="shared" si="51"/>
        <v/>
      </c>
      <c r="BT110" s="1004" t="str">
        <f t="shared" si="52"/>
        <v/>
      </c>
      <c r="BU110" s="1004" t="str">
        <f t="shared" si="53"/>
        <v/>
      </c>
      <c r="BV110" s="1004" t="str">
        <f t="shared" si="54"/>
        <v/>
      </c>
      <c r="BW110" s="1004" t="str">
        <f t="shared" si="55"/>
        <v/>
      </c>
      <c r="BX110" s="1004" t="str">
        <f t="shared" si="56"/>
        <v/>
      </c>
      <c r="BY110" s="1004" t="str">
        <f t="shared" si="57"/>
        <v/>
      </c>
      <c r="BZ110" s="1004" t="str">
        <f t="shared" si="58"/>
        <v/>
      </c>
      <c r="CA110" s="1004" t="str">
        <f t="shared" si="59"/>
        <v/>
      </c>
      <c r="CB110" s="1004" t="str">
        <f t="shared" si="60"/>
        <v/>
      </c>
      <c r="CC110" s="1004" t="str">
        <f t="shared" si="61"/>
        <v/>
      </c>
      <c r="CD110" s="1004" t="str">
        <f t="shared" si="62"/>
        <v/>
      </c>
      <c r="CE110" s="1004" t="str">
        <f t="shared" si="63"/>
        <v/>
      </c>
      <c r="CF110" s="1004" t="str">
        <f t="shared" si="64"/>
        <v/>
      </c>
      <c r="CG110" s="1004" t="str">
        <f t="shared" si="65"/>
        <v/>
      </c>
      <c r="CH110" s="1004" t="str">
        <f t="shared" si="66"/>
        <v/>
      </c>
      <c r="CI110" s="1004" t="str">
        <f t="shared" si="67"/>
        <v/>
      </c>
      <c r="CJ110" s="1004" t="str">
        <f t="shared" si="68"/>
        <v/>
      </c>
      <c r="CK110" s="1004" t="str">
        <f t="shared" si="69"/>
        <v/>
      </c>
      <c r="CL110" s="1004" t="str">
        <f t="shared" si="70"/>
        <v/>
      </c>
      <c r="CM110" s="1004" t="str">
        <f t="shared" si="71"/>
        <v/>
      </c>
      <c r="CN110" s="1004" t="str">
        <f t="shared" si="72"/>
        <v/>
      </c>
      <c r="CO110" s="1004" t="str">
        <f t="shared" si="73"/>
        <v/>
      </c>
      <c r="CP110" s="1004" t="str">
        <f t="shared" si="74"/>
        <v/>
      </c>
      <c r="CQ110" s="1004" t="str">
        <f t="shared" si="75"/>
        <v/>
      </c>
      <c r="CR110" s="1004" t="str">
        <f t="shared" si="76"/>
        <v/>
      </c>
      <c r="CS110" s="1004" t="str">
        <f t="shared" si="77"/>
        <v/>
      </c>
      <c r="CT110" s="1004" t="str">
        <f t="shared" si="78"/>
        <v/>
      </c>
      <c r="CU110" s="1004" t="str">
        <f t="shared" si="79"/>
        <v/>
      </c>
      <c r="CV110" s="1004" t="str">
        <f t="shared" si="80"/>
        <v/>
      </c>
      <c r="CW110" s="1004" t="str">
        <f t="shared" si="81"/>
        <v/>
      </c>
      <c r="CX110" s="1004" t="str">
        <f t="shared" si="82"/>
        <v/>
      </c>
      <c r="CY110" s="1004" t="str">
        <f t="shared" si="83"/>
        <v/>
      </c>
      <c r="CZ110" s="1004" t="str">
        <f t="shared" si="84"/>
        <v/>
      </c>
      <c r="DA110" s="1004" t="str">
        <f t="shared" si="85"/>
        <v/>
      </c>
      <c r="DB110" s="1004" t="str">
        <f t="shared" si="86"/>
        <v/>
      </c>
      <c r="DC110" s="1004" t="str">
        <f t="shared" si="87"/>
        <v/>
      </c>
      <c r="DD110" s="1004" t="str">
        <f t="shared" si="88"/>
        <v/>
      </c>
      <c r="DE110" s="1004" t="str">
        <f t="shared" si="89"/>
        <v/>
      </c>
      <c r="DF110" s="1004" t="str">
        <f t="shared" si="90"/>
        <v/>
      </c>
      <c r="DG110" s="1004" t="str">
        <f t="shared" si="91"/>
        <v/>
      </c>
      <c r="DH110" s="1004" t="str">
        <f t="shared" si="92"/>
        <v/>
      </c>
      <c r="DI110" s="1004" t="str">
        <f t="shared" si="93"/>
        <v/>
      </c>
      <c r="DJ110" s="1004" t="str">
        <f t="shared" si="94"/>
        <v/>
      </c>
      <c r="DK110" s="1004" t="str">
        <f t="shared" si="95"/>
        <v/>
      </c>
      <c r="DL110" s="1004" t="str">
        <f t="shared" si="96"/>
        <v/>
      </c>
      <c r="DM110" s="1004" t="str">
        <f t="shared" si="97"/>
        <v/>
      </c>
      <c r="DN110" s="1004" t="str">
        <f t="shared" si="98"/>
        <v/>
      </c>
      <c r="DO110" s="1004" t="str">
        <f t="shared" si="99"/>
        <v/>
      </c>
      <c r="DP110" s="1004" t="str">
        <f t="shared" si="100"/>
        <v/>
      </c>
      <c r="DQ110" s="1004" t="str">
        <f t="shared" si="101"/>
        <v/>
      </c>
      <c r="DR110" s="1004" t="str">
        <f t="shared" si="102"/>
        <v/>
      </c>
      <c r="DS110" s="1004" t="str">
        <f t="shared" si="103"/>
        <v/>
      </c>
      <c r="DT110" s="1004" t="str">
        <f t="shared" si="104"/>
        <v/>
      </c>
      <c r="DU110" s="1004" t="str">
        <f t="shared" si="105"/>
        <v/>
      </c>
      <c r="DV110" s="1004" t="str">
        <f t="shared" si="106"/>
        <v/>
      </c>
      <c r="DW110" s="1004" t="str">
        <f t="shared" si="107"/>
        <v/>
      </c>
      <c r="DX110" s="1004" t="str">
        <f t="shared" si="108"/>
        <v/>
      </c>
      <c r="DY110" s="1004" t="str">
        <f t="shared" si="109"/>
        <v/>
      </c>
      <c r="DZ110" s="1004" t="str">
        <f t="shared" si="110"/>
        <v/>
      </c>
      <c r="EA110" s="1004" t="str">
        <f t="shared" si="111"/>
        <v/>
      </c>
      <c r="EB110" s="1004" t="str">
        <f t="shared" si="112"/>
        <v/>
      </c>
      <c r="EC110" s="1004" t="str">
        <f t="shared" si="113"/>
        <v/>
      </c>
      <c r="ED110" s="1004" t="str">
        <f t="shared" si="114"/>
        <v/>
      </c>
      <c r="EE110" s="1004" t="str">
        <f t="shared" si="115"/>
        <v/>
      </c>
      <c r="EF110" s="1004" t="str">
        <f t="shared" si="116"/>
        <v/>
      </c>
      <c r="EG110" s="1004" t="str">
        <f t="shared" si="117"/>
        <v/>
      </c>
      <c r="EH110" s="1004" t="str">
        <f t="shared" si="118"/>
        <v/>
      </c>
      <c r="EI110" s="1004" t="str">
        <f t="shared" si="119"/>
        <v/>
      </c>
      <c r="EJ110" s="1004" t="str">
        <f t="shared" si="120"/>
        <v/>
      </c>
      <c r="EK110" s="1004" t="str">
        <f t="shared" si="121"/>
        <v/>
      </c>
      <c r="EL110" s="1004" t="str">
        <f t="shared" si="122"/>
        <v/>
      </c>
      <c r="EM110" s="1004" t="str">
        <f t="shared" si="123"/>
        <v/>
      </c>
      <c r="EN110" s="1004" t="str">
        <f t="shared" si="124"/>
        <v/>
      </c>
      <c r="EO110" s="1004" t="str">
        <f t="shared" si="125"/>
        <v/>
      </c>
      <c r="EP110" s="1004" t="str">
        <f t="shared" si="126"/>
        <v/>
      </c>
      <c r="EQ110" s="1004" t="str">
        <f t="shared" si="127"/>
        <v/>
      </c>
      <c r="ER110" s="1004" t="str">
        <f t="shared" si="128"/>
        <v/>
      </c>
      <c r="ES110" s="1004" t="str">
        <f t="shared" si="129"/>
        <v/>
      </c>
      <c r="ET110" s="1004" t="str">
        <f t="shared" si="130"/>
        <v/>
      </c>
      <c r="EU110" s="1004" t="str">
        <f t="shared" si="131"/>
        <v/>
      </c>
      <c r="EV110" s="1004" t="str">
        <f t="shared" si="132"/>
        <v/>
      </c>
      <c r="EW110" s="1004" t="str">
        <f t="shared" si="133"/>
        <v/>
      </c>
      <c r="EX110" s="1004" t="str">
        <f t="shared" si="134"/>
        <v/>
      </c>
      <c r="EY110" s="1004" t="str">
        <f t="shared" si="135"/>
        <v/>
      </c>
      <c r="EZ110" s="1004" t="str">
        <f t="shared" si="136"/>
        <v/>
      </c>
      <c r="FA110" s="1004" t="str">
        <f t="shared" si="137"/>
        <v/>
      </c>
      <c r="FB110" s="1004" t="str">
        <f t="shared" si="138"/>
        <v/>
      </c>
      <c r="FC110" s="1004" t="str">
        <f t="shared" si="139"/>
        <v/>
      </c>
      <c r="FD110" s="1004" t="str">
        <f t="shared" si="140"/>
        <v/>
      </c>
      <c r="FE110" s="1004" t="str">
        <f t="shared" si="141"/>
        <v/>
      </c>
      <c r="FF110" s="1004" t="str">
        <f t="shared" si="142"/>
        <v/>
      </c>
      <c r="FG110" s="1004" t="str">
        <f t="shared" si="143"/>
        <v/>
      </c>
      <c r="FH110" s="1004" t="str">
        <f t="shared" si="144"/>
        <v/>
      </c>
      <c r="FI110" s="1004" t="str">
        <f t="shared" si="145"/>
        <v/>
      </c>
      <c r="FJ110" s="1004" t="str">
        <f t="shared" si="146"/>
        <v/>
      </c>
      <c r="FK110" s="1004" t="str">
        <f t="shared" si="147"/>
        <v/>
      </c>
      <c r="FL110" s="1004" t="str">
        <f t="shared" si="148"/>
        <v/>
      </c>
      <c r="FM110" s="1004" t="str">
        <f t="shared" si="149"/>
        <v/>
      </c>
      <c r="FN110" s="1004" t="str">
        <f t="shared" si="150"/>
        <v/>
      </c>
      <c r="FO110" s="1004" t="str">
        <f t="shared" si="151"/>
        <v/>
      </c>
      <c r="FP110" s="1004" t="str">
        <f t="shared" si="152"/>
        <v/>
      </c>
      <c r="FQ110" s="1004" t="str">
        <f t="shared" si="153"/>
        <v/>
      </c>
      <c r="FR110" s="1004" t="str">
        <f t="shared" si="154"/>
        <v/>
      </c>
      <c r="FS110" s="1004" t="str">
        <f t="shared" si="155"/>
        <v/>
      </c>
      <c r="FT110" s="1004" t="str">
        <f t="shared" si="156"/>
        <v/>
      </c>
      <c r="FU110" s="1004" t="str">
        <f t="shared" si="157"/>
        <v/>
      </c>
      <c r="FV110" s="1004" t="str">
        <f t="shared" si="158"/>
        <v/>
      </c>
      <c r="FW110" s="1004" t="str">
        <f t="shared" si="159"/>
        <v/>
      </c>
      <c r="FX110" s="1004" t="str">
        <f t="shared" si="160"/>
        <v/>
      </c>
      <c r="FY110" s="1004" t="str">
        <f t="shared" si="161"/>
        <v/>
      </c>
      <c r="FZ110" s="1004" t="str">
        <f t="shared" si="162"/>
        <v/>
      </c>
      <c r="GA110" s="1004" t="str">
        <f t="shared" si="163"/>
        <v/>
      </c>
      <c r="GB110" s="1004" t="str">
        <f t="shared" si="164"/>
        <v/>
      </c>
      <c r="GC110" s="1004" t="str">
        <f t="shared" si="165"/>
        <v/>
      </c>
      <c r="GD110" s="1004" t="str">
        <f t="shared" si="166"/>
        <v/>
      </c>
      <c r="GE110" s="1004" t="str">
        <f t="shared" si="167"/>
        <v/>
      </c>
      <c r="GF110" s="1004" t="str">
        <f t="shared" si="168"/>
        <v/>
      </c>
      <c r="GG110" s="1004" t="str">
        <f t="shared" si="169"/>
        <v/>
      </c>
      <c r="GH110" s="1004" t="str">
        <f t="shared" si="170"/>
        <v/>
      </c>
      <c r="GI110" s="1004" t="str">
        <f t="shared" si="171"/>
        <v/>
      </c>
      <c r="GJ110" s="1004" t="str">
        <f t="shared" si="172"/>
        <v/>
      </c>
      <c r="GK110" s="1004" t="str">
        <f t="shared" si="173"/>
        <v/>
      </c>
      <c r="GL110" s="1004" t="str">
        <f t="shared" si="174"/>
        <v/>
      </c>
      <c r="GM110" s="1004" t="str">
        <f t="shared" si="175"/>
        <v/>
      </c>
      <c r="GN110" s="1004" t="str">
        <f t="shared" si="176"/>
        <v/>
      </c>
      <c r="GO110" s="1004" t="str">
        <f t="shared" si="177"/>
        <v/>
      </c>
      <c r="GP110" s="1004" t="str">
        <f t="shared" si="178"/>
        <v/>
      </c>
      <c r="GQ110" s="1004" t="str">
        <f t="shared" si="179"/>
        <v/>
      </c>
      <c r="GR110" s="1004" t="str">
        <f t="shared" si="180"/>
        <v/>
      </c>
      <c r="GS110" s="1004" t="str">
        <f t="shared" si="181"/>
        <v/>
      </c>
      <c r="GT110" s="1004" t="str">
        <f t="shared" si="182"/>
        <v/>
      </c>
      <c r="GU110" s="1004" t="str">
        <f t="shared" si="183"/>
        <v/>
      </c>
      <c r="GV110" s="1004" t="str">
        <f t="shared" si="184"/>
        <v/>
      </c>
      <c r="GW110" s="1004" t="str">
        <f t="shared" si="185"/>
        <v/>
      </c>
      <c r="GX110" s="1004" t="str">
        <f t="shared" si="186"/>
        <v/>
      </c>
      <c r="GY110" s="1004" t="str">
        <f t="shared" si="187"/>
        <v/>
      </c>
      <c r="GZ110" s="1004" t="str">
        <f t="shared" si="188"/>
        <v/>
      </c>
      <c r="HA110" s="1004" t="str">
        <f t="shared" si="189"/>
        <v/>
      </c>
      <c r="HB110" s="1004" t="str">
        <f t="shared" si="190"/>
        <v/>
      </c>
      <c r="HC110" s="1004" t="str">
        <f t="shared" si="191"/>
        <v/>
      </c>
      <c r="HD110" s="1004" t="str">
        <f t="shared" si="192"/>
        <v/>
      </c>
      <c r="HE110" s="1004" t="str">
        <f t="shared" si="193"/>
        <v/>
      </c>
      <c r="HF110" s="1004" t="str">
        <f t="shared" si="194"/>
        <v/>
      </c>
      <c r="HG110" s="1004" t="str">
        <f t="shared" si="195"/>
        <v/>
      </c>
      <c r="HH110" s="1004" t="str">
        <f t="shared" si="196"/>
        <v/>
      </c>
      <c r="HI110" s="1004" t="str">
        <f t="shared" si="197"/>
        <v/>
      </c>
      <c r="HJ110" s="1004" t="str">
        <f t="shared" si="198"/>
        <v/>
      </c>
      <c r="HK110" s="1004" t="str">
        <f t="shared" si="199"/>
        <v/>
      </c>
      <c r="HL110" s="1004" t="str">
        <f t="shared" si="200"/>
        <v/>
      </c>
      <c r="HM110" s="1004" t="str">
        <f t="shared" si="201"/>
        <v/>
      </c>
      <c r="HN110" s="1004" t="str">
        <f t="shared" si="202"/>
        <v/>
      </c>
      <c r="HO110" s="1004" t="str">
        <f t="shared" si="203"/>
        <v/>
      </c>
      <c r="HP110" s="1004" t="str">
        <f t="shared" si="204"/>
        <v/>
      </c>
      <c r="HQ110" s="1004" t="str">
        <f t="shared" si="205"/>
        <v/>
      </c>
      <c r="HR110" s="1004" t="str">
        <f t="shared" si="206"/>
        <v/>
      </c>
      <c r="HS110" s="1004" t="str">
        <f t="shared" si="207"/>
        <v/>
      </c>
      <c r="HT110" s="1004" t="str">
        <f t="shared" si="208"/>
        <v/>
      </c>
      <c r="HU110" s="1004" t="str">
        <f t="shared" si="209"/>
        <v/>
      </c>
      <c r="HV110" s="1004" t="str">
        <f t="shared" si="210"/>
        <v/>
      </c>
      <c r="HW110" s="1004" t="str">
        <f t="shared" si="211"/>
        <v/>
      </c>
      <c r="HX110" s="1004" t="str">
        <f t="shared" si="212"/>
        <v/>
      </c>
      <c r="HY110" s="1004" t="str">
        <f t="shared" si="213"/>
        <v/>
      </c>
      <c r="HZ110" s="1008" t="str">
        <f t="shared" si="214"/>
        <v/>
      </c>
      <c r="IA110" s="1008" t="str">
        <f t="shared" si="215"/>
        <v/>
      </c>
      <c r="IB110" s="1008" t="str">
        <f t="shared" si="216"/>
        <v/>
      </c>
      <c r="IC110" s="1008" t="str">
        <f t="shared" si="217"/>
        <v/>
      </c>
      <c r="ID110" s="1008" t="str">
        <f t="shared" si="218"/>
        <v/>
      </c>
      <c r="IE110" s="1008" t="str">
        <f t="shared" si="219"/>
        <v/>
      </c>
      <c r="IF110" s="1008" t="str">
        <f t="shared" si="220"/>
        <v/>
      </c>
      <c r="IG110" s="1008" t="str">
        <f t="shared" si="221"/>
        <v/>
      </c>
      <c r="IH110" s="1008" t="str">
        <f t="shared" si="222"/>
        <v/>
      </c>
      <c r="II110" s="1008" t="str">
        <f t="shared" si="223"/>
        <v/>
      </c>
      <c r="IJ110" s="1008" t="str">
        <f t="shared" si="224"/>
        <v/>
      </c>
      <c r="IK110" s="1008" t="str">
        <f t="shared" si="225"/>
        <v/>
      </c>
      <c r="IL110" s="1008" t="str">
        <f t="shared" si="226"/>
        <v/>
      </c>
      <c r="IM110" s="1008" t="str">
        <f t="shared" si="227"/>
        <v/>
      </c>
      <c r="IN110" s="1008" t="str">
        <f t="shared" si="228"/>
        <v/>
      </c>
      <c r="IO110" s="1008" t="str">
        <f t="shared" si="229"/>
        <v/>
      </c>
      <c r="IP110" s="1008" t="str">
        <f t="shared" si="230"/>
        <v/>
      </c>
      <c r="IQ110" s="1008" t="str">
        <f t="shared" si="231"/>
        <v/>
      </c>
      <c r="IR110" s="1008" t="str">
        <f t="shared" si="232"/>
        <v/>
      </c>
      <c r="IS110" s="1008" t="str">
        <f t="shared" si="233"/>
        <v/>
      </c>
      <c r="IT110" s="1008" t="str">
        <f t="shared" si="234"/>
        <v/>
      </c>
      <c r="IU110" s="1008" t="str">
        <f t="shared" si="235"/>
        <v/>
      </c>
      <c r="IV110" s="1008" t="str">
        <f t="shared" si="236"/>
        <v/>
      </c>
      <c r="IW110" s="1008" t="str">
        <f t="shared" si="237"/>
        <v/>
      </c>
      <c r="IX110" s="1008" t="str">
        <f t="shared" si="238"/>
        <v/>
      </c>
      <c r="IY110" s="1008" t="str">
        <f t="shared" si="239"/>
        <v/>
      </c>
      <c r="IZ110" s="1008" t="str">
        <f t="shared" si="240"/>
        <v/>
      </c>
      <c r="JA110" s="1008" t="str">
        <f t="shared" si="241"/>
        <v/>
      </c>
      <c r="JB110" s="1008" t="str">
        <f t="shared" si="242"/>
        <v/>
      </c>
      <c r="JC110" s="1008" t="str">
        <f t="shared" si="243"/>
        <v/>
      </c>
      <c r="JD110" s="1008" t="str">
        <f t="shared" si="244"/>
        <v/>
      </c>
      <c r="JE110" s="1008" t="str">
        <f t="shared" si="245"/>
        <v/>
      </c>
      <c r="JF110" s="1008" t="str">
        <f t="shared" si="246"/>
        <v/>
      </c>
      <c r="JG110" s="1008" t="str">
        <f t="shared" si="247"/>
        <v/>
      </c>
      <c r="JH110" s="1008" t="str">
        <f t="shared" si="248"/>
        <v/>
      </c>
      <c r="JI110" s="1008" t="str">
        <f t="shared" si="249"/>
        <v/>
      </c>
      <c r="JJ110" s="1008" t="str">
        <f t="shared" si="250"/>
        <v/>
      </c>
      <c r="JK110" s="1008" t="str">
        <f t="shared" si="251"/>
        <v/>
      </c>
      <c r="JL110" s="1008" t="str">
        <f t="shared" si="252"/>
        <v/>
      </c>
      <c r="JM110" s="1008" t="str">
        <f t="shared" si="253"/>
        <v/>
      </c>
      <c r="JN110" s="1008" t="str">
        <f t="shared" si="254"/>
        <v/>
      </c>
      <c r="JO110" s="1008" t="str">
        <f t="shared" si="255"/>
        <v/>
      </c>
      <c r="JP110" s="1008" t="str">
        <f t="shared" si="256"/>
        <v/>
      </c>
      <c r="JQ110" s="1008" t="str">
        <f t="shared" si="257"/>
        <v/>
      </c>
      <c r="JR110" s="1008" t="str">
        <f t="shared" si="258"/>
        <v/>
      </c>
      <c r="JS110" s="1008" t="str">
        <f t="shared" si="259"/>
        <v/>
      </c>
      <c r="JT110" s="1008" t="str">
        <f t="shared" si="260"/>
        <v/>
      </c>
      <c r="JU110" s="1008" t="str">
        <f t="shared" si="261"/>
        <v/>
      </c>
      <c r="JV110" s="1008" t="str">
        <f t="shared" si="262"/>
        <v/>
      </c>
      <c r="JW110" s="1008" t="str">
        <f t="shared" si="263"/>
        <v/>
      </c>
      <c r="JX110" s="1008" t="str">
        <f t="shared" si="264"/>
        <v/>
      </c>
      <c r="JY110" s="1008" t="str">
        <f t="shared" si="265"/>
        <v/>
      </c>
      <c r="JZ110" s="1008" t="str">
        <f t="shared" si="266"/>
        <v/>
      </c>
      <c r="KA110" s="1008" t="str">
        <f t="shared" si="267"/>
        <v/>
      </c>
      <c r="KB110" s="1008" t="str">
        <f t="shared" si="268"/>
        <v/>
      </c>
      <c r="KC110" s="1008" t="str">
        <f t="shared" si="269"/>
        <v/>
      </c>
      <c r="KD110" s="1008" t="str">
        <f t="shared" si="270"/>
        <v/>
      </c>
      <c r="KE110" s="1008" t="str">
        <f t="shared" si="271"/>
        <v/>
      </c>
      <c r="KF110" s="1008" t="str">
        <f t="shared" si="272"/>
        <v/>
      </c>
      <c r="KG110" s="1008" t="str">
        <f t="shared" si="273"/>
        <v/>
      </c>
      <c r="KH110" s="1008" t="str">
        <f t="shared" si="274"/>
        <v/>
      </c>
      <c r="KI110" s="1008" t="str">
        <f t="shared" si="275"/>
        <v/>
      </c>
      <c r="KJ110" s="1008" t="str">
        <f t="shared" si="276"/>
        <v/>
      </c>
      <c r="KK110" s="1008" t="str">
        <f t="shared" si="277"/>
        <v/>
      </c>
      <c r="KL110" s="1008" t="str">
        <f t="shared" si="278"/>
        <v/>
      </c>
      <c r="KM110" s="1008" t="str">
        <f t="shared" si="279"/>
        <v/>
      </c>
      <c r="KN110" s="1008" t="str">
        <f t="shared" si="280"/>
        <v/>
      </c>
      <c r="KO110" s="1008" t="str">
        <f t="shared" si="281"/>
        <v/>
      </c>
      <c r="KP110" s="1008" t="str">
        <f t="shared" si="282"/>
        <v/>
      </c>
      <c r="KQ110" s="1008" t="str">
        <f t="shared" si="283"/>
        <v/>
      </c>
      <c r="KR110" s="1008" t="str">
        <f t="shared" si="284"/>
        <v/>
      </c>
      <c r="KS110" s="1008" t="str">
        <f t="shared" si="285"/>
        <v/>
      </c>
      <c r="KT110" s="1008" t="str">
        <f t="shared" si="286"/>
        <v/>
      </c>
      <c r="KU110" s="1008" t="str">
        <f t="shared" si="287"/>
        <v/>
      </c>
      <c r="KV110" s="1008" t="str">
        <f t="shared" si="288"/>
        <v/>
      </c>
      <c r="KW110" s="1008" t="str">
        <f t="shared" si="289"/>
        <v/>
      </c>
      <c r="KX110" s="1008" t="str">
        <f t="shared" si="290"/>
        <v/>
      </c>
      <c r="KY110" s="1008" t="str">
        <f t="shared" si="291"/>
        <v/>
      </c>
      <c r="KZ110" s="1008" t="str">
        <f t="shared" si="292"/>
        <v/>
      </c>
      <c r="LA110" s="1008" t="str">
        <f t="shared" si="293"/>
        <v/>
      </c>
      <c r="LB110" s="1008" t="str">
        <f t="shared" si="294"/>
        <v/>
      </c>
      <c r="LC110" s="1008" t="str">
        <f t="shared" si="295"/>
        <v/>
      </c>
      <c r="LD110" s="1008" t="str">
        <f t="shared" si="296"/>
        <v/>
      </c>
      <c r="LE110" s="1008" t="str">
        <f t="shared" si="297"/>
        <v/>
      </c>
      <c r="LF110" s="1008" t="str">
        <f t="shared" si="298"/>
        <v/>
      </c>
      <c r="LG110" s="1008" t="str">
        <f t="shared" si="299"/>
        <v/>
      </c>
      <c r="LH110" s="1008" t="str">
        <f t="shared" si="300"/>
        <v/>
      </c>
      <c r="LI110" s="1008" t="str">
        <f t="shared" si="301"/>
        <v/>
      </c>
      <c r="LJ110" s="1008" t="str">
        <f t="shared" si="302"/>
        <v/>
      </c>
      <c r="LK110" s="1008" t="str">
        <f t="shared" si="303"/>
        <v/>
      </c>
      <c r="LL110" s="1008" t="str">
        <f t="shared" si="304"/>
        <v/>
      </c>
      <c r="LM110" s="1008" t="str">
        <f t="shared" si="305"/>
        <v/>
      </c>
      <c r="LN110" s="1008" t="str">
        <f t="shared" si="306"/>
        <v/>
      </c>
      <c r="LO110" s="1008" t="str">
        <f t="shared" si="307"/>
        <v/>
      </c>
      <c r="LP110" s="1008" t="str">
        <f t="shared" si="308"/>
        <v/>
      </c>
      <c r="LQ110" s="1009" t="str">
        <f t="shared" si="309"/>
        <v/>
      </c>
      <c r="LR110" s="1009" t="str">
        <f t="shared" si="310"/>
        <v/>
      </c>
      <c r="LS110" s="1009" t="str">
        <f t="shared" si="311"/>
        <v/>
      </c>
      <c r="LT110" s="1009" t="str">
        <f t="shared" si="312"/>
        <v/>
      </c>
      <c r="LU110" s="1009" t="str">
        <f t="shared" si="313"/>
        <v/>
      </c>
      <c r="LV110" s="1004" t="str">
        <f t="shared" si="314"/>
        <v/>
      </c>
      <c r="LW110" s="1004" t="str">
        <f t="shared" si="315"/>
        <v/>
      </c>
      <c r="LX110" s="1004" t="str">
        <f t="shared" si="316"/>
        <v/>
      </c>
      <c r="LY110" s="1004" t="str">
        <f t="shared" si="317"/>
        <v/>
      </c>
      <c r="LZ110" s="1004" t="str">
        <f t="shared" si="318"/>
        <v/>
      </c>
      <c r="MA110" s="1004" t="str">
        <f t="shared" si="319"/>
        <v/>
      </c>
      <c r="MB110" s="1004" t="str">
        <f t="shared" si="320"/>
        <v/>
      </c>
      <c r="MC110" s="1004" t="str">
        <f t="shared" si="321"/>
        <v/>
      </c>
      <c r="MD110" s="1004" t="str">
        <f t="shared" si="322"/>
        <v/>
      </c>
      <c r="ME110" s="1004" t="str">
        <f t="shared" si="323"/>
        <v/>
      </c>
      <c r="MF110" s="1004" t="str">
        <f t="shared" si="324"/>
        <v/>
      </c>
      <c r="MG110" s="1004" t="str">
        <f t="shared" si="325"/>
        <v/>
      </c>
      <c r="MH110" s="1004" t="str">
        <f t="shared" si="326"/>
        <v/>
      </c>
      <c r="MI110" s="1004" t="str">
        <f t="shared" si="327"/>
        <v/>
      </c>
      <c r="MJ110" s="1004" t="str">
        <f t="shared" si="328"/>
        <v/>
      </c>
      <c r="MK110" s="1004" t="str">
        <f t="shared" si="329"/>
        <v/>
      </c>
      <c r="ML110" s="1004" t="str">
        <f t="shared" si="330"/>
        <v/>
      </c>
      <c r="MM110" s="1004" t="str">
        <f t="shared" si="331"/>
        <v/>
      </c>
      <c r="MN110" s="1004" t="str">
        <f t="shared" si="332"/>
        <v/>
      </c>
      <c r="MO110" s="1004" t="str">
        <f t="shared" si="333"/>
        <v/>
      </c>
      <c r="MP110" s="1007">
        <f t="shared" si="340"/>
        <v>0</v>
      </c>
      <c r="MQ110" s="1007">
        <f t="shared" si="341"/>
        <v>0</v>
      </c>
      <c r="MR110" s="1007">
        <f t="shared" si="342"/>
        <v>0</v>
      </c>
      <c r="MS110" s="1007">
        <f t="shared" si="343"/>
        <v>0</v>
      </c>
      <c r="MT110" s="1007">
        <f t="shared" si="344"/>
        <v>0</v>
      </c>
      <c r="MU110" s="1007">
        <f t="shared" si="345"/>
        <v>0</v>
      </c>
      <c r="MV110" s="1007">
        <f t="shared" si="346"/>
        <v>0</v>
      </c>
      <c r="MW110" s="1007">
        <f t="shared" si="347"/>
        <v>0</v>
      </c>
      <c r="MX110" s="1007">
        <f t="shared" si="348"/>
        <v>0</v>
      </c>
      <c r="MY110" s="1007">
        <f t="shared" si="349"/>
        <v>0</v>
      </c>
      <c r="MZ110" s="1007">
        <f t="shared" si="334"/>
        <v>0</v>
      </c>
      <c r="NA110" s="1007">
        <f t="shared" si="335"/>
        <v>0</v>
      </c>
      <c r="NB110" s="1007">
        <f t="shared" si="336"/>
        <v>0</v>
      </c>
      <c r="NC110" s="1007">
        <f t="shared" si="337"/>
        <v>0</v>
      </c>
      <c r="ND110" s="1007">
        <f t="shared" si="338"/>
        <v>0</v>
      </c>
    </row>
    <row r="111" spans="1:368" s="1004" customFormat="1" ht="13.9" customHeight="1" x14ac:dyDescent="0.2">
      <c r="A111" s="1103" t="str">
        <f t="shared" si="339"/>
        <v/>
      </c>
      <c r="B111" s="1047">
        <f>'Rent Schedule &amp; Summary'!B18</f>
        <v>0</v>
      </c>
      <c r="C111" s="1038">
        <f>'Rent Schedule &amp; Summary'!C18</f>
        <v>0</v>
      </c>
      <c r="D111" s="1039">
        <f>'Rent Schedule &amp; Summary'!D18</f>
        <v>0</v>
      </c>
      <c r="E111" s="1040">
        <f>'Rent Schedule &amp; Summary'!E18</f>
        <v>0</v>
      </c>
      <c r="F111" s="1040">
        <f>'Rent Schedule &amp; Summary'!F18</f>
        <v>0</v>
      </c>
      <c r="G111" s="1040">
        <f>'Rent Schedule &amp; Summary'!G18</f>
        <v>0</v>
      </c>
      <c r="H111" s="1040">
        <f>'Rent Schedule &amp; Summary'!H18</f>
        <v>0</v>
      </c>
      <c r="I111" s="1040">
        <f>'Rent Schedule &amp; Summary'!I18</f>
        <v>0</v>
      </c>
      <c r="J111" s="1040">
        <f>'Rent Schedule &amp; Summary'!J18</f>
        <v>0</v>
      </c>
      <c r="K111" s="1041">
        <f>'Rent Schedule &amp; Summary'!K18</f>
        <v>0</v>
      </c>
      <c r="L111" s="480">
        <f t="shared" si="2"/>
        <v>0</v>
      </c>
      <c r="M111" s="480">
        <f t="shared" si="3"/>
        <v>0</v>
      </c>
      <c r="N111" s="1042">
        <f>'Rent Schedule &amp; Summary'!N18</f>
        <v>0</v>
      </c>
      <c r="O111" s="1042">
        <f>'Rent Schedule &amp; Summary'!K18</f>
        <v>0</v>
      </c>
      <c r="P111" s="1042">
        <f>'Rent Schedule &amp; Summary'!P18</f>
        <v>0</v>
      </c>
      <c r="Q111" s="1044">
        <f>'Rent Schedule &amp; Summary'!Q18</f>
        <v>0</v>
      </c>
      <c r="R111" s="1045"/>
      <c r="S111" s="1046"/>
      <c r="T111" s="1456"/>
      <c r="U111" s="1456"/>
      <c r="V111" s="1456"/>
      <c r="W111" s="1456"/>
      <c r="X111" s="1004" t="str">
        <f t="shared" si="4"/>
        <v/>
      </c>
      <c r="Y111" s="1004" t="str">
        <f t="shared" si="5"/>
        <v/>
      </c>
      <c r="Z111" s="1004" t="str">
        <f t="shared" si="6"/>
        <v/>
      </c>
      <c r="AA111" s="1004" t="str">
        <f t="shared" si="7"/>
        <v/>
      </c>
      <c r="AB111" s="1004" t="str">
        <f t="shared" si="8"/>
        <v/>
      </c>
      <c r="AC111" s="1004" t="str">
        <f t="shared" si="9"/>
        <v/>
      </c>
      <c r="AD111" s="1004" t="str">
        <f t="shared" si="10"/>
        <v/>
      </c>
      <c r="AE111" s="1004" t="str">
        <f t="shared" si="11"/>
        <v/>
      </c>
      <c r="AF111" s="1004" t="str">
        <f t="shared" si="12"/>
        <v/>
      </c>
      <c r="AG111" s="1004" t="str">
        <f t="shared" si="13"/>
        <v/>
      </c>
      <c r="AH111" s="1004" t="str">
        <f t="shared" si="14"/>
        <v/>
      </c>
      <c r="AI111" s="1004" t="str">
        <f t="shared" si="15"/>
        <v/>
      </c>
      <c r="AJ111" s="1004" t="str">
        <f t="shared" si="16"/>
        <v/>
      </c>
      <c r="AK111" s="1004" t="str">
        <f t="shared" si="17"/>
        <v/>
      </c>
      <c r="AL111" s="1004" t="str">
        <f t="shared" si="18"/>
        <v/>
      </c>
      <c r="AM111" s="1004" t="str">
        <f t="shared" si="19"/>
        <v/>
      </c>
      <c r="AN111" s="1004" t="str">
        <f t="shared" si="20"/>
        <v/>
      </c>
      <c r="AO111" s="1004" t="str">
        <f t="shared" si="21"/>
        <v/>
      </c>
      <c r="AP111" s="1004" t="str">
        <f t="shared" si="22"/>
        <v/>
      </c>
      <c r="AQ111" s="1004" t="str">
        <f t="shared" si="23"/>
        <v/>
      </c>
      <c r="AR111" s="1004" t="str">
        <f t="shared" si="24"/>
        <v/>
      </c>
      <c r="AS111" s="1004" t="str">
        <f t="shared" si="25"/>
        <v/>
      </c>
      <c r="AT111" s="1004" t="str">
        <f t="shared" si="26"/>
        <v/>
      </c>
      <c r="AU111" s="1004" t="str">
        <f t="shared" si="27"/>
        <v/>
      </c>
      <c r="AV111" s="1004" t="str">
        <f t="shared" si="28"/>
        <v/>
      </c>
      <c r="AW111" s="1004" t="str">
        <f t="shared" si="29"/>
        <v/>
      </c>
      <c r="AX111" s="1004" t="str">
        <f t="shared" si="30"/>
        <v/>
      </c>
      <c r="AY111" s="1004" t="str">
        <f t="shared" si="31"/>
        <v/>
      </c>
      <c r="AZ111" s="1004" t="str">
        <f t="shared" si="32"/>
        <v/>
      </c>
      <c r="BA111" s="1004" t="str">
        <f t="shared" si="33"/>
        <v/>
      </c>
      <c r="BB111" s="1004" t="str">
        <f t="shared" si="34"/>
        <v/>
      </c>
      <c r="BC111" s="1004" t="str">
        <f t="shared" si="35"/>
        <v/>
      </c>
      <c r="BD111" s="1004" t="str">
        <f t="shared" si="36"/>
        <v/>
      </c>
      <c r="BE111" s="1004" t="str">
        <f t="shared" si="37"/>
        <v/>
      </c>
      <c r="BF111" s="1004" t="str">
        <f t="shared" si="38"/>
        <v/>
      </c>
      <c r="BG111" s="1004" t="str">
        <f t="shared" si="39"/>
        <v/>
      </c>
      <c r="BH111" s="1004" t="str">
        <f t="shared" si="40"/>
        <v/>
      </c>
      <c r="BI111" s="1004" t="str">
        <f t="shared" si="41"/>
        <v/>
      </c>
      <c r="BJ111" s="1004" t="str">
        <f t="shared" si="42"/>
        <v/>
      </c>
      <c r="BK111" s="1004" t="str">
        <f t="shared" si="43"/>
        <v/>
      </c>
      <c r="BL111" s="1004" t="str">
        <f t="shared" si="44"/>
        <v/>
      </c>
      <c r="BM111" s="1004" t="str">
        <f t="shared" si="45"/>
        <v/>
      </c>
      <c r="BN111" s="1004" t="str">
        <f t="shared" si="46"/>
        <v/>
      </c>
      <c r="BO111" s="1004" t="str">
        <f t="shared" si="47"/>
        <v/>
      </c>
      <c r="BP111" s="1004" t="str">
        <f t="shared" si="48"/>
        <v/>
      </c>
      <c r="BQ111" s="1004" t="str">
        <f t="shared" si="49"/>
        <v/>
      </c>
      <c r="BR111" s="1004" t="str">
        <f t="shared" si="50"/>
        <v/>
      </c>
      <c r="BS111" s="1004" t="str">
        <f t="shared" si="51"/>
        <v/>
      </c>
      <c r="BT111" s="1004" t="str">
        <f t="shared" si="52"/>
        <v/>
      </c>
      <c r="BU111" s="1004" t="str">
        <f t="shared" si="53"/>
        <v/>
      </c>
      <c r="BV111" s="1004" t="str">
        <f t="shared" si="54"/>
        <v/>
      </c>
      <c r="BW111" s="1004" t="str">
        <f t="shared" si="55"/>
        <v/>
      </c>
      <c r="BX111" s="1004" t="str">
        <f t="shared" si="56"/>
        <v/>
      </c>
      <c r="BY111" s="1004" t="str">
        <f t="shared" si="57"/>
        <v/>
      </c>
      <c r="BZ111" s="1004" t="str">
        <f t="shared" si="58"/>
        <v/>
      </c>
      <c r="CA111" s="1004" t="str">
        <f t="shared" si="59"/>
        <v/>
      </c>
      <c r="CB111" s="1004" t="str">
        <f t="shared" si="60"/>
        <v/>
      </c>
      <c r="CC111" s="1004" t="str">
        <f t="shared" si="61"/>
        <v/>
      </c>
      <c r="CD111" s="1004" t="str">
        <f t="shared" si="62"/>
        <v/>
      </c>
      <c r="CE111" s="1004" t="str">
        <f t="shared" si="63"/>
        <v/>
      </c>
      <c r="CF111" s="1004" t="str">
        <f t="shared" si="64"/>
        <v/>
      </c>
      <c r="CG111" s="1004" t="str">
        <f t="shared" si="65"/>
        <v/>
      </c>
      <c r="CH111" s="1004" t="str">
        <f t="shared" si="66"/>
        <v/>
      </c>
      <c r="CI111" s="1004" t="str">
        <f t="shared" si="67"/>
        <v/>
      </c>
      <c r="CJ111" s="1004" t="str">
        <f t="shared" si="68"/>
        <v/>
      </c>
      <c r="CK111" s="1004" t="str">
        <f t="shared" si="69"/>
        <v/>
      </c>
      <c r="CL111" s="1004" t="str">
        <f t="shared" si="70"/>
        <v/>
      </c>
      <c r="CM111" s="1004" t="str">
        <f t="shared" si="71"/>
        <v/>
      </c>
      <c r="CN111" s="1004" t="str">
        <f t="shared" si="72"/>
        <v/>
      </c>
      <c r="CO111" s="1004" t="str">
        <f t="shared" si="73"/>
        <v/>
      </c>
      <c r="CP111" s="1004" t="str">
        <f t="shared" si="74"/>
        <v/>
      </c>
      <c r="CQ111" s="1004" t="str">
        <f t="shared" si="75"/>
        <v/>
      </c>
      <c r="CR111" s="1004" t="str">
        <f t="shared" si="76"/>
        <v/>
      </c>
      <c r="CS111" s="1004" t="str">
        <f t="shared" si="77"/>
        <v/>
      </c>
      <c r="CT111" s="1004" t="str">
        <f t="shared" si="78"/>
        <v/>
      </c>
      <c r="CU111" s="1004" t="str">
        <f t="shared" si="79"/>
        <v/>
      </c>
      <c r="CV111" s="1004" t="str">
        <f t="shared" si="80"/>
        <v/>
      </c>
      <c r="CW111" s="1004" t="str">
        <f t="shared" si="81"/>
        <v/>
      </c>
      <c r="CX111" s="1004" t="str">
        <f t="shared" si="82"/>
        <v/>
      </c>
      <c r="CY111" s="1004" t="str">
        <f t="shared" si="83"/>
        <v/>
      </c>
      <c r="CZ111" s="1004" t="str">
        <f t="shared" si="84"/>
        <v/>
      </c>
      <c r="DA111" s="1004" t="str">
        <f t="shared" si="85"/>
        <v/>
      </c>
      <c r="DB111" s="1004" t="str">
        <f t="shared" si="86"/>
        <v/>
      </c>
      <c r="DC111" s="1004" t="str">
        <f t="shared" si="87"/>
        <v/>
      </c>
      <c r="DD111" s="1004" t="str">
        <f t="shared" si="88"/>
        <v/>
      </c>
      <c r="DE111" s="1004" t="str">
        <f t="shared" si="89"/>
        <v/>
      </c>
      <c r="DF111" s="1004" t="str">
        <f t="shared" si="90"/>
        <v/>
      </c>
      <c r="DG111" s="1004" t="str">
        <f t="shared" si="91"/>
        <v/>
      </c>
      <c r="DH111" s="1004" t="str">
        <f t="shared" si="92"/>
        <v/>
      </c>
      <c r="DI111" s="1004" t="str">
        <f t="shared" si="93"/>
        <v/>
      </c>
      <c r="DJ111" s="1004" t="str">
        <f t="shared" si="94"/>
        <v/>
      </c>
      <c r="DK111" s="1004" t="str">
        <f t="shared" si="95"/>
        <v/>
      </c>
      <c r="DL111" s="1004" t="str">
        <f t="shared" si="96"/>
        <v/>
      </c>
      <c r="DM111" s="1004" t="str">
        <f t="shared" si="97"/>
        <v/>
      </c>
      <c r="DN111" s="1004" t="str">
        <f t="shared" si="98"/>
        <v/>
      </c>
      <c r="DO111" s="1004" t="str">
        <f t="shared" si="99"/>
        <v/>
      </c>
      <c r="DP111" s="1004" t="str">
        <f t="shared" si="100"/>
        <v/>
      </c>
      <c r="DQ111" s="1004" t="str">
        <f t="shared" si="101"/>
        <v/>
      </c>
      <c r="DR111" s="1004" t="str">
        <f t="shared" si="102"/>
        <v/>
      </c>
      <c r="DS111" s="1004" t="str">
        <f t="shared" si="103"/>
        <v/>
      </c>
      <c r="DT111" s="1004" t="str">
        <f t="shared" si="104"/>
        <v/>
      </c>
      <c r="DU111" s="1004" t="str">
        <f t="shared" si="105"/>
        <v/>
      </c>
      <c r="DV111" s="1004" t="str">
        <f t="shared" si="106"/>
        <v/>
      </c>
      <c r="DW111" s="1004" t="str">
        <f t="shared" si="107"/>
        <v/>
      </c>
      <c r="DX111" s="1004" t="str">
        <f t="shared" si="108"/>
        <v/>
      </c>
      <c r="DY111" s="1004" t="str">
        <f t="shared" si="109"/>
        <v/>
      </c>
      <c r="DZ111" s="1004" t="str">
        <f t="shared" si="110"/>
        <v/>
      </c>
      <c r="EA111" s="1004" t="str">
        <f t="shared" si="111"/>
        <v/>
      </c>
      <c r="EB111" s="1004" t="str">
        <f t="shared" si="112"/>
        <v/>
      </c>
      <c r="EC111" s="1004" t="str">
        <f t="shared" si="113"/>
        <v/>
      </c>
      <c r="ED111" s="1004" t="str">
        <f t="shared" si="114"/>
        <v/>
      </c>
      <c r="EE111" s="1004" t="str">
        <f t="shared" si="115"/>
        <v/>
      </c>
      <c r="EF111" s="1004" t="str">
        <f t="shared" si="116"/>
        <v/>
      </c>
      <c r="EG111" s="1004" t="str">
        <f t="shared" si="117"/>
        <v/>
      </c>
      <c r="EH111" s="1004" t="str">
        <f t="shared" si="118"/>
        <v/>
      </c>
      <c r="EI111" s="1004" t="str">
        <f t="shared" si="119"/>
        <v/>
      </c>
      <c r="EJ111" s="1004" t="str">
        <f t="shared" si="120"/>
        <v/>
      </c>
      <c r="EK111" s="1004" t="str">
        <f t="shared" si="121"/>
        <v/>
      </c>
      <c r="EL111" s="1004" t="str">
        <f t="shared" si="122"/>
        <v/>
      </c>
      <c r="EM111" s="1004" t="str">
        <f t="shared" si="123"/>
        <v/>
      </c>
      <c r="EN111" s="1004" t="str">
        <f t="shared" si="124"/>
        <v/>
      </c>
      <c r="EO111" s="1004" t="str">
        <f t="shared" si="125"/>
        <v/>
      </c>
      <c r="EP111" s="1004" t="str">
        <f t="shared" si="126"/>
        <v/>
      </c>
      <c r="EQ111" s="1004" t="str">
        <f t="shared" si="127"/>
        <v/>
      </c>
      <c r="ER111" s="1004" t="str">
        <f t="shared" si="128"/>
        <v/>
      </c>
      <c r="ES111" s="1004" t="str">
        <f t="shared" si="129"/>
        <v/>
      </c>
      <c r="ET111" s="1004" t="str">
        <f t="shared" si="130"/>
        <v/>
      </c>
      <c r="EU111" s="1004" t="str">
        <f t="shared" si="131"/>
        <v/>
      </c>
      <c r="EV111" s="1004" t="str">
        <f t="shared" si="132"/>
        <v/>
      </c>
      <c r="EW111" s="1004" t="str">
        <f t="shared" si="133"/>
        <v/>
      </c>
      <c r="EX111" s="1004" t="str">
        <f t="shared" si="134"/>
        <v/>
      </c>
      <c r="EY111" s="1004" t="str">
        <f t="shared" si="135"/>
        <v/>
      </c>
      <c r="EZ111" s="1004" t="str">
        <f t="shared" si="136"/>
        <v/>
      </c>
      <c r="FA111" s="1004" t="str">
        <f t="shared" si="137"/>
        <v/>
      </c>
      <c r="FB111" s="1004" t="str">
        <f t="shared" si="138"/>
        <v/>
      </c>
      <c r="FC111" s="1004" t="str">
        <f t="shared" si="139"/>
        <v/>
      </c>
      <c r="FD111" s="1004" t="str">
        <f t="shared" si="140"/>
        <v/>
      </c>
      <c r="FE111" s="1004" t="str">
        <f t="shared" si="141"/>
        <v/>
      </c>
      <c r="FF111" s="1004" t="str">
        <f t="shared" si="142"/>
        <v/>
      </c>
      <c r="FG111" s="1004" t="str">
        <f t="shared" si="143"/>
        <v/>
      </c>
      <c r="FH111" s="1004" t="str">
        <f t="shared" si="144"/>
        <v/>
      </c>
      <c r="FI111" s="1004" t="str">
        <f t="shared" si="145"/>
        <v/>
      </c>
      <c r="FJ111" s="1004" t="str">
        <f t="shared" si="146"/>
        <v/>
      </c>
      <c r="FK111" s="1004" t="str">
        <f t="shared" si="147"/>
        <v/>
      </c>
      <c r="FL111" s="1004" t="str">
        <f t="shared" si="148"/>
        <v/>
      </c>
      <c r="FM111" s="1004" t="str">
        <f t="shared" si="149"/>
        <v/>
      </c>
      <c r="FN111" s="1004" t="str">
        <f t="shared" si="150"/>
        <v/>
      </c>
      <c r="FO111" s="1004" t="str">
        <f t="shared" si="151"/>
        <v/>
      </c>
      <c r="FP111" s="1004" t="str">
        <f t="shared" si="152"/>
        <v/>
      </c>
      <c r="FQ111" s="1004" t="str">
        <f t="shared" si="153"/>
        <v/>
      </c>
      <c r="FR111" s="1004" t="str">
        <f t="shared" si="154"/>
        <v/>
      </c>
      <c r="FS111" s="1004" t="str">
        <f t="shared" si="155"/>
        <v/>
      </c>
      <c r="FT111" s="1004" t="str">
        <f t="shared" si="156"/>
        <v/>
      </c>
      <c r="FU111" s="1004" t="str">
        <f t="shared" si="157"/>
        <v/>
      </c>
      <c r="FV111" s="1004" t="str">
        <f t="shared" si="158"/>
        <v/>
      </c>
      <c r="FW111" s="1004" t="str">
        <f t="shared" si="159"/>
        <v/>
      </c>
      <c r="FX111" s="1004" t="str">
        <f t="shared" si="160"/>
        <v/>
      </c>
      <c r="FY111" s="1004" t="str">
        <f t="shared" si="161"/>
        <v/>
      </c>
      <c r="FZ111" s="1004" t="str">
        <f t="shared" si="162"/>
        <v/>
      </c>
      <c r="GA111" s="1004" t="str">
        <f t="shared" si="163"/>
        <v/>
      </c>
      <c r="GB111" s="1004" t="str">
        <f t="shared" si="164"/>
        <v/>
      </c>
      <c r="GC111" s="1004" t="str">
        <f t="shared" si="165"/>
        <v/>
      </c>
      <c r="GD111" s="1004" t="str">
        <f t="shared" si="166"/>
        <v/>
      </c>
      <c r="GE111" s="1004" t="str">
        <f t="shared" si="167"/>
        <v/>
      </c>
      <c r="GF111" s="1004" t="str">
        <f t="shared" si="168"/>
        <v/>
      </c>
      <c r="GG111" s="1004" t="str">
        <f t="shared" si="169"/>
        <v/>
      </c>
      <c r="GH111" s="1004" t="str">
        <f t="shared" si="170"/>
        <v/>
      </c>
      <c r="GI111" s="1004" t="str">
        <f t="shared" si="171"/>
        <v/>
      </c>
      <c r="GJ111" s="1004" t="str">
        <f t="shared" si="172"/>
        <v/>
      </c>
      <c r="GK111" s="1004" t="str">
        <f t="shared" si="173"/>
        <v/>
      </c>
      <c r="GL111" s="1004" t="str">
        <f t="shared" si="174"/>
        <v/>
      </c>
      <c r="GM111" s="1004" t="str">
        <f t="shared" si="175"/>
        <v/>
      </c>
      <c r="GN111" s="1004" t="str">
        <f t="shared" si="176"/>
        <v/>
      </c>
      <c r="GO111" s="1004" t="str">
        <f t="shared" si="177"/>
        <v/>
      </c>
      <c r="GP111" s="1004" t="str">
        <f t="shared" si="178"/>
        <v/>
      </c>
      <c r="GQ111" s="1004" t="str">
        <f t="shared" si="179"/>
        <v/>
      </c>
      <c r="GR111" s="1004" t="str">
        <f t="shared" si="180"/>
        <v/>
      </c>
      <c r="GS111" s="1004" t="str">
        <f t="shared" si="181"/>
        <v/>
      </c>
      <c r="GT111" s="1004" t="str">
        <f t="shared" si="182"/>
        <v/>
      </c>
      <c r="GU111" s="1004" t="str">
        <f t="shared" si="183"/>
        <v/>
      </c>
      <c r="GV111" s="1004" t="str">
        <f t="shared" si="184"/>
        <v/>
      </c>
      <c r="GW111" s="1004" t="str">
        <f t="shared" si="185"/>
        <v/>
      </c>
      <c r="GX111" s="1004" t="str">
        <f t="shared" si="186"/>
        <v/>
      </c>
      <c r="GY111" s="1004" t="str">
        <f t="shared" si="187"/>
        <v/>
      </c>
      <c r="GZ111" s="1004" t="str">
        <f t="shared" si="188"/>
        <v/>
      </c>
      <c r="HA111" s="1004" t="str">
        <f t="shared" si="189"/>
        <v/>
      </c>
      <c r="HB111" s="1004" t="str">
        <f t="shared" si="190"/>
        <v/>
      </c>
      <c r="HC111" s="1004" t="str">
        <f t="shared" si="191"/>
        <v/>
      </c>
      <c r="HD111" s="1004" t="str">
        <f t="shared" si="192"/>
        <v/>
      </c>
      <c r="HE111" s="1004" t="str">
        <f t="shared" si="193"/>
        <v/>
      </c>
      <c r="HF111" s="1004" t="str">
        <f t="shared" si="194"/>
        <v/>
      </c>
      <c r="HG111" s="1004" t="str">
        <f t="shared" si="195"/>
        <v/>
      </c>
      <c r="HH111" s="1004" t="str">
        <f t="shared" si="196"/>
        <v/>
      </c>
      <c r="HI111" s="1004" t="str">
        <f t="shared" si="197"/>
        <v/>
      </c>
      <c r="HJ111" s="1004" t="str">
        <f t="shared" si="198"/>
        <v/>
      </c>
      <c r="HK111" s="1004" t="str">
        <f t="shared" si="199"/>
        <v/>
      </c>
      <c r="HL111" s="1004" t="str">
        <f t="shared" si="200"/>
        <v/>
      </c>
      <c r="HM111" s="1004" t="str">
        <f t="shared" si="201"/>
        <v/>
      </c>
      <c r="HN111" s="1004" t="str">
        <f t="shared" si="202"/>
        <v/>
      </c>
      <c r="HO111" s="1004" t="str">
        <f t="shared" si="203"/>
        <v/>
      </c>
      <c r="HP111" s="1004" t="str">
        <f t="shared" si="204"/>
        <v/>
      </c>
      <c r="HQ111" s="1004" t="str">
        <f t="shared" si="205"/>
        <v/>
      </c>
      <c r="HR111" s="1004" t="str">
        <f t="shared" si="206"/>
        <v/>
      </c>
      <c r="HS111" s="1004" t="str">
        <f t="shared" si="207"/>
        <v/>
      </c>
      <c r="HT111" s="1004" t="str">
        <f t="shared" si="208"/>
        <v/>
      </c>
      <c r="HU111" s="1004" t="str">
        <f t="shared" si="209"/>
        <v/>
      </c>
      <c r="HV111" s="1004" t="str">
        <f t="shared" si="210"/>
        <v/>
      </c>
      <c r="HW111" s="1004" t="str">
        <f t="shared" si="211"/>
        <v/>
      </c>
      <c r="HX111" s="1004" t="str">
        <f t="shared" si="212"/>
        <v/>
      </c>
      <c r="HY111" s="1004" t="str">
        <f t="shared" si="213"/>
        <v/>
      </c>
      <c r="HZ111" s="1008" t="str">
        <f t="shared" si="214"/>
        <v/>
      </c>
      <c r="IA111" s="1008" t="str">
        <f t="shared" si="215"/>
        <v/>
      </c>
      <c r="IB111" s="1008" t="str">
        <f t="shared" si="216"/>
        <v/>
      </c>
      <c r="IC111" s="1008" t="str">
        <f t="shared" si="217"/>
        <v/>
      </c>
      <c r="ID111" s="1008" t="str">
        <f t="shared" si="218"/>
        <v/>
      </c>
      <c r="IE111" s="1008" t="str">
        <f t="shared" si="219"/>
        <v/>
      </c>
      <c r="IF111" s="1008" t="str">
        <f t="shared" si="220"/>
        <v/>
      </c>
      <c r="IG111" s="1008" t="str">
        <f t="shared" si="221"/>
        <v/>
      </c>
      <c r="IH111" s="1008" t="str">
        <f t="shared" si="222"/>
        <v/>
      </c>
      <c r="II111" s="1008" t="str">
        <f t="shared" si="223"/>
        <v/>
      </c>
      <c r="IJ111" s="1008" t="str">
        <f t="shared" si="224"/>
        <v/>
      </c>
      <c r="IK111" s="1008" t="str">
        <f t="shared" si="225"/>
        <v/>
      </c>
      <c r="IL111" s="1008" t="str">
        <f t="shared" si="226"/>
        <v/>
      </c>
      <c r="IM111" s="1008" t="str">
        <f t="shared" si="227"/>
        <v/>
      </c>
      <c r="IN111" s="1008" t="str">
        <f t="shared" si="228"/>
        <v/>
      </c>
      <c r="IO111" s="1008" t="str">
        <f t="shared" si="229"/>
        <v/>
      </c>
      <c r="IP111" s="1008" t="str">
        <f t="shared" si="230"/>
        <v/>
      </c>
      <c r="IQ111" s="1008" t="str">
        <f t="shared" si="231"/>
        <v/>
      </c>
      <c r="IR111" s="1008" t="str">
        <f t="shared" si="232"/>
        <v/>
      </c>
      <c r="IS111" s="1008" t="str">
        <f t="shared" si="233"/>
        <v/>
      </c>
      <c r="IT111" s="1008" t="str">
        <f t="shared" si="234"/>
        <v/>
      </c>
      <c r="IU111" s="1008" t="str">
        <f t="shared" si="235"/>
        <v/>
      </c>
      <c r="IV111" s="1008" t="str">
        <f t="shared" si="236"/>
        <v/>
      </c>
      <c r="IW111" s="1008" t="str">
        <f t="shared" si="237"/>
        <v/>
      </c>
      <c r="IX111" s="1008" t="str">
        <f t="shared" si="238"/>
        <v/>
      </c>
      <c r="IY111" s="1008" t="str">
        <f t="shared" si="239"/>
        <v/>
      </c>
      <c r="IZ111" s="1008" t="str">
        <f t="shared" si="240"/>
        <v/>
      </c>
      <c r="JA111" s="1008" t="str">
        <f t="shared" si="241"/>
        <v/>
      </c>
      <c r="JB111" s="1008" t="str">
        <f t="shared" si="242"/>
        <v/>
      </c>
      <c r="JC111" s="1008" t="str">
        <f t="shared" si="243"/>
        <v/>
      </c>
      <c r="JD111" s="1008" t="str">
        <f t="shared" si="244"/>
        <v/>
      </c>
      <c r="JE111" s="1008" t="str">
        <f t="shared" si="245"/>
        <v/>
      </c>
      <c r="JF111" s="1008" t="str">
        <f t="shared" si="246"/>
        <v/>
      </c>
      <c r="JG111" s="1008" t="str">
        <f t="shared" si="247"/>
        <v/>
      </c>
      <c r="JH111" s="1008" t="str">
        <f t="shared" si="248"/>
        <v/>
      </c>
      <c r="JI111" s="1008" t="str">
        <f t="shared" si="249"/>
        <v/>
      </c>
      <c r="JJ111" s="1008" t="str">
        <f t="shared" si="250"/>
        <v/>
      </c>
      <c r="JK111" s="1008" t="str">
        <f t="shared" si="251"/>
        <v/>
      </c>
      <c r="JL111" s="1008" t="str">
        <f t="shared" si="252"/>
        <v/>
      </c>
      <c r="JM111" s="1008" t="str">
        <f t="shared" si="253"/>
        <v/>
      </c>
      <c r="JN111" s="1008" t="str">
        <f t="shared" si="254"/>
        <v/>
      </c>
      <c r="JO111" s="1008" t="str">
        <f t="shared" si="255"/>
        <v/>
      </c>
      <c r="JP111" s="1008" t="str">
        <f t="shared" si="256"/>
        <v/>
      </c>
      <c r="JQ111" s="1008" t="str">
        <f t="shared" si="257"/>
        <v/>
      </c>
      <c r="JR111" s="1008" t="str">
        <f t="shared" si="258"/>
        <v/>
      </c>
      <c r="JS111" s="1008" t="str">
        <f t="shared" si="259"/>
        <v/>
      </c>
      <c r="JT111" s="1008" t="str">
        <f t="shared" si="260"/>
        <v/>
      </c>
      <c r="JU111" s="1008" t="str">
        <f t="shared" si="261"/>
        <v/>
      </c>
      <c r="JV111" s="1008" t="str">
        <f t="shared" si="262"/>
        <v/>
      </c>
      <c r="JW111" s="1008" t="str">
        <f t="shared" si="263"/>
        <v/>
      </c>
      <c r="JX111" s="1008" t="str">
        <f t="shared" si="264"/>
        <v/>
      </c>
      <c r="JY111" s="1008" t="str">
        <f t="shared" si="265"/>
        <v/>
      </c>
      <c r="JZ111" s="1008" t="str">
        <f t="shared" si="266"/>
        <v/>
      </c>
      <c r="KA111" s="1008" t="str">
        <f t="shared" si="267"/>
        <v/>
      </c>
      <c r="KB111" s="1008" t="str">
        <f t="shared" si="268"/>
        <v/>
      </c>
      <c r="KC111" s="1008" t="str">
        <f t="shared" si="269"/>
        <v/>
      </c>
      <c r="KD111" s="1008" t="str">
        <f t="shared" si="270"/>
        <v/>
      </c>
      <c r="KE111" s="1008" t="str">
        <f t="shared" si="271"/>
        <v/>
      </c>
      <c r="KF111" s="1008" t="str">
        <f t="shared" si="272"/>
        <v/>
      </c>
      <c r="KG111" s="1008" t="str">
        <f t="shared" si="273"/>
        <v/>
      </c>
      <c r="KH111" s="1008" t="str">
        <f t="shared" si="274"/>
        <v/>
      </c>
      <c r="KI111" s="1008" t="str">
        <f t="shared" si="275"/>
        <v/>
      </c>
      <c r="KJ111" s="1008" t="str">
        <f t="shared" si="276"/>
        <v/>
      </c>
      <c r="KK111" s="1008" t="str">
        <f t="shared" si="277"/>
        <v/>
      </c>
      <c r="KL111" s="1008" t="str">
        <f t="shared" si="278"/>
        <v/>
      </c>
      <c r="KM111" s="1008" t="str">
        <f t="shared" si="279"/>
        <v/>
      </c>
      <c r="KN111" s="1008" t="str">
        <f t="shared" si="280"/>
        <v/>
      </c>
      <c r="KO111" s="1008" t="str">
        <f t="shared" si="281"/>
        <v/>
      </c>
      <c r="KP111" s="1008" t="str">
        <f t="shared" si="282"/>
        <v/>
      </c>
      <c r="KQ111" s="1008" t="str">
        <f t="shared" si="283"/>
        <v/>
      </c>
      <c r="KR111" s="1008" t="str">
        <f t="shared" si="284"/>
        <v/>
      </c>
      <c r="KS111" s="1008" t="str">
        <f t="shared" si="285"/>
        <v/>
      </c>
      <c r="KT111" s="1008" t="str">
        <f t="shared" si="286"/>
        <v/>
      </c>
      <c r="KU111" s="1008" t="str">
        <f t="shared" si="287"/>
        <v/>
      </c>
      <c r="KV111" s="1008" t="str">
        <f t="shared" si="288"/>
        <v/>
      </c>
      <c r="KW111" s="1008" t="str">
        <f t="shared" si="289"/>
        <v/>
      </c>
      <c r="KX111" s="1008" t="str">
        <f t="shared" si="290"/>
        <v/>
      </c>
      <c r="KY111" s="1008" t="str">
        <f t="shared" si="291"/>
        <v/>
      </c>
      <c r="KZ111" s="1008" t="str">
        <f t="shared" si="292"/>
        <v/>
      </c>
      <c r="LA111" s="1008" t="str">
        <f t="shared" si="293"/>
        <v/>
      </c>
      <c r="LB111" s="1008" t="str">
        <f t="shared" si="294"/>
        <v/>
      </c>
      <c r="LC111" s="1008" t="str">
        <f t="shared" si="295"/>
        <v/>
      </c>
      <c r="LD111" s="1008" t="str">
        <f t="shared" si="296"/>
        <v/>
      </c>
      <c r="LE111" s="1008" t="str">
        <f t="shared" si="297"/>
        <v/>
      </c>
      <c r="LF111" s="1008" t="str">
        <f t="shared" si="298"/>
        <v/>
      </c>
      <c r="LG111" s="1008" t="str">
        <f t="shared" si="299"/>
        <v/>
      </c>
      <c r="LH111" s="1008" t="str">
        <f t="shared" si="300"/>
        <v/>
      </c>
      <c r="LI111" s="1008" t="str">
        <f t="shared" si="301"/>
        <v/>
      </c>
      <c r="LJ111" s="1008" t="str">
        <f t="shared" si="302"/>
        <v/>
      </c>
      <c r="LK111" s="1008" t="str">
        <f t="shared" si="303"/>
        <v/>
      </c>
      <c r="LL111" s="1008" t="str">
        <f t="shared" si="304"/>
        <v/>
      </c>
      <c r="LM111" s="1008" t="str">
        <f t="shared" si="305"/>
        <v/>
      </c>
      <c r="LN111" s="1008" t="str">
        <f t="shared" si="306"/>
        <v/>
      </c>
      <c r="LO111" s="1008" t="str">
        <f t="shared" si="307"/>
        <v/>
      </c>
      <c r="LP111" s="1008" t="str">
        <f t="shared" si="308"/>
        <v/>
      </c>
      <c r="LQ111" s="1009" t="str">
        <f t="shared" si="309"/>
        <v/>
      </c>
      <c r="LR111" s="1009" t="str">
        <f t="shared" si="310"/>
        <v/>
      </c>
      <c r="LS111" s="1009" t="str">
        <f t="shared" si="311"/>
        <v/>
      </c>
      <c r="LT111" s="1009" t="str">
        <f t="shared" si="312"/>
        <v/>
      </c>
      <c r="LU111" s="1009" t="str">
        <f t="shared" si="313"/>
        <v/>
      </c>
      <c r="LV111" s="1004" t="str">
        <f t="shared" si="314"/>
        <v/>
      </c>
      <c r="LW111" s="1004" t="str">
        <f t="shared" si="315"/>
        <v/>
      </c>
      <c r="LX111" s="1004" t="str">
        <f t="shared" si="316"/>
        <v/>
      </c>
      <c r="LY111" s="1004" t="str">
        <f t="shared" si="317"/>
        <v/>
      </c>
      <c r="LZ111" s="1004" t="str">
        <f t="shared" si="318"/>
        <v/>
      </c>
      <c r="MA111" s="1004" t="str">
        <f t="shared" si="319"/>
        <v/>
      </c>
      <c r="MB111" s="1004" t="str">
        <f t="shared" si="320"/>
        <v/>
      </c>
      <c r="MC111" s="1004" t="str">
        <f t="shared" si="321"/>
        <v/>
      </c>
      <c r="MD111" s="1004" t="str">
        <f t="shared" si="322"/>
        <v/>
      </c>
      <c r="ME111" s="1004" t="str">
        <f t="shared" si="323"/>
        <v/>
      </c>
      <c r="MF111" s="1004" t="str">
        <f t="shared" si="324"/>
        <v/>
      </c>
      <c r="MG111" s="1004" t="str">
        <f t="shared" si="325"/>
        <v/>
      </c>
      <c r="MH111" s="1004" t="str">
        <f t="shared" si="326"/>
        <v/>
      </c>
      <c r="MI111" s="1004" t="str">
        <f t="shared" si="327"/>
        <v/>
      </c>
      <c r="MJ111" s="1004" t="str">
        <f t="shared" si="328"/>
        <v/>
      </c>
      <c r="MK111" s="1004" t="str">
        <f t="shared" si="329"/>
        <v/>
      </c>
      <c r="ML111" s="1004" t="str">
        <f t="shared" si="330"/>
        <v/>
      </c>
      <c r="MM111" s="1004" t="str">
        <f t="shared" si="331"/>
        <v/>
      </c>
      <c r="MN111" s="1004" t="str">
        <f t="shared" si="332"/>
        <v/>
      </c>
      <c r="MO111" s="1004" t="str">
        <f t="shared" si="333"/>
        <v/>
      </c>
      <c r="MP111" s="1007">
        <f t="shared" si="340"/>
        <v>0</v>
      </c>
      <c r="MQ111" s="1007">
        <f t="shared" si="341"/>
        <v>0</v>
      </c>
      <c r="MR111" s="1007">
        <f t="shared" si="342"/>
        <v>0</v>
      </c>
      <c r="MS111" s="1007">
        <f t="shared" si="343"/>
        <v>0</v>
      </c>
      <c r="MT111" s="1007">
        <f t="shared" si="344"/>
        <v>0</v>
      </c>
      <c r="MU111" s="1007">
        <f t="shared" si="345"/>
        <v>0</v>
      </c>
      <c r="MV111" s="1007">
        <f t="shared" si="346"/>
        <v>0</v>
      </c>
      <c r="MW111" s="1007">
        <f t="shared" si="347"/>
        <v>0</v>
      </c>
      <c r="MX111" s="1007">
        <f t="shared" si="348"/>
        <v>0</v>
      </c>
      <c r="MY111" s="1007">
        <f t="shared" si="349"/>
        <v>0</v>
      </c>
      <c r="MZ111" s="1007">
        <f t="shared" si="334"/>
        <v>0</v>
      </c>
      <c r="NA111" s="1007">
        <f t="shared" si="335"/>
        <v>0</v>
      </c>
      <c r="NB111" s="1007">
        <f t="shared" si="336"/>
        <v>0</v>
      </c>
      <c r="NC111" s="1007">
        <f t="shared" si="337"/>
        <v>0</v>
      </c>
      <c r="ND111" s="1007">
        <f t="shared" si="338"/>
        <v>0</v>
      </c>
    </row>
    <row r="112" spans="1:368" s="1004" customFormat="1" ht="13.9" customHeight="1" x14ac:dyDescent="0.2">
      <c r="A112" s="1103" t="str">
        <f t="shared" si="339"/>
        <v/>
      </c>
      <c r="B112" s="1047">
        <f>'Rent Schedule &amp; Summary'!B19</f>
        <v>0</v>
      </c>
      <c r="C112" s="1038">
        <f>'Rent Schedule &amp; Summary'!C19</f>
        <v>0</v>
      </c>
      <c r="D112" s="1039">
        <f>'Rent Schedule &amp; Summary'!D19</f>
        <v>0</v>
      </c>
      <c r="E112" s="1040">
        <f>'Rent Schedule &amp; Summary'!E19</f>
        <v>0</v>
      </c>
      <c r="F112" s="1040">
        <f>'Rent Schedule &amp; Summary'!F19</f>
        <v>0</v>
      </c>
      <c r="G112" s="1040">
        <f>'Rent Schedule &amp; Summary'!G19</f>
        <v>0</v>
      </c>
      <c r="H112" s="1040">
        <f>'Rent Schedule &amp; Summary'!H19</f>
        <v>0</v>
      </c>
      <c r="I112" s="1040">
        <f>'Rent Schedule &amp; Summary'!I19</f>
        <v>0</v>
      </c>
      <c r="J112" s="1040">
        <f>'Rent Schedule &amp; Summary'!J19</f>
        <v>0</v>
      </c>
      <c r="K112" s="1041">
        <f>'Rent Schedule &amp; Summary'!K19</f>
        <v>0</v>
      </c>
      <c r="L112" s="480">
        <f t="shared" si="2"/>
        <v>0</v>
      </c>
      <c r="M112" s="480">
        <f t="shared" si="3"/>
        <v>0</v>
      </c>
      <c r="N112" s="1042">
        <f>'Rent Schedule &amp; Summary'!N19</f>
        <v>0</v>
      </c>
      <c r="O112" s="1042">
        <f>'Rent Schedule &amp; Summary'!K19</f>
        <v>0</v>
      </c>
      <c r="P112" s="1042">
        <f>'Rent Schedule &amp; Summary'!P19</f>
        <v>0</v>
      </c>
      <c r="Q112" s="1044">
        <f>'Rent Schedule &amp; Summary'!Q19</f>
        <v>0</v>
      </c>
      <c r="R112" s="1045"/>
      <c r="S112" s="1046"/>
      <c r="T112" s="1456"/>
      <c r="U112" s="1456"/>
      <c r="V112" s="1456"/>
      <c r="W112" s="1456"/>
      <c r="X112" s="1004" t="str">
        <f t="shared" si="4"/>
        <v/>
      </c>
      <c r="Y112" s="1004" t="str">
        <f t="shared" si="5"/>
        <v/>
      </c>
      <c r="Z112" s="1004" t="str">
        <f t="shared" si="6"/>
        <v/>
      </c>
      <c r="AA112" s="1004" t="str">
        <f t="shared" si="7"/>
        <v/>
      </c>
      <c r="AB112" s="1004" t="str">
        <f t="shared" si="8"/>
        <v/>
      </c>
      <c r="AC112" s="1004" t="str">
        <f t="shared" si="9"/>
        <v/>
      </c>
      <c r="AD112" s="1004" t="str">
        <f t="shared" si="10"/>
        <v/>
      </c>
      <c r="AE112" s="1004" t="str">
        <f t="shared" si="11"/>
        <v/>
      </c>
      <c r="AF112" s="1004" t="str">
        <f t="shared" si="12"/>
        <v/>
      </c>
      <c r="AG112" s="1004" t="str">
        <f t="shared" si="13"/>
        <v/>
      </c>
      <c r="AH112" s="1004" t="str">
        <f t="shared" si="14"/>
        <v/>
      </c>
      <c r="AI112" s="1004" t="str">
        <f t="shared" si="15"/>
        <v/>
      </c>
      <c r="AJ112" s="1004" t="str">
        <f t="shared" si="16"/>
        <v/>
      </c>
      <c r="AK112" s="1004" t="str">
        <f t="shared" si="17"/>
        <v/>
      </c>
      <c r="AL112" s="1004" t="str">
        <f t="shared" si="18"/>
        <v/>
      </c>
      <c r="AM112" s="1004" t="str">
        <f t="shared" si="19"/>
        <v/>
      </c>
      <c r="AN112" s="1004" t="str">
        <f t="shared" si="20"/>
        <v/>
      </c>
      <c r="AO112" s="1004" t="str">
        <f t="shared" si="21"/>
        <v/>
      </c>
      <c r="AP112" s="1004" t="str">
        <f t="shared" si="22"/>
        <v/>
      </c>
      <c r="AQ112" s="1004" t="str">
        <f t="shared" si="23"/>
        <v/>
      </c>
      <c r="AR112" s="1004" t="str">
        <f t="shared" si="24"/>
        <v/>
      </c>
      <c r="AS112" s="1004" t="str">
        <f t="shared" si="25"/>
        <v/>
      </c>
      <c r="AT112" s="1004" t="str">
        <f t="shared" si="26"/>
        <v/>
      </c>
      <c r="AU112" s="1004" t="str">
        <f t="shared" si="27"/>
        <v/>
      </c>
      <c r="AV112" s="1004" t="str">
        <f t="shared" si="28"/>
        <v/>
      </c>
      <c r="AW112" s="1004" t="str">
        <f t="shared" si="29"/>
        <v/>
      </c>
      <c r="AX112" s="1004" t="str">
        <f t="shared" si="30"/>
        <v/>
      </c>
      <c r="AY112" s="1004" t="str">
        <f t="shared" si="31"/>
        <v/>
      </c>
      <c r="AZ112" s="1004" t="str">
        <f t="shared" si="32"/>
        <v/>
      </c>
      <c r="BA112" s="1004" t="str">
        <f t="shared" si="33"/>
        <v/>
      </c>
      <c r="BB112" s="1004" t="str">
        <f t="shared" si="34"/>
        <v/>
      </c>
      <c r="BC112" s="1004" t="str">
        <f t="shared" si="35"/>
        <v/>
      </c>
      <c r="BD112" s="1004" t="str">
        <f t="shared" si="36"/>
        <v/>
      </c>
      <c r="BE112" s="1004" t="str">
        <f t="shared" si="37"/>
        <v/>
      </c>
      <c r="BF112" s="1004" t="str">
        <f t="shared" si="38"/>
        <v/>
      </c>
      <c r="BG112" s="1004" t="str">
        <f t="shared" si="39"/>
        <v/>
      </c>
      <c r="BH112" s="1004" t="str">
        <f t="shared" si="40"/>
        <v/>
      </c>
      <c r="BI112" s="1004" t="str">
        <f t="shared" si="41"/>
        <v/>
      </c>
      <c r="BJ112" s="1004" t="str">
        <f t="shared" si="42"/>
        <v/>
      </c>
      <c r="BK112" s="1004" t="str">
        <f t="shared" si="43"/>
        <v/>
      </c>
      <c r="BL112" s="1004" t="str">
        <f t="shared" si="44"/>
        <v/>
      </c>
      <c r="BM112" s="1004" t="str">
        <f t="shared" si="45"/>
        <v/>
      </c>
      <c r="BN112" s="1004" t="str">
        <f t="shared" si="46"/>
        <v/>
      </c>
      <c r="BO112" s="1004" t="str">
        <f t="shared" si="47"/>
        <v/>
      </c>
      <c r="BP112" s="1004" t="str">
        <f t="shared" si="48"/>
        <v/>
      </c>
      <c r="BQ112" s="1004" t="str">
        <f t="shared" si="49"/>
        <v/>
      </c>
      <c r="BR112" s="1004" t="str">
        <f t="shared" si="50"/>
        <v/>
      </c>
      <c r="BS112" s="1004" t="str">
        <f t="shared" si="51"/>
        <v/>
      </c>
      <c r="BT112" s="1004" t="str">
        <f t="shared" si="52"/>
        <v/>
      </c>
      <c r="BU112" s="1004" t="str">
        <f t="shared" si="53"/>
        <v/>
      </c>
      <c r="BV112" s="1004" t="str">
        <f t="shared" si="54"/>
        <v/>
      </c>
      <c r="BW112" s="1004" t="str">
        <f t="shared" si="55"/>
        <v/>
      </c>
      <c r="BX112" s="1004" t="str">
        <f t="shared" si="56"/>
        <v/>
      </c>
      <c r="BY112" s="1004" t="str">
        <f t="shared" si="57"/>
        <v/>
      </c>
      <c r="BZ112" s="1004" t="str">
        <f t="shared" si="58"/>
        <v/>
      </c>
      <c r="CA112" s="1004" t="str">
        <f t="shared" si="59"/>
        <v/>
      </c>
      <c r="CB112" s="1004" t="str">
        <f t="shared" si="60"/>
        <v/>
      </c>
      <c r="CC112" s="1004" t="str">
        <f t="shared" si="61"/>
        <v/>
      </c>
      <c r="CD112" s="1004" t="str">
        <f t="shared" si="62"/>
        <v/>
      </c>
      <c r="CE112" s="1004" t="str">
        <f t="shared" si="63"/>
        <v/>
      </c>
      <c r="CF112" s="1004" t="str">
        <f t="shared" si="64"/>
        <v/>
      </c>
      <c r="CG112" s="1004" t="str">
        <f t="shared" si="65"/>
        <v/>
      </c>
      <c r="CH112" s="1004" t="str">
        <f t="shared" si="66"/>
        <v/>
      </c>
      <c r="CI112" s="1004" t="str">
        <f t="shared" si="67"/>
        <v/>
      </c>
      <c r="CJ112" s="1004" t="str">
        <f t="shared" si="68"/>
        <v/>
      </c>
      <c r="CK112" s="1004" t="str">
        <f t="shared" si="69"/>
        <v/>
      </c>
      <c r="CL112" s="1004" t="str">
        <f t="shared" si="70"/>
        <v/>
      </c>
      <c r="CM112" s="1004" t="str">
        <f t="shared" si="71"/>
        <v/>
      </c>
      <c r="CN112" s="1004" t="str">
        <f t="shared" si="72"/>
        <v/>
      </c>
      <c r="CO112" s="1004" t="str">
        <f t="shared" si="73"/>
        <v/>
      </c>
      <c r="CP112" s="1004" t="str">
        <f t="shared" si="74"/>
        <v/>
      </c>
      <c r="CQ112" s="1004" t="str">
        <f t="shared" si="75"/>
        <v/>
      </c>
      <c r="CR112" s="1004" t="str">
        <f t="shared" si="76"/>
        <v/>
      </c>
      <c r="CS112" s="1004" t="str">
        <f t="shared" si="77"/>
        <v/>
      </c>
      <c r="CT112" s="1004" t="str">
        <f t="shared" si="78"/>
        <v/>
      </c>
      <c r="CU112" s="1004" t="str">
        <f t="shared" si="79"/>
        <v/>
      </c>
      <c r="CV112" s="1004" t="str">
        <f t="shared" si="80"/>
        <v/>
      </c>
      <c r="CW112" s="1004" t="str">
        <f t="shared" si="81"/>
        <v/>
      </c>
      <c r="CX112" s="1004" t="str">
        <f t="shared" si="82"/>
        <v/>
      </c>
      <c r="CY112" s="1004" t="str">
        <f t="shared" si="83"/>
        <v/>
      </c>
      <c r="CZ112" s="1004" t="str">
        <f t="shared" si="84"/>
        <v/>
      </c>
      <c r="DA112" s="1004" t="str">
        <f t="shared" si="85"/>
        <v/>
      </c>
      <c r="DB112" s="1004" t="str">
        <f t="shared" si="86"/>
        <v/>
      </c>
      <c r="DC112" s="1004" t="str">
        <f t="shared" si="87"/>
        <v/>
      </c>
      <c r="DD112" s="1004" t="str">
        <f t="shared" si="88"/>
        <v/>
      </c>
      <c r="DE112" s="1004" t="str">
        <f t="shared" si="89"/>
        <v/>
      </c>
      <c r="DF112" s="1004" t="str">
        <f t="shared" si="90"/>
        <v/>
      </c>
      <c r="DG112" s="1004" t="str">
        <f t="shared" si="91"/>
        <v/>
      </c>
      <c r="DH112" s="1004" t="str">
        <f t="shared" si="92"/>
        <v/>
      </c>
      <c r="DI112" s="1004" t="str">
        <f t="shared" si="93"/>
        <v/>
      </c>
      <c r="DJ112" s="1004" t="str">
        <f t="shared" si="94"/>
        <v/>
      </c>
      <c r="DK112" s="1004" t="str">
        <f t="shared" si="95"/>
        <v/>
      </c>
      <c r="DL112" s="1004" t="str">
        <f t="shared" si="96"/>
        <v/>
      </c>
      <c r="DM112" s="1004" t="str">
        <f t="shared" si="97"/>
        <v/>
      </c>
      <c r="DN112" s="1004" t="str">
        <f t="shared" si="98"/>
        <v/>
      </c>
      <c r="DO112" s="1004" t="str">
        <f t="shared" si="99"/>
        <v/>
      </c>
      <c r="DP112" s="1004" t="str">
        <f t="shared" si="100"/>
        <v/>
      </c>
      <c r="DQ112" s="1004" t="str">
        <f t="shared" si="101"/>
        <v/>
      </c>
      <c r="DR112" s="1004" t="str">
        <f t="shared" si="102"/>
        <v/>
      </c>
      <c r="DS112" s="1004" t="str">
        <f t="shared" si="103"/>
        <v/>
      </c>
      <c r="DT112" s="1004" t="str">
        <f t="shared" si="104"/>
        <v/>
      </c>
      <c r="DU112" s="1004" t="str">
        <f t="shared" si="105"/>
        <v/>
      </c>
      <c r="DV112" s="1004" t="str">
        <f t="shared" si="106"/>
        <v/>
      </c>
      <c r="DW112" s="1004" t="str">
        <f t="shared" si="107"/>
        <v/>
      </c>
      <c r="DX112" s="1004" t="str">
        <f t="shared" si="108"/>
        <v/>
      </c>
      <c r="DY112" s="1004" t="str">
        <f t="shared" si="109"/>
        <v/>
      </c>
      <c r="DZ112" s="1004" t="str">
        <f t="shared" si="110"/>
        <v/>
      </c>
      <c r="EA112" s="1004" t="str">
        <f t="shared" si="111"/>
        <v/>
      </c>
      <c r="EB112" s="1004" t="str">
        <f t="shared" si="112"/>
        <v/>
      </c>
      <c r="EC112" s="1004" t="str">
        <f t="shared" si="113"/>
        <v/>
      </c>
      <c r="ED112" s="1004" t="str">
        <f t="shared" si="114"/>
        <v/>
      </c>
      <c r="EE112" s="1004" t="str">
        <f t="shared" si="115"/>
        <v/>
      </c>
      <c r="EF112" s="1004" t="str">
        <f t="shared" si="116"/>
        <v/>
      </c>
      <c r="EG112" s="1004" t="str">
        <f t="shared" si="117"/>
        <v/>
      </c>
      <c r="EH112" s="1004" t="str">
        <f t="shared" si="118"/>
        <v/>
      </c>
      <c r="EI112" s="1004" t="str">
        <f t="shared" si="119"/>
        <v/>
      </c>
      <c r="EJ112" s="1004" t="str">
        <f t="shared" si="120"/>
        <v/>
      </c>
      <c r="EK112" s="1004" t="str">
        <f t="shared" si="121"/>
        <v/>
      </c>
      <c r="EL112" s="1004" t="str">
        <f t="shared" si="122"/>
        <v/>
      </c>
      <c r="EM112" s="1004" t="str">
        <f t="shared" si="123"/>
        <v/>
      </c>
      <c r="EN112" s="1004" t="str">
        <f t="shared" si="124"/>
        <v/>
      </c>
      <c r="EO112" s="1004" t="str">
        <f t="shared" si="125"/>
        <v/>
      </c>
      <c r="EP112" s="1004" t="str">
        <f t="shared" si="126"/>
        <v/>
      </c>
      <c r="EQ112" s="1004" t="str">
        <f t="shared" si="127"/>
        <v/>
      </c>
      <c r="ER112" s="1004" t="str">
        <f t="shared" si="128"/>
        <v/>
      </c>
      <c r="ES112" s="1004" t="str">
        <f t="shared" si="129"/>
        <v/>
      </c>
      <c r="ET112" s="1004" t="str">
        <f t="shared" si="130"/>
        <v/>
      </c>
      <c r="EU112" s="1004" t="str">
        <f t="shared" si="131"/>
        <v/>
      </c>
      <c r="EV112" s="1004" t="str">
        <f t="shared" si="132"/>
        <v/>
      </c>
      <c r="EW112" s="1004" t="str">
        <f t="shared" si="133"/>
        <v/>
      </c>
      <c r="EX112" s="1004" t="str">
        <f t="shared" si="134"/>
        <v/>
      </c>
      <c r="EY112" s="1004" t="str">
        <f t="shared" si="135"/>
        <v/>
      </c>
      <c r="EZ112" s="1004" t="str">
        <f t="shared" si="136"/>
        <v/>
      </c>
      <c r="FA112" s="1004" t="str">
        <f t="shared" si="137"/>
        <v/>
      </c>
      <c r="FB112" s="1004" t="str">
        <f t="shared" si="138"/>
        <v/>
      </c>
      <c r="FC112" s="1004" t="str">
        <f t="shared" si="139"/>
        <v/>
      </c>
      <c r="FD112" s="1004" t="str">
        <f t="shared" si="140"/>
        <v/>
      </c>
      <c r="FE112" s="1004" t="str">
        <f t="shared" si="141"/>
        <v/>
      </c>
      <c r="FF112" s="1004" t="str">
        <f t="shared" si="142"/>
        <v/>
      </c>
      <c r="FG112" s="1004" t="str">
        <f t="shared" si="143"/>
        <v/>
      </c>
      <c r="FH112" s="1004" t="str">
        <f t="shared" si="144"/>
        <v/>
      </c>
      <c r="FI112" s="1004" t="str">
        <f t="shared" si="145"/>
        <v/>
      </c>
      <c r="FJ112" s="1004" t="str">
        <f t="shared" si="146"/>
        <v/>
      </c>
      <c r="FK112" s="1004" t="str">
        <f t="shared" si="147"/>
        <v/>
      </c>
      <c r="FL112" s="1004" t="str">
        <f t="shared" si="148"/>
        <v/>
      </c>
      <c r="FM112" s="1004" t="str">
        <f t="shared" si="149"/>
        <v/>
      </c>
      <c r="FN112" s="1004" t="str">
        <f t="shared" si="150"/>
        <v/>
      </c>
      <c r="FO112" s="1004" t="str">
        <f t="shared" si="151"/>
        <v/>
      </c>
      <c r="FP112" s="1004" t="str">
        <f t="shared" si="152"/>
        <v/>
      </c>
      <c r="FQ112" s="1004" t="str">
        <f t="shared" si="153"/>
        <v/>
      </c>
      <c r="FR112" s="1004" t="str">
        <f t="shared" si="154"/>
        <v/>
      </c>
      <c r="FS112" s="1004" t="str">
        <f t="shared" si="155"/>
        <v/>
      </c>
      <c r="FT112" s="1004" t="str">
        <f t="shared" si="156"/>
        <v/>
      </c>
      <c r="FU112" s="1004" t="str">
        <f t="shared" si="157"/>
        <v/>
      </c>
      <c r="FV112" s="1004" t="str">
        <f t="shared" si="158"/>
        <v/>
      </c>
      <c r="FW112" s="1004" t="str">
        <f t="shared" si="159"/>
        <v/>
      </c>
      <c r="FX112" s="1004" t="str">
        <f t="shared" si="160"/>
        <v/>
      </c>
      <c r="FY112" s="1004" t="str">
        <f t="shared" si="161"/>
        <v/>
      </c>
      <c r="FZ112" s="1004" t="str">
        <f t="shared" si="162"/>
        <v/>
      </c>
      <c r="GA112" s="1004" t="str">
        <f t="shared" si="163"/>
        <v/>
      </c>
      <c r="GB112" s="1004" t="str">
        <f t="shared" si="164"/>
        <v/>
      </c>
      <c r="GC112" s="1004" t="str">
        <f t="shared" si="165"/>
        <v/>
      </c>
      <c r="GD112" s="1004" t="str">
        <f t="shared" si="166"/>
        <v/>
      </c>
      <c r="GE112" s="1004" t="str">
        <f t="shared" si="167"/>
        <v/>
      </c>
      <c r="GF112" s="1004" t="str">
        <f t="shared" si="168"/>
        <v/>
      </c>
      <c r="GG112" s="1004" t="str">
        <f t="shared" si="169"/>
        <v/>
      </c>
      <c r="GH112" s="1004" t="str">
        <f t="shared" si="170"/>
        <v/>
      </c>
      <c r="GI112" s="1004" t="str">
        <f t="shared" si="171"/>
        <v/>
      </c>
      <c r="GJ112" s="1004" t="str">
        <f t="shared" si="172"/>
        <v/>
      </c>
      <c r="GK112" s="1004" t="str">
        <f t="shared" si="173"/>
        <v/>
      </c>
      <c r="GL112" s="1004" t="str">
        <f t="shared" si="174"/>
        <v/>
      </c>
      <c r="GM112" s="1004" t="str">
        <f t="shared" si="175"/>
        <v/>
      </c>
      <c r="GN112" s="1004" t="str">
        <f t="shared" si="176"/>
        <v/>
      </c>
      <c r="GO112" s="1004" t="str">
        <f t="shared" si="177"/>
        <v/>
      </c>
      <c r="GP112" s="1004" t="str">
        <f t="shared" si="178"/>
        <v/>
      </c>
      <c r="GQ112" s="1004" t="str">
        <f t="shared" si="179"/>
        <v/>
      </c>
      <c r="GR112" s="1004" t="str">
        <f t="shared" si="180"/>
        <v/>
      </c>
      <c r="GS112" s="1004" t="str">
        <f t="shared" si="181"/>
        <v/>
      </c>
      <c r="GT112" s="1004" t="str">
        <f t="shared" si="182"/>
        <v/>
      </c>
      <c r="GU112" s="1004" t="str">
        <f t="shared" si="183"/>
        <v/>
      </c>
      <c r="GV112" s="1004" t="str">
        <f t="shared" si="184"/>
        <v/>
      </c>
      <c r="GW112" s="1004" t="str">
        <f t="shared" si="185"/>
        <v/>
      </c>
      <c r="GX112" s="1004" t="str">
        <f t="shared" si="186"/>
        <v/>
      </c>
      <c r="GY112" s="1004" t="str">
        <f t="shared" si="187"/>
        <v/>
      </c>
      <c r="GZ112" s="1004" t="str">
        <f t="shared" si="188"/>
        <v/>
      </c>
      <c r="HA112" s="1004" t="str">
        <f t="shared" si="189"/>
        <v/>
      </c>
      <c r="HB112" s="1004" t="str">
        <f t="shared" si="190"/>
        <v/>
      </c>
      <c r="HC112" s="1004" t="str">
        <f t="shared" si="191"/>
        <v/>
      </c>
      <c r="HD112" s="1004" t="str">
        <f t="shared" si="192"/>
        <v/>
      </c>
      <c r="HE112" s="1004" t="str">
        <f t="shared" si="193"/>
        <v/>
      </c>
      <c r="HF112" s="1004" t="str">
        <f t="shared" si="194"/>
        <v/>
      </c>
      <c r="HG112" s="1004" t="str">
        <f t="shared" si="195"/>
        <v/>
      </c>
      <c r="HH112" s="1004" t="str">
        <f t="shared" si="196"/>
        <v/>
      </c>
      <c r="HI112" s="1004" t="str">
        <f t="shared" si="197"/>
        <v/>
      </c>
      <c r="HJ112" s="1004" t="str">
        <f t="shared" si="198"/>
        <v/>
      </c>
      <c r="HK112" s="1004" t="str">
        <f t="shared" si="199"/>
        <v/>
      </c>
      <c r="HL112" s="1004" t="str">
        <f t="shared" si="200"/>
        <v/>
      </c>
      <c r="HM112" s="1004" t="str">
        <f t="shared" si="201"/>
        <v/>
      </c>
      <c r="HN112" s="1004" t="str">
        <f t="shared" si="202"/>
        <v/>
      </c>
      <c r="HO112" s="1004" t="str">
        <f t="shared" si="203"/>
        <v/>
      </c>
      <c r="HP112" s="1004" t="str">
        <f t="shared" si="204"/>
        <v/>
      </c>
      <c r="HQ112" s="1004" t="str">
        <f t="shared" si="205"/>
        <v/>
      </c>
      <c r="HR112" s="1004" t="str">
        <f t="shared" si="206"/>
        <v/>
      </c>
      <c r="HS112" s="1004" t="str">
        <f t="shared" si="207"/>
        <v/>
      </c>
      <c r="HT112" s="1004" t="str">
        <f t="shared" si="208"/>
        <v/>
      </c>
      <c r="HU112" s="1004" t="str">
        <f t="shared" si="209"/>
        <v/>
      </c>
      <c r="HV112" s="1004" t="str">
        <f t="shared" si="210"/>
        <v/>
      </c>
      <c r="HW112" s="1004" t="str">
        <f t="shared" si="211"/>
        <v/>
      </c>
      <c r="HX112" s="1004" t="str">
        <f t="shared" si="212"/>
        <v/>
      </c>
      <c r="HY112" s="1004" t="str">
        <f t="shared" si="213"/>
        <v/>
      </c>
      <c r="HZ112" s="1008" t="str">
        <f t="shared" si="214"/>
        <v/>
      </c>
      <c r="IA112" s="1008" t="str">
        <f t="shared" si="215"/>
        <v/>
      </c>
      <c r="IB112" s="1008" t="str">
        <f t="shared" si="216"/>
        <v/>
      </c>
      <c r="IC112" s="1008" t="str">
        <f t="shared" si="217"/>
        <v/>
      </c>
      <c r="ID112" s="1008" t="str">
        <f t="shared" si="218"/>
        <v/>
      </c>
      <c r="IE112" s="1008" t="str">
        <f t="shared" si="219"/>
        <v/>
      </c>
      <c r="IF112" s="1008" t="str">
        <f t="shared" si="220"/>
        <v/>
      </c>
      <c r="IG112" s="1008" t="str">
        <f t="shared" si="221"/>
        <v/>
      </c>
      <c r="IH112" s="1008" t="str">
        <f t="shared" si="222"/>
        <v/>
      </c>
      <c r="II112" s="1008" t="str">
        <f t="shared" si="223"/>
        <v/>
      </c>
      <c r="IJ112" s="1008" t="str">
        <f t="shared" si="224"/>
        <v/>
      </c>
      <c r="IK112" s="1008" t="str">
        <f t="shared" si="225"/>
        <v/>
      </c>
      <c r="IL112" s="1008" t="str">
        <f t="shared" si="226"/>
        <v/>
      </c>
      <c r="IM112" s="1008" t="str">
        <f t="shared" si="227"/>
        <v/>
      </c>
      <c r="IN112" s="1008" t="str">
        <f t="shared" si="228"/>
        <v/>
      </c>
      <c r="IO112" s="1008" t="str">
        <f t="shared" si="229"/>
        <v/>
      </c>
      <c r="IP112" s="1008" t="str">
        <f t="shared" si="230"/>
        <v/>
      </c>
      <c r="IQ112" s="1008" t="str">
        <f t="shared" si="231"/>
        <v/>
      </c>
      <c r="IR112" s="1008" t="str">
        <f t="shared" si="232"/>
        <v/>
      </c>
      <c r="IS112" s="1008" t="str">
        <f t="shared" si="233"/>
        <v/>
      </c>
      <c r="IT112" s="1008" t="str">
        <f t="shared" si="234"/>
        <v/>
      </c>
      <c r="IU112" s="1008" t="str">
        <f t="shared" si="235"/>
        <v/>
      </c>
      <c r="IV112" s="1008" t="str">
        <f t="shared" si="236"/>
        <v/>
      </c>
      <c r="IW112" s="1008" t="str">
        <f t="shared" si="237"/>
        <v/>
      </c>
      <c r="IX112" s="1008" t="str">
        <f t="shared" si="238"/>
        <v/>
      </c>
      <c r="IY112" s="1008" t="str">
        <f t="shared" si="239"/>
        <v/>
      </c>
      <c r="IZ112" s="1008" t="str">
        <f t="shared" si="240"/>
        <v/>
      </c>
      <c r="JA112" s="1008" t="str">
        <f t="shared" si="241"/>
        <v/>
      </c>
      <c r="JB112" s="1008" t="str">
        <f t="shared" si="242"/>
        <v/>
      </c>
      <c r="JC112" s="1008" t="str">
        <f t="shared" si="243"/>
        <v/>
      </c>
      <c r="JD112" s="1008" t="str">
        <f t="shared" si="244"/>
        <v/>
      </c>
      <c r="JE112" s="1008" t="str">
        <f t="shared" si="245"/>
        <v/>
      </c>
      <c r="JF112" s="1008" t="str">
        <f t="shared" si="246"/>
        <v/>
      </c>
      <c r="JG112" s="1008" t="str">
        <f t="shared" si="247"/>
        <v/>
      </c>
      <c r="JH112" s="1008" t="str">
        <f t="shared" si="248"/>
        <v/>
      </c>
      <c r="JI112" s="1008" t="str">
        <f t="shared" si="249"/>
        <v/>
      </c>
      <c r="JJ112" s="1008" t="str">
        <f t="shared" si="250"/>
        <v/>
      </c>
      <c r="JK112" s="1008" t="str">
        <f t="shared" si="251"/>
        <v/>
      </c>
      <c r="JL112" s="1008" t="str">
        <f t="shared" si="252"/>
        <v/>
      </c>
      <c r="JM112" s="1008" t="str">
        <f t="shared" si="253"/>
        <v/>
      </c>
      <c r="JN112" s="1008" t="str">
        <f t="shared" si="254"/>
        <v/>
      </c>
      <c r="JO112" s="1008" t="str">
        <f t="shared" si="255"/>
        <v/>
      </c>
      <c r="JP112" s="1008" t="str">
        <f t="shared" si="256"/>
        <v/>
      </c>
      <c r="JQ112" s="1008" t="str">
        <f t="shared" si="257"/>
        <v/>
      </c>
      <c r="JR112" s="1008" t="str">
        <f t="shared" si="258"/>
        <v/>
      </c>
      <c r="JS112" s="1008" t="str">
        <f t="shared" si="259"/>
        <v/>
      </c>
      <c r="JT112" s="1008" t="str">
        <f t="shared" si="260"/>
        <v/>
      </c>
      <c r="JU112" s="1008" t="str">
        <f t="shared" si="261"/>
        <v/>
      </c>
      <c r="JV112" s="1008" t="str">
        <f t="shared" si="262"/>
        <v/>
      </c>
      <c r="JW112" s="1008" t="str">
        <f t="shared" si="263"/>
        <v/>
      </c>
      <c r="JX112" s="1008" t="str">
        <f t="shared" si="264"/>
        <v/>
      </c>
      <c r="JY112" s="1008" t="str">
        <f t="shared" si="265"/>
        <v/>
      </c>
      <c r="JZ112" s="1008" t="str">
        <f t="shared" si="266"/>
        <v/>
      </c>
      <c r="KA112" s="1008" t="str">
        <f t="shared" si="267"/>
        <v/>
      </c>
      <c r="KB112" s="1008" t="str">
        <f t="shared" si="268"/>
        <v/>
      </c>
      <c r="KC112" s="1008" t="str">
        <f t="shared" si="269"/>
        <v/>
      </c>
      <c r="KD112" s="1008" t="str">
        <f t="shared" si="270"/>
        <v/>
      </c>
      <c r="KE112" s="1008" t="str">
        <f t="shared" si="271"/>
        <v/>
      </c>
      <c r="KF112" s="1008" t="str">
        <f t="shared" si="272"/>
        <v/>
      </c>
      <c r="KG112" s="1008" t="str">
        <f t="shared" si="273"/>
        <v/>
      </c>
      <c r="KH112" s="1008" t="str">
        <f t="shared" si="274"/>
        <v/>
      </c>
      <c r="KI112" s="1008" t="str">
        <f t="shared" si="275"/>
        <v/>
      </c>
      <c r="KJ112" s="1008" t="str">
        <f t="shared" si="276"/>
        <v/>
      </c>
      <c r="KK112" s="1008" t="str">
        <f t="shared" si="277"/>
        <v/>
      </c>
      <c r="KL112" s="1008" t="str">
        <f t="shared" si="278"/>
        <v/>
      </c>
      <c r="KM112" s="1008" t="str">
        <f t="shared" si="279"/>
        <v/>
      </c>
      <c r="KN112" s="1008" t="str">
        <f t="shared" si="280"/>
        <v/>
      </c>
      <c r="KO112" s="1008" t="str">
        <f t="shared" si="281"/>
        <v/>
      </c>
      <c r="KP112" s="1008" t="str">
        <f t="shared" si="282"/>
        <v/>
      </c>
      <c r="KQ112" s="1008" t="str">
        <f t="shared" si="283"/>
        <v/>
      </c>
      <c r="KR112" s="1008" t="str">
        <f t="shared" si="284"/>
        <v/>
      </c>
      <c r="KS112" s="1008" t="str">
        <f t="shared" si="285"/>
        <v/>
      </c>
      <c r="KT112" s="1008" t="str">
        <f t="shared" si="286"/>
        <v/>
      </c>
      <c r="KU112" s="1008" t="str">
        <f t="shared" si="287"/>
        <v/>
      </c>
      <c r="KV112" s="1008" t="str">
        <f t="shared" si="288"/>
        <v/>
      </c>
      <c r="KW112" s="1008" t="str">
        <f t="shared" si="289"/>
        <v/>
      </c>
      <c r="KX112" s="1008" t="str">
        <f t="shared" si="290"/>
        <v/>
      </c>
      <c r="KY112" s="1008" t="str">
        <f t="shared" si="291"/>
        <v/>
      </c>
      <c r="KZ112" s="1008" t="str">
        <f t="shared" si="292"/>
        <v/>
      </c>
      <c r="LA112" s="1008" t="str">
        <f t="shared" si="293"/>
        <v/>
      </c>
      <c r="LB112" s="1008" t="str">
        <f t="shared" si="294"/>
        <v/>
      </c>
      <c r="LC112" s="1008" t="str">
        <f t="shared" si="295"/>
        <v/>
      </c>
      <c r="LD112" s="1008" t="str">
        <f t="shared" si="296"/>
        <v/>
      </c>
      <c r="LE112" s="1008" t="str">
        <f t="shared" si="297"/>
        <v/>
      </c>
      <c r="LF112" s="1008" t="str">
        <f t="shared" si="298"/>
        <v/>
      </c>
      <c r="LG112" s="1008" t="str">
        <f t="shared" si="299"/>
        <v/>
      </c>
      <c r="LH112" s="1008" t="str">
        <f t="shared" si="300"/>
        <v/>
      </c>
      <c r="LI112" s="1008" t="str">
        <f t="shared" si="301"/>
        <v/>
      </c>
      <c r="LJ112" s="1008" t="str">
        <f t="shared" si="302"/>
        <v/>
      </c>
      <c r="LK112" s="1008" t="str">
        <f t="shared" si="303"/>
        <v/>
      </c>
      <c r="LL112" s="1008" t="str">
        <f t="shared" si="304"/>
        <v/>
      </c>
      <c r="LM112" s="1008" t="str">
        <f t="shared" si="305"/>
        <v/>
      </c>
      <c r="LN112" s="1008" t="str">
        <f t="shared" si="306"/>
        <v/>
      </c>
      <c r="LO112" s="1008" t="str">
        <f t="shared" si="307"/>
        <v/>
      </c>
      <c r="LP112" s="1008" t="str">
        <f t="shared" si="308"/>
        <v/>
      </c>
      <c r="LQ112" s="1009" t="str">
        <f t="shared" si="309"/>
        <v/>
      </c>
      <c r="LR112" s="1009" t="str">
        <f t="shared" si="310"/>
        <v/>
      </c>
      <c r="LS112" s="1009" t="str">
        <f t="shared" si="311"/>
        <v/>
      </c>
      <c r="LT112" s="1009" t="str">
        <f t="shared" si="312"/>
        <v/>
      </c>
      <c r="LU112" s="1009" t="str">
        <f t="shared" si="313"/>
        <v/>
      </c>
      <c r="LV112" s="1004" t="str">
        <f t="shared" si="314"/>
        <v/>
      </c>
      <c r="LW112" s="1004" t="str">
        <f t="shared" si="315"/>
        <v/>
      </c>
      <c r="LX112" s="1004" t="str">
        <f t="shared" si="316"/>
        <v/>
      </c>
      <c r="LY112" s="1004" t="str">
        <f t="shared" si="317"/>
        <v/>
      </c>
      <c r="LZ112" s="1004" t="str">
        <f t="shared" si="318"/>
        <v/>
      </c>
      <c r="MA112" s="1004" t="str">
        <f t="shared" si="319"/>
        <v/>
      </c>
      <c r="MB112" s="1004" t="str">
        <f t="shared" si="320"/>
        <v/>
      </c>
      <c r="MC112" s="1004" t="str">
        <f t="shared" si="321"/>
        <v/>
      </c>
      <c r="MD112" s="1004" t="str">
        <f t="shared" si="322"/>
        <v/>
      </c>
      <c r="ME112" s="1004" t="str">
        <f t="shared" si="323"/>
        <v/>
      </c>
      <c r="MF112" s="1004" t="str">
        <f t="shared" si="324"/>
        <v/>
      </c>
      <c r="MG112" s="1004" t="str">
        <f t="shared" si="325"/>
        <v/>
      </c>
      <c r="MH112" s="1004" t="str">
        <f t="shared" si="326"/>
        <v/>
      </c>
      <c r="MI112" s="1004" t="str">
        <f t="shared" si="327"/>
        <v/>
      </c>
      <c r="MJ112" s="1004" t="str">
        <f t="shared" si="328"/>
        <v/>
      </c>
      <c r="MK112" s="1004" t="str">
        <f t="shared" si="329"/>
        <v/>
      </c>
      <c r="ML112" s="1004" t="str">
        <f t="shared" si="330"/>
        <v/>
      </c>
      <c r="MM112" s="1004" t="str">
        <f t="shared" si="331"/>
        <v/>
      </c>
      <c r="MN112" s="1004" t="str">
        <f t="shared" si="332"/>
        <v/>
      </c>
      <c r="MO112" s="1004" t="str">
        <f t="shared" si="333"/>
        <v/>
      </c>
      <c r="MP112" s="1007">
        <f t="shared" si="340"/>
        <v>0</v>
      </c>
      <c r="MQ112" s="1007">
        <f t="shared" si="341"/>
        <v>0</v>
      </c>
      <c r="MR112" s="1007">
        <f t="shared" si="342"/>
        <v>0</v>
      </c>
      <c r="MS112" s="1007">
        <f t="shared" si="343"/>
        <v>0</v>
      </c>
      <c r="MT112" s="1007">
        <f t="shared" si="344"/>
        <v>0</v>
      </c>
      <c r="MU112" s="1007">
        <f t="shared" si="345"/>
        <v>0</v>
      </c>
      <c r="MV112" s="1007">
        <f t="shared" si="346"/>
        <v>0</v>
      </c>
      <c r="MW112" s="1007">
        <f t="shared" si="347"/>
        <v>0</v>
      </c>
      <c r="MX112" s="1007">
        <f t="shared" si="348"/>
        <v>0</v>
      </c>
      <c r="MY112" s="1007">
        <f t="shared" si="349"/>
        <v>0</v>
      </c>
      <c r="MZ112" s="1007">
        <f t="shared" si="334"/>
        <v>0</v>
      </c>
      <c r="NA112" s="1007">
        <f t="shared" si="335"/>
        <v>0</v>
      </c>
      <c r="NB112" s="1007">
        <f t="shared" si="336"/>
        <v>0</v>
      </c>
      <c r="NC112" s="1007">
        <f t="shared" si="337"/>
        <v>0</v>
      </c>
      <c r="ND112" s="1007">
        <f t="shared" si="338"/>
        <v>0</v>
      </c>
    </row>
    <row r="113" spans="1:368" s="1004" customFormat="1" ht="13.9" customHeight="1" x14ac:dyDescent="0.2">
      <c r="A113" s="1103" t="str">
        <f t="shared" si="339"/>
        <v/>
      </c>
      <c r="B113" s="1047">
        <f>'Rent Schedule &amp; Summary'!B20</f>
        <v>0</v>
      </c>
      <c r="C113" s="1038">
        <f>'Rent Schedule &amp; Summary'!C20</f>
        <v>0</v>
      </c>
      <c r="D113" s="1039">
        <f>'Rent Schedule &amp; Summary'!D20</f>
        <v>0</v>
      </c>
      <c r="E113" s="1040">
        <f>'Rent Schedule &amp; Summary'!E20</f>
        <v>0</v>
      </c>
      <c r="F113" s="1040">
        <f>'Rent Schedule &amp; Summary'!F20</f>
        <v>0</v>
      </c>
      <c r="G113" s="1040">
        <f>'Rent Schedule &amp; Summary'!G20</f>
        <v>0</v>
      </c>
      <c r="H113" s="1040">
        <f>'Rent Schedule &amp; Summary'!H20</f>
        <v>0</v>
      </c>
      <c r="I113" s="1040">
        <f>'Rent Schedule &amp; Summary'!I20</f>
        <v>0</v>
      </c>
      <c r="J113" s="1040">
        <f>'Rent Schedule &amp; Summary'!J20</f>
        <v>0</v>
      </c>
      <c r="K113" s="1041">
        <f>'Rent Schedule &amp; Summary'!K20</f>
        <v>0</v>
      </c>
      <c r="L113" s="480">
        <f t="shared" si="2"/>
        <v>0</v>
      </c>
      <c r="M113" s="480">
        <f t="shared" si="3"/>
        <v>0</v>
      </c>
      <c r="N113" s="1042">
        <f>'Rent Schedule &amp; Summary'!N20</f>
        <v>0</v>
      </c>
      <c r="O113" s="1042">
        <f>'Rent Schedule &amp; Summary'!K20</f>
        <v>0</v>
      </c>
      <c r="P113" s="1042">
        <f>'Rent Schedule &amp; Summary'!P20</f>
        <v>0</v>
      </c>
      <c r="Q113" s="1044">
        <f>'Rent Schedule &amp; Summary'!Q20</f>
        <v>0</v>
      </c>
      <c r="R113" s="1045"/>
      <c r="S113" s="1046"/>
      <c r="T113" s="1456"/>
      <c r="U113" s="1456"/>
      <c r="V113" s="1456"/>
      <c r="W113" s="1456"/>
      <c r="X113" s="1004" t="str">
        <f t="shared" si="4"/>
        <v/>
      </c>
      <c r="Y113" s="1004" t="str">
        <f t="shared" si="5"/>
        <v/>
      </c>
      <c r="Z113" s="1004" t="str">
        <f t="shared" si="6"/>
        <v/>
      </c>
      <c r="AA113" s="1004" t="str">
        <f t="shared" si="7"/>
        <v/>
      </c>
      <c r="AB113" s="1004" t="str">
        <f t="shared" si="8"/>
        <v/>
      </c>
      <c r="AC113" s="1004" t="str">
        <f t="shared" si="9"/>
        <v/>
      </c>
      <c r="AD113" s="1004" t="str">
        <f t="shared" si="10"/>
        <v/>
      </c>
      <c r="AE113" s="1004" t="str">
        <f t="shared" si="11"/>
        <v/>
      </c>
      <c r="AF113" s="1004" t="str">
        <f t="shared" si="12"/>
        <v/>
      </c>
      <c r="AG113" s="1004" t="str">
        <f t="shared" si="13"/>
        <v/>
      </c>
      <c r="AH113" s="1004" t="str">
        <f t="shared" si="14"/>
        <v/>
      </c>
      <c r="AI113" s="1004" t="str">
        <f t="shared" si="15"/>
        <v/>
      </c>
      <c r="AJ113" s="1004" t="str">
        <f t="shared" si="16"/>
        <v/>
      </c>
      <c r="AK113" s="1004" t="str">
        <f t="shared" si="17"/>
        <v/>
      </c>
      <c r="AL113" s="1004" t="str">
        <f t="shared" si="18"/>
        <v/>
      </c>
      <c r="AM113" s="1004" t="str">
        <f t="shared" si="19"/>
        <v/>
      </c>
      <c r="AN113" s="1004" t="str">
        <f t="shared" si="20"/>
        <v/>
      </c>
      <c r="AO113" s="1004" t="str">
        <f t="shared" si="21"/>
        <v/>
      </c>
      <c r="AP113" s="1004" t="str">
        <f t="shared" si="22"/>
        <v/>
      </c>
      <c r="AQ113" s="1004" t="str">
        <f t="shared" si="23"/>
        <v/>
      </c>
      <c r="AR113" s="1004" t="str">
        <f t="shared" si="24"/>
        <v/>
      </c>
      <c r="AS113" s="1004" t="str">
        <f t="shared" si="25"/>
        <v/>
      </c>
      <c r="AT113" s="1004" t="str">
        <f t="shared" si="26"/>
        <v/>
      </c>
      <c r="AU113" s="1004" t="str">
        <f t="shared" si="27"/>
        <v/>
      </c>
      <c r="AV113" s="1004" t="str">
        <f t="shared" si="28"/>
        <v/>
      </c>
      <c r="AW113" s="1004" t="str">
        <f t="shared" si="29"/>
        <v/>
      </c>
      <c r="AX113" s="1004" t="str">
        <f t="shared" si="30"/>
        <v/>
      </c>
      <c r="AY113" s="1004" t="str">
        <f t="shared" si="31"/>
        <v/>
      </c>
      <c r="AZ113" s="1004" t="str">
        <f t="shared" si="32"/>
        <v/>
      </c>
      <c r="BA113" s="1004" t="str">
        <f t="shared" si="33"/>
        <v/>
      </c>
      <c r="BB113" s="1004" t="str">
        <f t="shared" si="34"/>
        <v/>
      </c>
      <c r="BC113" s="1004" t="str">
        <f t="shared" si="35"/>
        <v/>
      </c>
      <c r="BD113" s="1004" t="str">
        <f t="shared" si="36"/>
        <v/>
      </c>
      <c r="BE113" s="1004" t="str">
        <f t="shared" si="37"/>
        <v/>
      </c>
      <c r="BF113" s="1004" t="str">
        <f t="shared" si="38"/>
        <v/>
      </c>
      <c r="BG113" s="1004" t="str">
        <f t="shared" si="39"/>
        <v/>
      </c>
      <c r="BH113" s="1004" t="str">
        <f t="shared" si="40"/>
        <v/>
      </c>
      <c r="BI113" s="1004" t="str">
        <f t="shared" si="41"/>
        <v/>
      </c>
      <c r="BJ113" s="1004" t="str">
        <f t="shared" si="42"/>
        <v/>
      </c>
      <c r="BK113" s="1004" t="str">
        <f t="shared" si="43"/>
        <v/>
      </c>
      <c r="BL113" s="1004" t="str">
        <f t="shared" si="44"/>
        <v/>
      </c>
      <c r="BM113" s="1004" t="str">
        <f t="shared" si="45"/>
        <v/>
      </c>
      <c r="BN113" s="1004" t="str">
        <f t="shared" si="46"/>
        <v/>
      </c>
      <c r="BO113" s="1004" t="str">
        <f t="shared" si="47"/>
        <v/>
      </c>
      <c r="BP113" s="1004" t="str">
        <f t="shared" si="48"/>
        <v/>
      </c>
      <c r="BQ113" s="1004" t="str">
        <f t="shared" si="49"/>
        <v/>
      </c>
      <c r="BR113" s="1004" t="str">
        <f t="shared" si="50"/>
        <v/>
      </c>
      <c r="BS113" s="1004" t="str">
        <f t="shared" si="51"/>
        <v/>
      </c>
      <c r="BT113" s="1004" t="str">
        <f t="shared" si="52"/>
        <v/>
      </c>
      <c r="BU113" s="1004" t="str">
        <f t="shared" si="53"/>
        <v/>
      </c>
      <c r="BV113" s="1004" t="str">
        <f t="shared" si="54"/>
        <v/>
      </c>
      <c r="BW113" s="1004" t="str">
        <f t="shared" si="55"/>
        <v/>
      </c>
      <c r="BX113" s="1004" t="str">
        <f t="shared" si="56"/>
        <v/>
      </c>
      <c r="BY113" s="1004" t="str">
        <f t="shared" si="57"/>
        <v/>
      </c>
      <c r="BZ113" s="1004" t="str">
        <f t="shared" si="58"/>
        <v/>
      </c>
      <c r="CA113" s="1004" t="str">
        <f t="shared" si="59"/>
        <v/>
      </c>
      <c r="CB113" s="1004" t="str">
        <f t="shared" si="60"/>
        <v/>
      </c>
      <c r="CC113" s="1004" t="str">
        <f t="shared" si="61"/>
        <v/>
      </c>
      <c r="CD113" s="1004" t="str">
        <f t="shared" si="62"/>
        <v/>
      </c>
      <c r="CE113" s="1004" t="str">
        <f t="shared" si="63"/>
        <v/>
      </c>
      <c r="CF113" s="1004" t="str">
        <f t="shared" si="64"/>
        <v/>
      </c>
      <c r="CG113" s="1004" t="str">
        <f t="shared" si="65"/>
        <v/>
      </c>
      <c r="CH113" s="1004" t="str">
        <f t="shared" si="66"/>
        <v/>
      </c>
      <c r="CI113" s="1004" t="str">
        <f t="shared" si="67"/>
        <v/>
      </c>
      <c r="CJ113" s="1004" t="str">
        <f t="shared" si="68"/>
        <v/>
      </c>
      <c r="CK113" s="1004" t="str">
        <f t="shared" si="69"/>
        <v/>
      </c>
      <c r="CL113" s="1004" t="str">
        <f t="shared" si="70"/>
        <v/>
      </c>
      <c r="CM113" s="1004" t="str">
        <f t="shared" si="71"/>
        <v/>
      </c>
      <c r="CN113" s="1004" t="str">
        <f t="shared" si="72"/>
        <v/>
      </c>
      <c r="CO113" s="1004" t="str">
        <f t="shared" si="73"/>
        <v/>
      </c>
      <c r="CP113" s="1004" t="str">
        <f t="shared" si="74"/>
        <v/>
      </c>
      <c r="CQ113" s="1004" t="str">
        <f t="shared" si="75"/>
        <v/>
      </c>
      <c r="CR113" s="1004" t="str">
        <f t="shared" si="76"/>
        <v/>
      </c>
      <c r="CS113" s="1004" t="str">
        <f t="shared" si="77"/>
        <v/>
      </c>
      <c r="CT113" s="1004" t="str">
        <f t="shared" si="78"/>
        <v/>
      </c>
      <c r="CU113" s="1004" t="str">
        <f t="shared" si="79"/>
        <v/>
      </c>
      <c r="CV113" s="1004" t="str">
        <f t="shared" si="80"/>
        <v/>
      </c>
      <c r="CW113" s="1004" t="str">
        <f t="shared" si="81"/>
        <v/>
      </c>
      <c r="CX113" s="1004" t="str">
        <f t="shared" si="82"/>
        <v/>
      </c>
      <c r="CY113" s="1004" t="str">
        <f t="shared" si="83"/>
        <v/>
      </c>
      <c r="CZ113" s="1004" t="str">
        <f t="shared" si="84"/>
        <v/>
      </c>
      <c r="DA113" s="1004" t="str">
        <f t="shared" si="85"/>
        <v/>
      </c>
      <c r="DB113" s="1004" t="str">
        <f t="shared" si="86"/>
        <v/>
      </c>
      <c r="DC113" s="1004" t="str">
        <f t="shared" si="87"/>
        <v/>
      </c>
      <c r="DD113" s="1004" t="str">
        <f t="shared" si="88"/>
        <v/>
      </c>
      <c r="DE113" s="1004" t="str">
        <f t="shared" si="89"/>
        <v/>
      </c>
      <c r="DF113" s="1004" t="str">
        <f t="shared" si="90"/>
        <v/>
      </c>
      <c r="DG113" s="1004" t="str">
        <f t="shared" si="91"/>
        <v/>
      </c>
      <c r="DH113" s="1004" t="str">
        <f t="shared" si="92"/>
        <v/>
      </c>
      <c r="DI113" s="1004" t="str">
        <f t="shared" si="93"/>
        <v/>
      </c>
      <c r="DJ113" s="1004" t="str">
        <f t="shared" si="94"/>
        <v/>
      </c>
      <c r="DK113" s="1004" t="str">
        <f t="shared" si="95"/>
        <v/>
      </c>
      <c r="DL113" s="1004" t="str">
        <f t="shared" si="96"/>
        <v/>
      </c>
      <c r="DM113" s="1004" t="str">
        <f t="shared" si="97"/>
        <v/>
      </c>
      <c r="DN113" s="1004" t="str">
        <f t="shared" si="98"/>
        <v/>
      </c>
      <c r="DO113" s="1004" t="str">
        <f t="shared" si="99"/>
        <v/>
      </c>
      <c r="DP113" s="1004" t="str">
        <f t="shared" si="100"/>
        <v/>
      </c>
      <c r="DQ113" s="1004" t="str">
        <f t="shared" si="101"/>
        <v/>
      </c>
      <c r="DR113" s="1004" t="str">
        <f t="shared" si="102"/>
        <v/>
      </c>
      <c r="DS113" s="1004" t="str">
        <f t="shared" si="103"/>
        <v/>
      </c>
      <c r="DT113" s="1004" t="str">
        <f t="shared" si="104"/>
        <v/>
      </c>
      <c r="DU113" s="1004" t="str">
        <f t="shared" si="105"/>
        <v/>
      </c>
      <c r="DV113" s="1004" t="str">
        <f t="shared" si="106"/>
        <v/>
      </c>
      <c r="DW113" s="1004" t="str">
        <f t="shared" si="107"/>
        <v/>
      </c>
      <c r="DX113" s="1004" t="str">
        <f t="shared" si="108"/>
        <v/>
      </c>
      <c r="DY113" s="1004" t="str">
        <f t="shared" si="109"/>
        <v/>
      </c>
      <c r="DZ113" s="1004" t="str">
        <f t="shared" si="110"/>
        <v/>
      </c>
      <c r="EA113" s="1004" t="str">
        <f t="shared" si="111"/>
        <v/>
      </c>
      <c r="EB113" s="1004" t="str">
        <f t="shared" si="112"/>
        <v/>
      </c>
      <c r="EC113" s="1004" t="str">
        <f t="shared" si="113"/>
        <v/>
      </c>
      <c r="ED113" s="1004" t="str">
        <f t="shared" si="114"/>
        <v/>
      </c>
      <c r="EE113" s="1004" t="str">
        <f t="shared" si="115"/>
        <v/>
      </c>
      <c r="EF113" s="1004" t="str">
        <f t="shared" si="116"/>
        <v/>
      </c>
      <c r="EG113" s="1004" t="str">
        <f t="shared" si="117"/>
        <v/>
      </c>
      <c r="EH113" s="1004" t="str">
        <f t="shared" si="118"/>
        <v/>
      </c>
      <c r="EI113" s="1004" t="str">
        <f t="shared" si="119"/>
        <v/>
      </c>
      <c r="EJ113" s="1004" t="str">
        <f t="shared" si="120"/>
        <v/>
      </c>
      <c r="EK113" s="1004" t="str">
        <f t="shared" si="121"/>
        <v/>
      </c>
      <c r="EL113" s="1004" t="str">
        <f t="shared" si="122"/>
        <v/>
      </c>
      <c r="EM113" s="1004" t="str">
        <f t="shared" si="123"/>
        <v/>
      </c>
      <c r="EN113" s="1004" t="str">
        <f t="shared" si="124"/>
        <v/>
      </c>
      <c r="EO113" s="1004" t="str">
        <f t="shared" si="125"/>
        <v/>
      </c>
      <c r="EP113" s="1004" t="str">
        <f t="shared" si="126"/>
        <v/>
      </c>
      <c r="EQ113" s="1004" t="str">
        <f t="shared" si="127"/>
        <v/>
      </c>
      <c r="ER113" s="1004" t="str">
        <f t="shared" si="128"/>
        <v/>
      </c>
      <c r="ES113" s="1004" t="str">
        <f t="shared" si="129"/>
        <v/>
      </c>
      <c r="ET113" s="1004" t="str">
        <f t="shared" si="130"/>
        <v/>
      </c>
      <c r="EU113" s="1004" t="str">
        <f t="shared" si="131"/>
        <v/>
      </c>
      <c r="EV113" s="1004" t="str">
        <f t="shared" si="132"/>
        <v/>
      </c>
      <c r="EW113" s="1004" t="str">
        <f t="shared" si="133"/>
        <v/>
      </c>
      <c r="EX113" s="1004" t="str">
        <f t="shared" si="134"/>
        <v/>
      </c>
      <c r="EY113" s="1004" t="str">
        <f t="shared" si="135"/>
        <v/>
      </c>
      <c r="EZ113" s="1004" t="str">
        <f t="shared" si="136"/>
        <v/>
      </c>
      <c r="FA113" s="1004" t="str">
        <f t="shared" si="137"/>
        <v/>
      </c>
      <c r="FB113" s="1004" t="str">
        <f t="shared" si="138"/>
        <v/>
      </c>
      <c r="FC113" s="1004" t="str">
        <f t="shared" si="139"/>
        <v/>
      </c>
      <c r="FD113" s="1004" t="str">
        <f t="shared" si="140"/>
        <v/>
      </c>
      <c r="FE113" s="1004" t="str">
        <f t="shared" si="141"/>
        <v/>
      </c>
      <c r="FF113" s="1004" t="str">
        <f t="shared" si="142"/>
        <v/>
      </c>
      <c r="FG113" s="1004" t="str">
        <f t="shared" si="143"/>
        <v/>
      </c>
      <c r="FH113" s="1004" t="str">
        <f t="shared" si="144"/>
        <v/>
      </c>
      <c r="FI113" s="1004" t="str">
        <f t="shared" si="145"/>
        <v/>
      </c>
      <c r="FJ113" s="1004" t="str">
        <f t="shared" si="146"/>
        <v/>
      </c>
      <c r="FK113" s="1004" t="str">
        <f t="shared" si="147"/>
        <v/>
      </c>
      <c r="FL113" s="1004" t="str">
        <f t="shared" si="148"/>
        <v/>
      </c>
      <c r="FM113" s="1004" t="str">
        <f t="shared" si="149"/>
        <v/>
      </c>
      <c r="FN113" s="1004" t="str">
        <f t="shared" si="150"/>
        <v/>
      </c>
      <c r="FO113" s="1004" t="str">
        <f t="shared" si="151"/>
        <v/>
      </c>
      <c r="FP113" s="1004" t="str">
        <f t="shared" si="152"/>
        <v/>
      </c>
      <c r="FQ113" s="1004" t="str">
        <f t="shared" si="153"/>
        <v/>
      </c>
      <c r="FR113" s="1004" t="str">
        <f t="shared" si="154"/>
        <v/>
      </c>
      <c r="FS113" s="1004" t="str">
        <f t="shared" si="155"/>
        <v/>
      </c>
      <c r="FT113" s="1004" t="str">
        <f t="shared" si="156"/>
        <v/>
      </c>
      <c r="FU113" s="1004" t="str">
        <f t="shared" si="157"/>
        <v/>
      </c>
      <c r="FV113" s="1004" t="str">
        <f t="shared" si="158"/>
        <v/>
      </c>
      <c r="FW113" s="1004" t="str">
        <f t="shared" si="159"/>
        <v/>
      </c>
      <c r="FX113" s="1004" t="str">
        <f t="shared" si="160"/>
        <v/>
      </c>
      <c r="FY113" s="1004" t="str">
        <f t="shared" si="161"/>
        <v/>
      </c>
      <c r="FZ113" s="1004" t="str">
        <f t="shared" si="162"/>
        <v/>
      </c>
      <c r="GA113" s="1004" t="str">
        <f t="shared" si="163"/>
        <v/>
      </c>
      <c r="GB113" s="1004" t="str">
        <f t="shared" si="164"/>
        <v/>
      </c>
      <c r="GC113" s="1004" t="str">
        <f t="shared" si="165"/>
        <v/>
      </c>
      <c r="GD113" s="1004" t="str">
        <f t="shared" si="166"/>
        <v/>
      </c>
      <c r="GE113" s="1004" t="str">
        <f t="shared" si="167"/>
        <v/>
      </c>
      <c r="GF113" s="1004" t="str">
        <f t="shared" si="168"/>
        <v/>
      </c>
      <c r="GG113" s="1004" t="str">
        <f t="shared" si="169"/>
        <v/>
      </c>
      <c r="GH113" s="1004" t="str">
        <f t="shared" si="170"/>
        <v/>
      </c>
      <c r="GI113" s="1004" t="str">
        <f t="shared" si="171"/>
        <v/>
      </c>
      <c r="GJ113" s="1004" t="str">
        <f t="shared" si="172"/>
        <v/>
      </c>
      <c r="GK113" s="1004" t="str">
        <f t="shared" si="173"/>
        <v/>
      </c>
      <c r="GL113" s="1004" t="str">
        <f t="shared" si="174"/>
        <v/>
      </c>
      <c r="GM113" s="1004" t="str">
        <f t="shared" si="175"/>
        <v/>
      </c>
      <c r="GN113" s="1004" t="str">
        <f t="shared" si="176"/>
        <v/>
      </c>
      <c r="GO113" s="1004" t="str">
        <f t="shared" si="177"/>
        <v/>
      </c>
      <c r="GP113" s="1004" t="str">
        <f t="shared" si="178"/>
        <v/>
      </c>
      <c r="GQ113" s="1004" t="str">
        <f t="shared" si="179"/>
        <v/>
      </c>
      <c r="GR113" s="1004" t="str">
        <f t="shared" si="180"/>
        <v/>
      </c>
      <c r="GS113" s="1004" t="str">
        <f t="shared" si="181"/>
        <v/>
      </c>
      <c r="GT113" s="1004" t="str">
        <f t="shared" si="182"/>
        <v/>
      </c>
      <c r="GU113" s="1004" t="str">
        <f t="shared" si="183"/>
        <v/>
      </c>
      <c r="GV113" s="1004" t="str">
        <f t="shared" si="184"/>
        <v/>
      </c>
      <c r="GW113" s="1004" t="str">
        <f t="shared" si="185"/>
        <v/>
      </c>
      <c r="GX113" s="1004" t="str">
        <f t="shared" si="186"/>
        <v/>
      </c>
      <c r="GY113" s="1004" t="str">
        <f t="shared" si="187"/>
        <v/>
      </c>
      <c r="GZ113" s="1004" t="str">
        <f t="shared" si="188"/>
        <v/>
      </c>
      <c r="HA113" s="1004" t="str">
        <f t="shared" si="189"/>
        <v/>
      </c>
      <c r="HB113" s="1004" t="str">
        <f t="shared" si="190"/>
        <v/>
      </c>
      <c r="HC113" s="1004" t="str">
        <f t="shared" si="191"/>
        <v/>
      </c>
      <c r="HD113" s="1004" t="str">
        <f t="shared" si="192"/>
        <v/>
      </c>
      <c r="HE113" s="1004" t="str">
        <f t="shared" si="193"/>
        <v/>
      </c>
      <c r="HF113" s="1004" t="str">
        <f t="shared" si="194"/>
        <v/>
      </c>
      <c r="HG113" s="1004" t="str">
        <f t="shared" si="195"/>
        <v/>
      </c>
      <c r="HH113" s="1004" t="str">
        <f t="shared" si="196"/>
        <v/>
      </c>
      <c r="HI113" s="1004" t="str">
        <f t="shared" si="197"/>
        <v/>
      </c>
      <c r="HJ113" s="1004" t="str">
        <f t="shared" si="198"/>
        <v/>
      </c>
      <c r="HK113" s="1004" t="str">
        <f t="shared" si="199"/>
        <v/>
      </c>
      <c r="HL113" s="1004" t="str">
        <f t="shared" si="200"/>
        <v/>
      </c>
      <c r="HM113" s="1004" t="str">
        <f t="shared" si="201"/>
        <v/>
      </c>
      <c r="HN113" s="1004" t="str">
        <f t="shared" si="202"/>
        <v/>
      </c>
      <c r="HO113" s="1004" t="str">
        <f t="shared" si="203"/>
        <v/>
      </c>
      <c r="HP113" s="1004" t="str">
        <f t="shared" si="204"/>
        <v/>
      </c>
      <c r="HQ113" s="1004" t="str">
        <f t="shared" si="205"/>
        <v/>
      </c>
      <c r="HR113" s="1004" t="str">
        <f t="shared" si="206"/>
        <v/>
      </c>
      <c r="HS113" s="1004" t="str">
        <f t="shared" si="207"/>
        <v/>
      </c>
      <c r="HT113" s="1004" t="str">
        <f t="shared" si="208"/>
        <v/>
      </c>
      <c r="HU113" s="1004" t="str">
        <f t="shared" si="209"/>
        <v/>
      </c>
      <c r="HV113" s="1004" t="str">
        <f t="shared" si="210"/>
        <v/>
      </c>
      <c r="HW113" s="1004" t="str">
        <f t="shared" si="211"/>
        <v/>
      </c>
      <c r="HX113" s="1004" t="str">
        <f t="shared" si="212"/>
        <v/>
      </c>
      <c r="HY113" s="1004" t="str">
        <f t="shared" si="213"/>
        <v/>
      </c>
      <c r="HZ113" s="1008" t="str">
        <f t="shared" si="214"/>
        <v/>
      </c>
      <c r="IA113" s="1008" t="str">
        <f t="shared" si="215"/>
        <v/>
      </c>
      <c r="IB113" s="1008" t="str">
        <f t="shared" si="216"/>
        <v/>
      </c>
      <c r="IC113" s="1008" t="str">
        <f t="shared" si="217"/>
        <v/>
      </c>
      <c r="ID113" s="1008" t="str">
        <f t="shared" si="218"/>
        <v/>
      </c>
      <c r="IE113" s="1008" t="str">
        <f t="shared" si="219"/>
        <v/>
      </c>
      <c r="IF113" s="1008" t="str">
        <f t="shared" si="220"/>
        <v/>
      </c>
      <c r="IG113" s="1008" t="str">
        <f t="shared" si="221"/>
        <v/>
      </c>
      <c r="IH113" s="1008" t="str">
        <f t="shared" si="222"/>
        <v/>
      </c>
      <c r="II113" s="1008" t="str">
        <f t="shared" si="223"/>
        <v/>
      </c>
      <c r="IJ113" s="1008" t="str">
        <f t="shared" si="224"/>
        <v/>
      </c>
      <c r="IK113" s="1008" t="str">
        <f t="shared" si="225"/>
        <v/>
      </c>
      <c r="IL113" s="1008" t="str">
        <f t="shared" si="226"/>
        <v/>
      </c>
      <c r="IM113" s="1008" t="str">
        <f t="shared" si="227"/>
        <v/>
      </c>
      <c r="IN113" s="1008" t="str">
        <f t="shared" si="228"/>
        <v/>
      </c>
      <c r="IO113" s="1008" t="str">
        <f t="shared" si="229"/>
        <v/>
      </c>
      <c r="IP113" s="1008" t="str">
        <f t="shared" si="230"/>
        <v/>
      </c>
      <c r="IQ113" s="1008" t="str">
        <f t="shared" si="231"/>
        <v/>
      </c>
      <c r="IR113" s="1008" t="str">
        <f t="shared" si="232"/>
        <v/>
      </c>
      <c r="IS113" s="1008" t="str">
        <f t="shared" si="233"/>
        <v/>
      </c>
      <c r="IT113" s="1008" t="str">
        <f t="shared" si="234"/>
        <v/>
      </c>
      <c r="IU113" s="1008" t="str">
        <f t="shared" si="235"/>
        <v/>
      </c>
      <c r="IV113" s="1008" t="str">
        <f t="shared" si="236"/>
        <v/>
      </c>
      <c r="IW113" s="1008" t="str">
        <f t="shared" si="237"/>
        <v/>
      </c>
      <c r="IX113" s="1008" t="str">
        <f t="shared" si="238"/>
        <v/>
      </c>
      <c r="IY113" s="1008" t="str">
        <f t="shared" si="239"/>
        <v/>
      </c>
      <c r="IZ113" s="1008" t="str">
        <f t="shared" si="240"/>
        <v/>
      </c>
      <c r="JA113" s="1008" t="str">
        <f t="shared" si="241"/>
        <v/>
      </c>
      <c r="JB113" s="1008" t="str">
        <f t="shared" si="242"/>
        <v/>
      </c>
      <c r="JC113" s="1008" t="str">
        <f t="shared" si="243"/>
        <v/>
      </c>
      <c r="JD113" s="1008" t="str">
        <f t="shared" si="244"/>
        <v/>
      </c>
      <c r="JE113" s="1008" t="str">
        <f t="shared" si="245"/>
        <v/>
      </c>
      <c r="JF113" s="1008" t="str">
        <f t="shared" si="246"/>
        <v/>
      </c>
      <c r="JG113" s="1008" t="str">
        <f t="shared" si="247"/>
        <v/>
      </c>
      <c r="JH113" s="1008" t="str">
        <f t="shared" si="248"/>
        <v/>
      </c>
      <c r="JI113" s="1008" t="str">
        <f t="shared" si="249"/>
        <v/>
      </c>
      <c r="JJ113" s="1008" t="str">
        <f t="shared" si="250"/>
        <v/>
      </c>
      <c r="JK113" s="1008" t="str">
        <f t="shared" si="251"/>
        <v/>
      </c>
      <c r="JL113" s="1008" t="str">
        <f t="shared" si="252"/>
        <v/>
      </c>
      <c r="JM113" s="1008" t="str">
        <f t="shared" si="253"/>
        <v/>
      </c>
      <c r="JN113" s="1008" t="str">
        <f t="shared" si="254"/>
        <v/>
      </c>
      <c r="JO113" s="1008" t="str">
        <f t="shared" si="255"/>
        <v/>
      </c>
      <c r="JP113" s="1008" t="str">
        <f t="shared" si="256"/>
        <v/>
      </c>
      <c r="JQ113" s="1008" t="str">
        <f t="shared" si="257"/>
        <v/>
      </c>
      <c r="JR113" s="1008" t="str">
        <f t="shared" si="258"/>
        <v/>
      </c>
      <c r="JS113" s="1008" t="str">
        <f t="shared" si="259"/>
        <v/>
      </c>
      <c r="JT113" s="1008" t="str">
        <f t="shared" si="260"/>
        <v/>
      </c>
      <c r="JU113" s="1008" t="str">
        <f t="shared" si="261"/>
        <v/>
      </c>
      <c r="JV113" s="1008" t="str">
        <f t="shared" si="262"/>
        <v/>
      </c>
      <c r="JW113" s="1008" t="str">
        <f t="shared" si="263"/>
        <v/>
      </c>
      <c r="JX113" s="1008" t="str">
        <f t="shared" si="264"/>
        <v/>
      </c>
      <c r="JY113" s="1008" t="str">
        <f t="shared" si="265"/>
        <v/>
      </c>
      <c r="JZ113" s="1008" t="str">
        <f t="shared" si="266"/>
        <v/>
      </c>
      <c r="KA113" s="1008" t="str">
        <f t="shared" si="267"/>
        <v/>
      </c>
      <c r="KB113" s="1008" t="str">
        <f t="shared" si="268"/>
        <v/>
      </c>
      <c r="KC113" s="1008" t="str">
        <f t="shared" si="269"/>
        <v/>
      </c>
      <c r="KD113" s="1008" t="str">
        <f t="shared" si="270"/>
        <v/>
      </c>
      <c r="KE113" s="1008" t="str">
        <f t="shared" si="271"/>
        <v/>
      </c>
      <c r="KF113" s="1008" t="str">
        <f t="shared" si="272"/>
        <v/>
      </c>
      <c r="KG113" s="1008" t="str">
        <f t="shared" si="273"/>
        <v/>
      </c>
      <c r="KH113" s="1008" t="str">
        <f t="shared" si="274"/>
        <v/>
      </c>
      <c r="KI113" s="1008" t="str">
        <f t="shared" si="275"/>
        <v/>
      </c>
      <c r="KJ113" s="1008" t="str">
        <f t="shared" si="276"/>
        <v/>
      </c>
      <c r="KK113" s="1008" t="str">
        <f t="shared" si="277"/>
        <v/>
      </c>
      <c r="KL113" s="1008" t="str">
        <f t="shared" si="278"/>
        <v/>
      </c>
      <c r="KM113" s="1008" t="str">
        <f t="shared" si="279"/>
        <v/>
      </c>
      <c r="KN113" s="1008" t="str">
        <f t="shared" si="280"/>
        <v/>
      </c>
      <c r="KO113" s="1008" t="str">
        <f t="shared" si="281"/>
        <v/>
      </c>
      <c r="KP113" s="1008" t="str">
        <f t="shared" si="282"/>
        <v/>
      </c>
      <c r="KQ113" s="1008" t="str">
        <f t="shared" si="283"/>
        <v/>
      </c>
      <c r="KR113" s="1008" t="str">
        <f t="shared" si="284"/>
        <v/>
      </c>
      <c r="KS113" s="1008" t="str">
        <f t="shared" si="285"/>
        <v/>
      </c>
      <c r="KT113" s="1008" t="str">
        <f t="shared" si="286"/>
        <v/>
      </c>
      <c r="KU113" s="1008" t="str">
        <f t="shared" si="287"/>
        <v/>
      </c>
      <c r="KV113" s="1008" t="str">
        <f t="shared" si="288"/>
        <v/>
      </c>
      <c r="KW113" s="1008" t="str">
        <f t="shared" si="289"/>
        <v/>
      </c>
      <c r="KX113" s="1008" t="str">
        <f t="shared" si="290"/>
        <v/>
      </c>
      <c r="KY113" s="1008" t="str">
        <f t="shared" si="291"/>
        <v/>
      </c>
      <c r="KZ113" s="1008" t="str">
        <f t="shared" si="292"/>
        <v/>
      </c>
      <c r="LA113" s="1008" t="str">
        <f t="shared" si="293"/>
        <v/>
      </c>
      <c r="LB113" s="1008" t="str">
        <f t="shared" si="294"/>
        <v/>
      </c>
      <c r="LC113" s="1008" t="str">
        <f t="shared" si="295"/>
        <v/>
      </c>
      <c r="LD113" s="1008" t="str">
        <f t="shared" si="296"/>
        <v/>
      </c>
      <c r="LE113" s="1008" t="str">
        <f t="shared" si="297"/>
        <v/>
      </c>
      <c r="LF113" s="1008" t="str">
        <f t="shared" si="298"/>
        <v/>
      </c>
      <c r="LG113" s="1008" t="str">
        <f t="shared" si="299"/>
        <v/>
      </c>
      <c r="LH113" s="1008" t="str">
        <f t="shared" si="300"/>
        <v/>
      </c>
      <c r="LI113" s="1008" t="str">
        <f t="shared" si="301"/>
        <v/>
      </c>
      <c r="LJ113" s="1008" t="str">
        <f t="shared" si="302"/>
        <v/>
      </c>
      <c r="LK113" s="1008" t="str">
        <f t="shared" si="303"/>
        <v/>
      </c>
      <c r="LL113" s="1008" t="str">
        <f t="shared" si="304"/>
        <v/>
      </c>
      <c r="LM113" s="1008" t="str">
        <f t="shared" si="305"/>
        <v/>
      </c>
      <c r="LN113" s="1008" t="str">
        <f t="shared" si="306"/>
        <v/>
      </c>
      <c r="LO113" s="1008" t="str">
        <f t="shared" si="307"/>
        <v/>
      </c>
      <c r="LP113" s="1008" t="str">
        <f t="shared" si="308"/>
        <v/>
      </c>
      <c r="LQ113" s="1009" t="str">
        <f t="shared" si="309"/>
        <v/>
      </c>
      <c r="LR113" s="1009" t="str">
        <f t="shared" si="310"/>
        <v/>
      </c>
      <c r="LS113" s="1009" t="str">
        <f t="shared" si="311"/>
        <v/>
      </c>
      <c r="LT113" s="1009" t="str">
        <f t="shared" si="312"/>
        <v/>
      </c>
      <c r="LU113" s="1009" t="str">
        <f t="shared" si="313"/>
        <v/>
      </c>
      <c r="LV113" s="1004" t="str">
        <f t="shared" si="314"/>
        <v/>
      </c>
      <c r="LW113" s="1004" t="str">
        <f t="shared" si="315"/>
        <v/>
      </c>
      <c r="LX113" s="1004" t="str">
        <f t="shared" si="316"/>
        <v/>
      </c>
      <c r="LY113" s="1004" t="str">
        <f t="shared" si="317"/>
        <v/>
      </c>
      <c r="LZ113" s="1004" t="str">
        <f t="shared" si="318"/>
        <v/>
      </c>
      <c r="MA113" s="1004" t="str">
        <f t="shared" si="319"/>
        <v/>
      </c>
      <c r="MB113" s="1004" t="str">
        <f t="shared" si="320"/>
        <v/>
      </c>
      <c r="MC113" s="1004" t="str">
        <f t="shared" si="321"/>
        <v/>
      </c>
      <c r="MD113" s="1004" t="str">
        <f t="shared" si="322"/>
        <v/>
      </c>
      <c r="ME113" s="1004" t="str">
        <f t="shared" si="323"/>
        <v/>
      </c>
      <c r="MF113" s="1004" t="str">
        <f t="shared" si="324"/>
        <v/>
      </c>
      <c r="MG113" s="1004" t="str">
        <f t="shared" si="325"/>
        <v/>
      </c>
      <c r="MH113" s="1004" t="str">
        <f t="shared" si="326"/>
        <v/>
      </c>
      <c r="MI113" s="1004" t="str">
        <f t="shared" si="327"/>
        <v/>
      </c>
      <c r="MJ113" s="1004" t="str">
        <f t="shared" si="328"/>
        <v/>
      </c>
      <c r="MK113" s="1004" t="str">
        <f t="shared" si="329"/>
        <v/>
      </c>
      <c r="ML113" s="1004" t="str">
        <f t="shared" si="330"/>
        <v/>
      </c>
      <c r="MM113" s="1004" t="str">
        <f t="shared" si="331"/>
        <v/>
      </c>
      <c r="MN113" s="1004" t="str">
        <f t="shared" si="332"/>
        <v/>
      </c>
      <c r="MO113" s="1004" t="str">
        <f t="shared" si="333"/>
        <v/>
      </c>
      <c r="MP113" s="1007">
        <f t="shared" si="340"/>
        <v>0</v>
      </c>
      <c r="MQ113" s="1007">
        <f t="shared" si="341"/>
        <v>0</v>
      </c>
      <c r="MR113" s="1007">
        <f t="shared" si="342"/>
        <v>0</v>
      </c>
      <c r="MS113" s="1007">
        <f t="shared" si="343"/>
        <v>0</v>
      </c>
      <c r="MT113" s="1007">
        <f t="shared" si="344"/>
        <v>0</v>
      </c>
      <c r="MU113" s="1007">
        <f t="shared" si="345"/>
        <v>0</v>
      </c>
      <c r="MV113" s="1007">
        <f t="shared" si="346"/>
        <v>0</v>
      </c>
      <c r="MW113" s="1007">
        <f t="shared" si="347"/>
        <v>0</v>
      </c>
      <c r="MX113" s="1007">
        <f t="shared" si="348"/>
        <v>0</v>
      </c>
      <c r="MY113" s="1007">
        <f t="shared" si="349"/>
        <v>0</v>
      </c>
      <c r="MZ113" s="1007">
        <f t="shared" si="334"/>
        <v>0</v>
      </c>
      <c r="NA113" s="1007">
        <f t="shared" si="335"/>
        <v>0</v>
      </c>
      <c r="NB113" s="1007">
        <f t="shared" si="336"/>
        <v>0</v>
      </c>
      <c r="NC113" s="1007">
        <f t="shared" si="337"/>
        <v>0</v>
      </c>
      <c r="ND113" s="1007">
        <f t="shared" si="338"/>
        <v>0</v>
      </c>
    </row>
    <row r="114" spans="1:368" s="1004" customFormat="1" ht="13.9" customHeight="1" x14ac:dyDescent="0.2">
      <c r="A114" s="1103" t="str">
        <f t="shared" si="339"/>
        <v/>
      </c>
      <c r="B114" s="1047">
        <f>'Rent Schedule &amp; Summary'!B21</f>
        <v>0</v>
      </c>
      <c r="C114" s="1038">
        <f>'Rent Schedule &amp; Summary'!C21</f>
        <v>0</v>
      </c>
      <c r="D114" s="1039">
        <f>'Rent Schedule &amp; Summary'!D21</f>
        <v>0</v>
      </c>
      <c r="E114" s="1040">
        <f>'Rent Schedule &amp; Summary'!E21</f>
        <v>0</v>
      </c>
      <c r="F114" s="1040">
        <f>'Rent Schedule &amp; Summary'!F21</f>
        <v>0</v>
      </c>
      <c r="G114" s="1040">
        <f>'Rent Schedule &amp; Summary'!G21</f>
        <v>0</v>
      </c>
      <c r="H114" s="1040">
        <f>'Rent Schedule &amp; Summary'!H21</f>
        <v>0</v>
      </c>
      <c r="I114" s="1040">
        <f>'Rent Schedule &amp; Summary'!I21</f>
        <v>0</v>
      </c>
      <c r="J114" s="1040">
        <f>'Rent Schedule &amp; Summary'!J21</f>
        <v>0</v>
      </c>
      <c r="K114" s="1041">
        <f>'Rent Schedule &amp; Summary'!K21</f>
        <v>0</v>
      </c>
      <c r="L114" s="480">
        <f t="shared" si="2"/>
        <v>0</v>
      </c>
      <c r="M114" s="480">
        <f t="shared" si="3"/>
        <v>0</v>
      </c>
      <c r="N114" s="1042">
        <f>'Rent Schedule &amp; Summary'!N21</f>
        <v>0</v>
      </c>
      <c r="O114" s="1042">
        <f>'Rent Schedule &amp; Summary'!K21</f>
        <v>0</v>
      </c>
      <c r="P114" s="1042">
        <f>'Rent Schedule &amp; Summary'!P21</f>
        <v>0</v>
      </c>
      <c r="Q114" s="1044">
        <f>'Rent Schedule &amp; Summary'!Q21</f>
        <v>0</v>
      </c>
      <c r="R114" s="1045"/>
      <c r="S114" s="1046"/>
      <c r="T114" s="1456"/>
      <c r="U114" s="1456"/>
      <c r="V114" s="1456"/>
      <c r="W114" s="1456"/>
      <c r="X114" s="1004" t="str">
        <f t="shared" si="4"/>
        <v/>
      </c>
      <c r="Y114" s="1004" t="str">
        <f t="shared" si="5"/>
        <v/>
      </c>
      <c r="Z114" s="1004" t="str">
        <f t="shared" si="6"/>
        <v/>
      </c>
      <c r="AA114" s="1004" t="str">
        <f t="shared" si="7"/>
        <v/>
      </c>
      <c r="AB114" s="1004" t="str">
        <f t="shared" si="8"/>
        <v/>
      </c>
      <c r="AC114" s="1004" t="str">
        <f t="shared" si="9"/>
        <v/>
      </c>
      <c r="AD114" s="1004" t="str">
        <f t="shared" si="10"/>
        <v/>
      </c>
      <c r="AE114" s="1004" t="str">
        <f t="shared" si="11"/>
        <v/>
      </c>
      <c r="AF114" s="1004" t="str">
        <f t="shared" si="12"/>
        <v/>
      </c>
      <c r="AG114" s="1004" t="str">
        <f t="shared" si="13"/>
        <v/>
      </c>
      <c r="AH114" s="1004" t="str">
        <f t="shared" si="14"/>
        <v/>
      </c>
      <c r="AI114" s="1004" t="str">
        <f t="shared" si="15"/>
        <v/>
      </c>
      <c r="AJ114" s="1004" t="str">
        <f t="shared" si="16"/>
        <v/>
      </c>
      <c r="AK114" s="1004" t="str">
        <f t="shared" si="17"/>
        <v/>
      </c>
      <c r="AL114" s="1004" t="str">
        <f t="shared" si="18"/>
        <v/>
      </c>
      <c r="AM114" s="1004" t="str">
        <f t="shared" si="19"/>
        <v/>
      </c>
      <c r="AN114" s="1004" t="str">
        <f t="shared" si="20"/>
        <v/>
      </c>
      <c r="AO114" s="1004" t="str">
        <f t="shared" si="21"/>
        <v/>
      </c>
      <c r="AP114" s="1004" t="str">
        <f t="shared" si="22"/>
        <v/>
      </c>
      <c r="AQ114" s="1004" t="str">
        <f t="shared" si="23"/>
        <v/>
      </c>
      <c r="AR114" s="1004" t="str">
        <f t="shared" si="24"/>
        <v/>
      </c>
      <c r="AS114" s="1004" t="str">
        <f t="shared" si="25"/>
        <v/>
      </c>
      <c r="AT114" s="1004" t="str">
        <f t="shared" si="26"/>
        <v/>
      </c>
      <c r="AU114" s="1004" t="str">
        <f t="shared" si="27"/>
        <v/>
      </c>
      <c r="AV114" s="1004" t="str">
        <f t="shared" si="28"/>
        <v/>
      </c>
      <c r="AW114" s="1004" t="str">
        <f t="shared" si="29"/>
        <v/>
      </c>
      <c r="AX114" s="1004" t="str">
        <f t="shared" si="30"/>
        <v/>
      </c>
      <c r="AY114" s="1004" t="str">
        <f t="shared" si="31"/>
        <v/>
      </c>
      <c r="AZ114" s="1004" t="str">
        <f t="shared" si="32"/>
        <v/>
      </c>
      <c r="BA114" s="1004" t="str">
        <f t="shared" si="33"/>
        <v/>
      </c>
      <c r="BB114" s="1004" t="str">
        <f t="shared" si="34"/>
        <v/>
      </c>
      <c r="BC114" s="1004" t="str">
        <f t="shared" si="35"/>
        <v/>
      </c>
      <c r="BD114" s="1004" t="str">
        <f t="shared" si="36"/>
        <v/>
      </c>
      <c r="BE114" s="1004" t="str">
        <f t="shared" si="37"/>
        <v/>
      </c>
      <c r="BF114" s="1004" t="str">
        <f t="shared" si="38"/>
        <v/>
      </c>
      <c r="BG114" s="1004" t="str">
        <f t="shared" si="39"/>
        <v/>
      </c>
      <c r="BH114" s="1004" t="str">
        <f t="shared" si="40"/>
        <v/>
      </c>
      <c r="BI114" s="1004" t="str">
        <f t="shared" si="41"/>
        <v/>
      </c>
      <c r="BJ114" s="1004" t="str">
        <f t="shared" si="42"/>
        <v/>
      </c>
      <c r="BK114" s="1004" t="str">
        <f t="shared" si="43"/>
        <v/>
      </c>
      <c r="BL114" s="1004" t="str">
        <f t="shared" si="44"/>
        <v/>
      </c>
      <c r="BM114" s="1004" t="str">
        <f t="shared" si="45"/>
        <v/>
      </c>
      <c r="BN114" s="1004" t="str">
        <f t="shared" si="46"/>
        <v/>
      </c>
      <c r="BO114" s="1004" t="str">
        <f t="shared" si="47"/>
        <v/>
      </c>
      <c r="BP114" s="1004" t="str">
        <f t="shared" si="48"/>
        <v/>
      </c>
      <c r="BQ114" s="1004" t="str">
        <f t="shared" si="49"/>
        <v/>
      </c>
      <c r="BR114" s="1004" t="str">
        <f t="shared" si="50"/>
        <v/>
      </c>
      <c r="BS114" s="1004" t="str">
        <f t="shared" si="51"/>
        <v/>
      </c>
      <c r="BT114" s="1004" t="str">
        <f t="shared" si="52"/>
        <v/>
      </c>
      <c r="BU114" s="1004" t="str">
        <f t="shared" si="53"/>
        <v/>
      </c>
      <c r="BV114" s="1004" t="str">
        <f t="shared" si="54"/>
        <v/>
      </c>
      <c r="BW114" s="1004" t="str">
        <f t="shared" si="55"/>
        <v/>
      </c>
      <c r="BX114" s="1004" t="str">
        <f t="shared" si="56"/>
        <v/>
      </c>
      <c r="BY114" s="1004" t="str">
        <f t="shared" si="57"/>
        <v/>
      </c>
      <c r="BZ114" s="1004" t="str">
        <f t="shared" si="58"/>
        <v/>
      </c>
      <c r="CA114" s="1004" t="str">
        <f t="shared" si="59"/>
        <v/>
      </c>
      <c r="CB114" s="1004" t="str">
        <f t="shared" si="60"/>
        <v/>
      </c>
      <c r="CC114" s="1004" t="str">
        <f t="shared" si="61"/>
        <v/>
      </c>
      <c r="CD114" s="1004" t="str">
        <f t="shared" si="62"/>
        <v/>
      </c>
      <c r="CE114" s="1004" t="str">
        <f t="shared" si="63"/>
        <v/>
      </c>
      <c r="CF114" s="1004" t="str">
        <f t="shared" si="64"/>
        <v/>
      </c>
      <c r="CG114" s="1004" t="str">
        <f t="shared" si="65"/>
        <v/>
      </c>
      <c r="CH114" s="1004" t="str">
        <f t="shared" si="66"/>
        <v/>
      </c>
      <c r="CI114" s="1004" t="str">
        <f t="shared" si="67"/>
        <v/>
      </c>
      <c r="CJ114" s="1004" t="str">
        <f t="shared" si="68"/>
        <v/>
      </c>
      <c r="CK114" s="1004" t="str">
        <f t="shared" si="69"/>
        <v/>
      </c>
      <c r="CL114" s="1004" t="str">
        <f t="shared" si="70"/>
        <v/>
      </c>
      <c r="CM114" s="1004" t="str">
        <f t="shared" si="71"/>
        <v/>
      </c>
      <c r="CN114" s="1004" t="str">
        <f t="shared" si="72"/>
        <v/>
      </c>
      <c r="CO114" s="1004" t="str">
        <f t="shared" si="73"/>
        <v/>
      </c>
      <c r="CP114" s="1004" t="str">
        <f t="shared" si="74"/>
        <v/>
      </c>
      <c r="CQ114" s="1004" t="str">
        <f t="shared" si="75"/>
        <v/>
      </c>
      <c r="CR114" s="1004" t="str">
        <f t="shared" si="76"/>
        <v/>
      </c>
      <c r="CS114" s="1004" t="str">
        <f t="shared" si="77"/>
        <v/>
      </c>
      <c r="CT114" s="1004" t="str">
        <f t="shared" si="78"/>
        <v/>
      </c>
      <c r="CU114" s="1004" t="str">
        <f t="shared" si="79"/>
        <v/>
      </c>
      <c r="CV114" s="1004" t="str">
        <f t="shared" si="80"/>
        <v/>
      </c>
      <c r="CW114" s="1004" t="str">
        <f t="shared" si="81"/>
        <v/>
      </c>
      <c r="CX114" s="1004" t="str">
        <f t="shared" si="82"/>
        <v/>
      </c>
      <c r="CY114" s="1004" t="str">
        <f t="shared" si="83"/>
        <v/>
      </c>
      <c r="CZ114" s="1004" t="str">
        <f t="shared" si="84"/>
        <v/>
      </c>
      <c r="DA114" s="1004" t="str">
        <f t="shared" si="85"/>
        <v/>
      </c>
      <c r="DB114" s="1004" t="str">
        <f t="shared" si="86"/>
        <v/>
      </c>
      <c r="DC114" s="1004" t="str">
        <f t="shared" si="87"/>
        <v/>
      </c>
      <c r="DD114" s="1004" t="str">
        <f t="shared" si="88"/>
        <v/>
      </c>
      <c r="DE114" s="1004" t="str">
        <f t="shared" si="89"/>
        <v/>
      </c>
      <c r="DF114" s="1004" t="str">
        <f t="shared" si="90"/>
        <v/>
      </c>
      <c r="DG114" s="1004" t="str">
        <f t="shared" si="91"/>
        <v/>
      </c>
      <c r="DH114" s="1004" t="str">
        <f t="shared" si="92"/>
        <v/>
      </c>
      <c r="DI114" s="1004" t="str">
        <f t="shared" si="93"/>
        <v/>
      </c>
      <c r="DJ114" s="1004" t="str">
        <f t="shared" si="94"/>
        <v/>
      </c>
      <c r="DK114" s="1004" t="str">
        <f t="shared" si="95"/>
        <v/>
      </c>
      <c r="DL114" s="1004" t="str">
        <f t="shared" si="96"/>
        <v/>
      </c>
      <c r="DM114" s="1004" t="str">
        <f t="shared" si="97"/>
        <v/>
      </c>
      <c r="DN114" s="1004" t="str">
        <f t="shared" si="98"/>
        <v/>
      </c>
      <c r="DO114" s="1004" t="str">
        <f t="shared" si="99"/>
        <v/>
      </c>
      <c r="DP114" s="1004" t="str">
        <f t="shared" si="100"/>
        <v/>
      </c>
      <c r="DQ114" s="1004" t="str">
        <f t="shared" si="101"/>
        <v/>
      </c>
      <c r="DR114" s="1004" t="str">
        <f t="shared" si="102"/>
        <v/>
      </c>
      <c r="DS114" s="1004" t="str">
        <f t="shared" si="103"/>
        <v/>
      </c>
      <c r="DT114" s="1004" t="str">
        <f t="shared" si="104"/>
        <v/>
      </c>
      <c r="DU114" s="1004" t="str">
        <f t="shared" si="105"/>
        <v/>
      </c>
      <c r="DV114" s="1004" t="str">
        <f t="shared" si="106"/>
        <v/>
      </c>
      <c r="DW114" s="1004" t="str">
        <f t="shared" si="107"/>
        <v/>
      </c>
      <c r="DX114" s="1004" t="str">
        <f t="shared" si="108"/>
        <v/>
      </c>
      <c r="DY114" s="1004" t="str">
        <f t="shared" si="109"/>
        <v/>
      </c>
      <c r="DZ114" s="1004" t="str">
        <f t="shared" si="110"/>
        <v/>
      </c>
      <c r="EA114" s="1004" t="str">
        <f t="shared" si="111"/>
        <v/>
      </c>
      <c r="EB114" s="1004" t="str">
        <f t="shared" si="112"/>
        <v/>
      </c>
      <c r="EC114" s="1004" t="str">
        <f t="shared" si="113"/>
        <v/>
      </c>
      <c r="ED114" s="1004" t="str">
        <f t="shared" si="114"/>
        <v/>
      </c>
      <c r="EE114" s="1004" t="str">
        <f t="shared" si="115"/>
        <v/>
      </c>
      <c r="EF114" s="1004" t="str">
        <f t="shared" si="116"/>
        <v/>
      </c>
      <c r="EG114" s="1004" t="str">
        <f t="shared" si="117"/>
        <v/>
      </c>
      <c r="EH114" s="1004" t="str">
        <f t="shared" si="118"/>
        <v/>
      </c>
      <c r="EI114" s="1004" t="str">
        <f t="shared" si="119"/>
        <v/>
      </c>
      <c r="EJ114" s="1004" t="str">
        <f t="shared" si="120"/>
        <v/>
      </c>
      <c r="EK114" s="1004" t="str">
        <f t="shared" si="121"/>
        <v/>
      </c>
      <c r="EL114" s="1004" t="str">
        <f t="shared" si="122"/>
        <v/>
      </c>
      <c r="EM114" s="1004" t="str">
        <f t="shared" si="123"/>
        <v/>
      </c>
      <c r="EN114" s="1004" t="str">
        <f t="shared" si="124"/>
        <v/>
      </c>
      <c r="EO114" s="1004" t="str">
        <f t="shared" si="125"/>
        <v/>
      </c>
      <c r="EP114" s="1004" t="str">
        <f t="shared" si="126"/>
        <v/>
      </c>
      <c r="EQ114" s="1004" t="str">
        <f t="shared" si="127"/>
        <v/>
      </c>
      <c r="ER114" s="1004" t="str">
        <f t="shared" si="128"/>
        <v/>
      </c>
      <c r="ES114" s="1004" t="str">
        <f t="shared" si="129"/>
        <v/>
      </c>
      <c r="ET114" s="1004" t="str">
        <f t="shared" si="130"/>
        <v/>
      </c>
      <c r="EU114" s="1004" t="str">
        <f t="shared" si="131"/>
        <v/>
      </c>
      <c r="EV114" s="1004" t="str">
        <f t="shared" si="132"/>
        <v/>
      </c>
      <c r="EW114" s="1004" t="str">
        <f t="shared" si="133"/>
        <v/>
      </c>
      <c r="EX114" s="1004" t="str">
        <f t="shared" si="134"/>
        <v/>
      </c>
      <c r="EY114" s="1004" t="str">
        <f t="shared" si="135"/>
        <v/>
      </c>
      <c r="EZ114" s="1004" t="str">
        <f t="shared" si="136"/>
        <v/>
      </c>
      <c r="FA114" s="1004" t="str">
        <f t="shared" si="137"/>
        <v/>
      </c>
      <c r="FB114" s="1004" t="str">
        <f t="shared" si="138"/>
        <v/>
      </c>
      <c r="FC114" s="1004" t="str">
        <f t="shared" si="139"/>
        <v/>
      </c>
      <c r="FD114" s="1004" t="str">
        <f t="shared" si="140"/>
        <v/>
      </c>
      <c r="FE114" s="1004" t="str">
        <f t="shared" si="141"/>
        <v/>
      </c>
      <c r="FF114" s="1004" t="str">
        <f t="shared" si="142"/>
        <v/>
      </c>
      <c r="FG114" s="1004" t="str">
        <f t="shared" si="143"/>
        <v/>
      </c>
      <c r="FH114" s="1004" t="str">
        <f t="shared" si="144"/>
        <v/>
      </c>
      <c r="FI114" s="1004" t="str">
        <f t="shared" si="145"/>
        <v/>
      </c>
      <c r="FJ114" s="1004" t="str">
        <f t="shared" si="146"/>
        <v/>
      </c>
      <c r="FK114" s="1004" t="str">
        <f t="shared" si="147"/>
        <v/>
      </c>
      <c r="FL114" s="1004" t="str">
        <f t="shared" si="148"/>
        <v/>
      </c>
      <c r="FM114" s="1004" t="str">
        <f t="shared" si="149"/>
        <v/>
      </c>
      <c r="FN114" s="1004" t="str">
        <f t="shared" si="150"/>
        <v/>
      </c>
      <c r="FO114" s="1004" t="str">
        <f t="shared" si="151"/>
        <v/>
      </c>
      <c r="FP114" s="1004" t="str">
        <f t="shared" si="152"/>
        <v/>
      </c>
      <c r="FQ114" s="1004" t="str">
        <f t="shared" si="153"/>
        <v/>
      </c>
      <c r="FR114" s="1004" t="str">
        <f t="shared" si="154"/>
        <v/>
      </c>
      <c r="FS114" s="1004" t="str">
        <f t="shared" si="155"/>
        <v/>
      </c>
      <c r="FT114" s="1004" t="str">
        <f t="shared" si="156"/>
        <v/>
      </c>
      <c r="FU114" s="1004" t="str">
        <f t="shared" si="157"/>
        <v/>
      </c>
      <c r="FV114" s="1004" t="str">
        <f t="shared" si="158"/>
        <v/>
      </c>
      <c r="FW114" s="1004" t="str">
        <f t="shared" si="159"/>
        <v/>
      </c>
      <c r="FX114" s="1004" t="str">
        <f t="shared" si="160"/>
        <v/>
      </c>
      <c r="FY114" s="1004" t="str">
        <f t="shared" si="161"/>
        <v/>
      </c>
      <c r="FZ114" s="1004" t="str">
        <f t="shared" si="162"/>
        <v/>
      </c>
      <c r="GA114" s="1004" t="str">
        <f t="shared" si="163"/>
        <v/>
      </c>
      <c r="GB114" s="1004" t="str">
        <f t="shared" si="164"/>
        <v/>
      </c>
      <c r="GC114" s="1004" t="str">
        <f t="shared" si="165"/>
        <v/>
      </c>
      <c r="GD114" s="1004" t="str">
        <f t="shared" si="166"/>
        <v/>
      </c>
      <c r="GE114" s="1004" t="str">
        <f t="shared" si="167"/>
        <v/>
      </c>
      <c r="GF114" s="1004" t="str">
        <f t="shared" si="168"/>
        <v/>
      </c>
      <c r="GG114" s="1004" t="str">
        <f t="shared" si="169"/>
        <v/>
      </c>
      <c r="GH114" s="1004" t="str">
        <f t="shared" si="170"/>
        <v/>
      </c>
      <c r="GI114" s="1004" t="str">
        <f t="shared" si="171"/>
        <v/>
      </c>
      <c r="GJ114" s="1004" t="str">
        <f t="shared" si="172"/>
        <v/>
      </c>
      <c r="GK114" s="1004" t="str">
        <f t="shared" si="173"/>
        <v/>
      </c>
      <c r="GL114" s="1004" t="str">
        <f t="shared" si="174"/>
        <v/>
      </c>
      <c r="GM114" s="1004" t="str">
        <f t="shared" si="175"/>
        <v/>
      </c>
      <c r="GN114" s="1004" t="str">
        <f t="shared" si="176"/>
        <v/>
      </c>
      <c r="GO114" s="1004" t="str">
        <f t="shared" si="177"/>
        <v/>
      </c>
      <c r="GP114" s="1004" t="str">
        <f t="shared" si="178"/>
        <v/>
      </c>
      <c r="GQ114" s="1004" t="str">
        <f t="shared" si="179"/>
        <v/>
      </c>
      <c r="GR114" s="1004" t="str">
        <f t="shared" si="180"/>
        <v/>
      </c>
      <c r="GS114" s="1004" t="str">
        <f t="shared" si="181"/>
        <v/>
      </c>
      <c r="GT114" s="1004" t="str">
        <f t="shared" si="182"/>
        <v/>
      </c>
      <c r="GU114" s="1004" t="str">
        <f t="shared" si="183"/>
        <v/>
      </c>
      <c r="GV114" s="1004" t="str">
        <f t="shared" si="184"/>
        <v/>
      </c>
      <c r="GW114" s="1004" t="str">
        <f t="shared" si="185"/>
        <v/>
      </c>
      <c r="GX114" s="1004" t="str">
        <f t="shared" si="186"/>
        <v/>
      </c>
      <c r="GY114" s="1004" t="str">
        <f t="shared" si="187"/>
        <v/>
      </c>
      <c r="GZ114" s="1004" t="str">
        <f t="shared" si="188"/>
        <v/>
      </c>
      <c r="HA114" s="1004" t="str">
        <f t="shared" si="189"/>
        <v/>
      </c>
      <c r="HB114" s="1004" t="str">
        <f t="shared" si="190"/>
        <v/>
      </c>
      <c r="HC114" s="1004" t="str">
        <f t="shared" si="191"/>
        <v/>
      </c>
      <c r="HD114" s="1004" t="str">
        <f t="shared" si="192"/>
        <v/>
      </c>
      <c r="HE114" s="1004" t="str">
        <f t="shared" si="193"/>
        <v/>
      </c>
      <c r="HF114" s="1004" t="str">
        <f t="shared" si="194"/>
        <v/>
      </c>
      <c r="HG114" s="1004" t="str">
        <f t="shared" si="195"/>
        <v/>
      </c>
      <c r="HH114" s="1004" t="str">
        <f t="shared" si="196"/>
        <v/>
      </c>
      <c r="HI114" s="1004" t="str">
        <f t="shared" si="197"/>
        <v/>
      </c>
      <c r="HJ114" s="1004" t="str">
        <f t="shared" si="198"/>
        <v/>
      </c>
      <c r="HK114" s="1004" t="str">
        <f t="shared" si="199"/>
        <v/>
      </c>
      <c r="HL114" s="1004" t="str">
        <f t="shared" si="200"/>
        <v/>
      </c>
      <c r="HM114" s="1004" t="str">
        <f t="shared" si="201"/>
        <v/>
      </c>
      <c r="HN114" s="1004" t="str">
        <f t="shared" si="202"/>
        <v/>
      </c>
      <c r="HO114" s="1004" t="str">
        <f t="shared" si="203"/>
        <v/>
      </c>
      <c r="HP114" s="1004" t="str">
        <f t="shared" si="204"/>
        <v/>
      </c>
      <c r="HQ114" s="1004" t="str">
        <f t="shared" si="205"/>
        <v/>
      </c>
      <c r="HR114" s="1004" t="str">
        <f t="shared" si="206"/>
        <v/>
      </c>
      <c r="HS114" s="1004" t="str">
        <f t="shared" si="207"/>
        <v/>
      </c>
      <c r="HT114" s="1004" t="str">
        <f t="shared" si="208"/>
        <v/>
      </c>
      <c r="HU114" s="1004" t="str">
        <f t="shared" si="209"/>
        <v/>
      </c>
      <c r="HV114" s="1004" t="str">
        <f t="shared" si="210"/>
        <v/>
      </c>
      <c r="HW114" s="1004" t="str">
        <f t="shared" si="211"/>
        <v/>
      </c>
      <c r="HX114" s="1004" t="str">
        <f t="shared" si="212"/>
        <v/>
      </c>
      <c r="HY114" s="1004" t="str">
        <f t="shared" si="213"/>
        <v/>
      </c>
      <c r="HZ114" s="1008" t="str">
        <f t="shared" si="214"/>
        <v/>
      </c>
      <c r="IA114" s="1008" t="str">
        <f t="shared" si="215"/>
        <v/>
      </c>
      <c r="IB114" s="1008" t="str">
        <f t="shared" si="216"/>
        <v/>
      </c>
      <c r="IC114" s="1008" t="str">
        <f t="shared" si="217"/>
        <v/>
      </c>
      <c r="ID114" s="1008" t="str">
        <f t="shared" si="218"/>
        <v/>
      </c>
      <c r="IE114" s="1008" t="str">
        <f t="shared" si="219"/>
        <v/>
      </c>
      <c r="IF114" s="1008" t="str">
        <f t="shared" si="220"/>
        <v/>
      </c>
      <c r="IG114" s="1008" t="str">
        <f t="shared" si="221"/>
        <v/>
      </c>
      <c r="IH114" s="1008" t="str">
        <f t="shared" si="222"/>
        <v/>
      </c>
      <c r="II114" s="1008" t="str">
        <f t="shared" si="223"/>
        <v/>
      </c>
      <c r="IJ114" s="1008" t="str">
        <f t="shared" si="224"/>
        <v/>
      </c>
      <c r="IK114" s="1008" t="str">
        <f t="shared" si="225"/>
        <v/>
      </c>
      <c r="IL114" s="1008" t="str">
        <f t="shared" si="226"/>
        <v/>
      </c>
      <c r="IM114" s="1008" t="str">
        <f t="shared" si="227"/>
        <v/>
      </c>
      <c r="IN114" s="1008" t="str">
        <f t="shared" si="228"/>
        <v/>
      </c>
      <c r="IO114" s="1008" t="str">
        <f t="shared" si="229"/>
        <v/>
      </c>
      <c r="IP114" s="1008" t="str">
        <f t="shared" si="230"/>
        <v/>
      </c>
      <c r="IQ114" s="1008" t="str">
        <f t="shared" si="231"/>
        <v/>
      </c>
      <c r="IR114" s="1008" t="str">
        <f t="shared" si="232"/>
        <v/>
      </c>
      <c r="IS114" s="1008" t="str">
        <f t="shared" si="233"/>
        <v/>
      </c>
      <c r="IT114" s="1008" t="str">
        <f t="shared" si="234"/>
        <v/>
      </c>
      <c r="IU114" s="1008" t="str">
        <f t="shared" si="235"/>
        <v/>
      </c>
      <c r="IV114" s="1008" t="str">
        <f t="shared" si="236"/>
        <v/>
      </c>
      <c r="IW114" s="1008" t="str">
        <f t="shared" si="237"/>
        <v/>
      </c>
      <c r="IX114" s="1008" t="str">
        <f t="shared" si="238"/>
        <v/>
      </c>
      <c r="IY114" s="1008" t="str">
        <f t="shared" si="239"/>
        <v/>
      </c>
      <c r="IZ114" s="1008" t="str">
        <f t="shared" si="240"/>
        <v/>
      </c>
      <c r="JA114" s="1008" t="str">
        <f t="shared" si="241"/>
        <v/>
      </c>
      <c r="JB114" s="1008" t="str">
        <f t="shared" si="242"/>
        <v/>
      </c>
      <c r="JC114" s="1008" t="str">
        <f t="shared" si="243"/>
        <v/>
      </c>
      <c r="JD114" s="1008" t="str">
        <f t="shared" si="244"/>
        <v/>
      </c>
      <c r="JE114" s="1008" t="str">
        <f t="shared" si="245"/>
        <v/>
      </c>
      <c r="JF114" s="1008" t="str">
        <f t="shared" si="246"/>
        <v/>
      </c>
      <c r="JG114" s="1008" t="str">
        <f t="shared" si="247"/>
        <v/>
      </c>
      <c r="JH114" s="1008" t="str">
        <f t="shared" si="248"/>
        <v/>
      </c>
      <c r="JI114" s="1008" t="str">
        <f t="shared" si="249"/>
        <v/>
      </c>
      <c r="JJ114" s="1008" t="str">
        <f t="shared" si="250"/>
        <v/>
      </c>
      <c r="JK114" s="1008" t="str">
        <f t="shared" si="251"/>
        <v/>
      </c>
      <c r="JL114" s="1008" t="str">
        <f t="shared" si="252"/>
        <v/>
      </c>
      <c r="JM114" s="1008" t="str">
        <f t="shared" si="253"/>
        <v/>
      </c>
      <c r="JN114" s="1008" t="str">
        <f t="shared" si="254"/>
        <v/>
      </c>
      <c r="JO114" s="1008" t="str">
        <f t="shared" si="255"/>
        <v/>
      </c>
      <c r="JP114" s="1008" t="str">
        <f t="shared" si="256"/>
        <v/>
      </c>
      <c r="JQ114" s="1008" t="str">
        <f t="shared" si="257"/>
        <v/>
      </c>
      <c r="JR114" s="1008" t="str">
        <f t="shared" si="258"/>
        <v/>
      </c>
      <c r="JS114" s="1008" t="str">
        <f t="shared" si="259"/>
        <v/>
      </c>
      <c r="JT114" s="1008" t="str">
        <f t="shared" si="260"/>
        <v/>
      </c>
      <c r="JU114" s="1008" t="str">
        <f t="shared" si="261"/>
        <v/>
      </c>
      <c r="JV114" s="1008" t="str">
        <f t="shared" si="262"/>
        <v/>
      </c>
      <c r="JW114" s="1008" t="str">
        <f t="shared" si="263"/>
        <v/>
      </c>
      <c r="JX114" s="1008" t="str">
        <f t="shared" si="264"/>
        <v/>
      </c>
      <c r="JY114" s="1008" t="str">
        <f t="shared" si="265"/>
        <v/>
      </c>
      <c r="JZ114" s="1008" t="str">
        <f t="shared" si="266"/>
        <v/>
      </c>
      <c r="KA114" s="1008" t="str">
        <f t="shared" si="267"/>
        <v/>
      </c>
      <c r="KB114" s="1008" t="str">
        <f t="shared" si="268"/>
        <v/>
      </c>
      <c r="KC114" s="1008" t="str">
        <f t="shared" si="269"/>
        <v/>
      </c>
      <c r="KD114" s="1008" t="str">
        <f t="shared" si="270"/>
        <v/>
      </c>
      <c r="KE114" s="1008" t="str">
        <f t="shared" si="271"/>
        <v/>
      </c>
      <c r="KF114" s="1008" t="str">
        <f t="shared" si="272"/>
        <v/>
      </c>
      <c r="KG114" s="1008" t="str">
        <f t="shared" si="273"/>
        <v/>
      </c>
      <c r="KH114" s="1008" t="str">
        <f t="shared" si="274"/>
        <v/>
      </c>
      <c r="KI114" s="1008" t="str">
        <f t="shared" si="275"/>
        <v/>
      </c>
      <c r="KJ114" s="1008" t="str">
        <f t="shared" si="276"/>
        <v/>
      </c>
      <c r="KK114" s="1008" t="str">
        <f t="shared" si="277"/>
        <v/>
      </c>
      <c r="KL114" s="1008" t="str">
        <f t="shared" si="278"/>
        <v/>
      </c>
      <c r="KM114" s="1008" t="str">
        <f t="shared" si="279"/>
        <v/>
      </c>
      <c r="KN114" s="1008" t="str">
        <f t="shared" si="280"/>
        <v/>
      </c>
      <c r="KO114" s="1008" t="str">
        <f t="shared" si="281"/>
        <v/>
      </c>
      <c r="KP114" s="1008" t="str">
        <f t="shared" si="282"/>
        <v/>
      </c>
      <c r="KQ114" s="1008" t="str">
        <f t="shared" si="283"/>
        <v/>
      </c>
      <c r="KR114" s="1008" t="str">
        <f t="shared" si="284"/>
        <v/>
      </c>
      <c r="KS114" s="1008" t="str">
        <f t="shared" si="285"/>
        <v/>
      </c>
      <c r="KT114" s="1008" t="str">
        <f t="shared" si="286"/>
        <v/>
      </c>
      <c r="KU114" s="1008" t="str">
        <f t="shared" si="287"/>
        <v/>
      </c>
      <c r="KV114" s="1008" t="str">
        <f t="shared" si="288"/>
        <v/>
      </c>
      <c r="KW114" s="1008" t="str">
        <f t="shared" si="289"/>
        <v/>
      </c>
      <c r="KX114" s="1008" t="str">
        <f t="shared" si="290"/>
        <v/>
      </c>
      <c r="KY114" s="1008" t="str">
        <f t="shared" si="291"/>
        <v/>
      </c>
      <c r="KZ114" s="1008" t="str">
        <f t="shared" si="292"/>
        <v/>
      </c>
      <c r="LA114" s="1008" t="str">
        <f t="shared" si="293"/>
        <v/>
      </c>
      <c r="LB114" s="1008" t="str">
        <f t="shared" si="294"/>
        <v/>
      </c>
      <c r="LC114" s="1008" t="str">
        <f t="shared" si="295"/>
        <v/>
      </c>
      <c r="LD114" s="1008" t="str">
        <f t="shared" si="296"/>
        <v/>
      </c>
      <c r="LE114" s="1008" t="str">
        <f t="shared" si="297"/>
        <v/>
      </c>
      <c r="LF114" s="1008" t="str">
        <f t="shared" si="298"/>
        <v/>
      </c>
      <c r="LG114" s="1008" t="str">
        <f t="shared" si="299"/>
        <v/>
      </c>
      <c r="LH114" s="1008" t="str">
        <f t="shared" si="300"/>
        <v/>
      </c>
      <c r="LI114" s="1008" t="str">
        <f t="shared" si="301"/>
        <v/>
      </c>
      <c r="LJ114" s="1008" t="str">
        <f t="shared" si="302"/>
        <v/>
      </c>
      <c r="LK114" s="1008" t="str">
        <f t="shared" si="303"/>
        <v/>
      </c>
      <c r="LL114" s="1008" t="str">
        <f t="shared" si="304"/>
        <v/>
      </c>
      <c r="LM114" s="1008" t="str">
        <f t="shared" si="305"/>
        <v/>
      </c>
      <c r="LN114" s="1008" t="str">
        <f t="shared" si="306"/>
        <v/>
      </c>
      <c r="LO114" s="1008" t="str">
        <f t="shared" si="307"/>
        <v/>
      </c>
      <c r="LP114" s="1008" t="str">
        <f t="shared" si="308"/>
        <v/>
      </c>
      <c r="LQ114" s="1009" t="str">
        <f t="shared" si="309"/>
        <v/>
      </c>
      <c r="LR114" s="1009" t="str">
        <f t="shared" si="310"/>
        <v/>
      </c>
      <c r="LS114" s="1009" t="str">
        <f t="shared" si="311"/>
        <v/>
      </c>
      <c r="LT114" s="1009" t="str">
        <f t="shared" si="312"/>
        <v/>
      </c>
      <c r="LU114" s="1009" t="str">
        <f t="shared" si="313"/>
        <v/>
      </c>
      <c r="LV114" s="1004" t="str">
        <f t="shared" si="314"/>
        <v/>
      </c>
      <c r="LW114" s="1004" t="str">
        <f t="shared" si="315"/>
        <v/>
      </c>
      <c r="LX114" s="1004" t="str">
        <f t="shared" si="316"/>
        <v/>
      </c>
      <c r="LY114" s="1004" t="str">
        <f t="shared" si="317"/>
        <v/>
      </c>
      <c r="LZ114" s="1004" t="str">
        <f t="shared" si="318"/>
        <v/>
      </c>
      <c r="MA114" s="1004" t="str">
        <f t="shared" si="319"/>
        <v/>
      </c>
      <c r="MB114" s="1004" t="str">
        <f t="shared" si="320"/>
        <v/>
      </c>
      <c r="MC114" s="1004" t="str">
        <f t="shared" si="321"/>
        <v/>
      </c>
      <c r="MD114" s="1004" t="str">
        <f t="shared" si="322"/>
        <v/>
      </c>
      <c r="ME114" s="1004" t="str">
        <f t="shared" si="323"/>
        <v/>
      </c>
      <c r="MF114" s="1004" t="str">
        <f t="shared" si="324"/>
        <v/>
      </c>
      <c r="MG114" s="1004" t="str">
        <f t="shared" si="325"/>
        <v/>
      </c>
      <c r="MH114" s="1004" t="str">
        <f t="shared" si="326"/>
        <v/>
      </c>
      <c r="MI114" s="1004" t="str">
        <f t="shared" si="327"/>
        <v/>
      </c>
      <c r="MJ114" s="1004" t="str">
        <f t="shared" si="328"/>
        <v/>
      </c>
      <c r="MK114" s="1004" t="str">
        <f t="shared" si="329"/>
        <v/>
      </c>
      <c r="ML114" s="1004" t="str">
        <f t="shared" si="330"/>
        <v/>
      </c>
      <c r="MM114" s="1004" t="str">
        <f t="shared" si="331"/>
        <v/>
      </c>
      <c r="MN114" s="1004" t="str">
        <f t="shared" si="332"/>
        <v/>
      </c>
      <c r="MO114" s="1004" t="str">
        <f t="shared" si="333"/>
        <v/>
      </c>
      <c r="MP114" s="1007">
        <f t="shared" si="340"/>
        <v>0</v>
      </c>
      <c r="MQ114" s="1007">
        <f t="shared" si="341"/>
        <v>0</v>
      </c>
      <c r="MR114" s="1007">
        <f t="shared" si="342"/>
        <v>0</v>
      </c>
      <c r="MS114" s="1007">
        <f t="shared" si="343"/>
        <v>0</v>
      </c>
      <c r="MT114" s="1007">
        <f t="shared" si="344"/>
        <v>0</v>
      </c>
      <c r="MU114" s="1007">
        <f t="shared" si="345"/>
        <v>0</v>
      </c>
      <c r="MV114" s="1007">
        <f t="shared" si="346"/>
        <v>0</v>
      </c>
      <c r="MW114" s="1007">
        <f t="shared" si="347"/>
        <v>0</v>
      </c>
      <c r="MX114" s="1007">
        <f t="shared" si="348"/>
        <v>0</v>
      </c>
      <c r="MY114" s="1007">
        <f t="shared" si="349"/>
        <v>0</v>
      </c>
      <c r="MZ114" s="1007">
        <f t="shared" si="334"/>
        <v>0</v>
      </c>
      <c r="NA114" s="1007">
        <f t="shared" si="335"/>
        <v>0</v>
      </c>
      <c r="NB114" s="1007">
        <f t="shared" si="336"/>
        <v>0</v>
      </c>
      <c r="NC114" s="1007">
        <f t="shared" si="337"/>
        <v>0</v>
      </c>
      <c r="ND114" s="1007">
        <f t="shared" si="338"/>
        <v>0</v>
      </c>
    </row>
    <row r="115" spans="1:368" s="1004" customFormat="1" ht="13.9" customHeight="1" x14ac:dyDescent="0.2">
      <c r="A115" s="1103" t="str">
        <f t="shared" si="339"/>
        <v/>
      </c>
      <c r="B115" s="1047">
        <f>'Rent Schedule &amp; Summary'!B22</f>
        <v>0</v>
      </c>
      <c r="C115" s="1038">
        <f>'Rent Schedule &amp; Summary'!C22</f>
        <v>0</v>
      </c>
      <c r="D115" s="1039">
        <f>'Rent Schedule &amp; Summary'!D22</f>
        <v>0</v>
      </c>
      <c r="E115" s="1040">
        <f>'Rent Schedule &amp; Summary'!E22</f>
        <v>0</v>
      </c>
      <c r="F115" s="1040">
        <f>'Rent Schedule &amp; Summary'!F22</f>
        <v>0</v>
      </c>
      <c r="G115" s="1040">
        <f>'Rent Schedule &amp; Summary'!G22</f>
        <v>0</v>
      </c>
      <c r="H115" s="1040">
        <f>'Rent Schedule &amp; Summary'!H22</f>
        <v>0</v>
      </c>
      <c r="I115" s="1040">
        <f>'Rent Schedule &amp; Summary'!I22</f>
        <v>0</v>
      </c>
      <c r="J115" s="1040">
        <f>'Rent Schedule &amp; Summary'!J22</f>
        <v>0</v>
      </c>
      <c r="K115" s="1041">
        <f>'Rent Schedule &amp; Summary'!K22</f>
        <v>0</v>
      </c>
      <c r="L115" s="480">
        <f t="shared" si="2"/>
        <v>0</v>
      </c>
      <c r="M115" s="480">
        <f t="shared" si="3"/>
        <v>0</v>
      </c>
      <c r="N115" s="1042">
        <f>'Rent Schedule &amp; Summary'!N22</f>
        <v>0</v>
      </c>
      <c r="O115" s="1042">
        <f>'Rent Schedule &amp; Summary'!K22</f>
        <v>0</v>
      </c>
      <c r="P115" s="1042">
        <f>'Rent Schedule &amp; Summary'!P22</f>
        <v>0</v>
      </c>
      <c r="Q115" s="1044">
        <f>'Rent Schedule &amp; Summary'!Q22</f>
        <v>0</v>
      </c>
      <c r="R115" s="1045"/>
      <c r="S115" s="1046"/>
      <c r="T115" s="1456"/>
      <c r="U115" s="1456"/>
      <c r="V115" s="1456"/>
      <c r="W115" s="1456"/>
      <c r="X115" s="1004" t="str">
        <f t="shared" si="4"/>
        <v/>
      </c>
      <c r="Y115" s="1004" t="str">
        <f t="shared" si="5"/>
        <v/>
      </c>
      <c r="Z115" s="1004" t="str">
        <f t="shared" si="6"/>
        <v/>
      </c>
      <c r="AA115" s="1004" t="str">
        <f t="shared" si="7"/>
        <v/>
      </c>
      <c r="AB115" s="1004" t="str">
        <f t="shared" si="8"/>
        <v/>
      </c>
      <c r="AC115" s="1004" t="str">
        <f t="shared" si="9"/>
        <v/>
      </c>
      <c r="AD115" s="1004" t="str">
        <f t="shared" si="10"/>
        <v/>
      </c>
      <c r="AE115" s="1004" t="str">
        <f t="shared" si="11"/>
        <v/>
      </c>
      <c r="AF115" s="1004" t="str">
        <f t="shared" si="12"/>
        <v/>
      </c>
      <c r="AG115" s="1004" t="str">
        <f t="shared" si="13"/>
        <v/>
      </c>
      <c r="AH115" s="1004" t="str">
        <f t="shared" si="14"/>
        <v/>
      </c>
      <c r="AI115" s="1004" t="str">
        <f t="shared" si="15"/>
        <v/>
      </c>
      <c r="AJ115" s="1004" t="str">
        <f t="shared" si="16"/>
        <v/>
      </c>
      <c r="AK115" s="1004" t="str">
        <f t="shared" si="17"/>
        <v/>
      </c>
      <c r="AL115" s="1004" t="str">
        <f t="shared" si="18"/>
        <v/>
      </c>
      <c r="AM115" s="1004" t="str">
        <f t="shared" si="19"/>
        <v/>
      </c>
      <c r="AN115" s="1004" t="str">
        <f t="shared" si="20"/>
        <v/>
      </c>
      <c r="AO115" s="1004" t="str">
        <f t="shared" si="21"/>
        <v/>
      </c>
      <c r="AP115" s="1004" t="str">
        <f t="shared" si="22"/>
        <v/>
      </c>
      <c r="AQ115" s="1004" t="str">
        <f t="shared" si="23"/>
        <v/>
      </c>
      <c r="AR115" s="1004" t="str">
        <f t="shared" si="24"/>
        <v/>
      </c>
      <c r="AS115" s="1004" t="str">
        <f t="shared" si="25"/>
        <v/>
      </c>
      <c r="AT115" s="1004" t="str">
        <f t="shared" si="26"/>
        <v/>
      </c>
      <c r="AU115" s="1004" t="str">
        <f t="shared" si="27"/>
        <v/>
      </c>
      <c r="AV115" s="1004" t="str">
        <f t="shared" si="28"/>
        <v/>
      </c>
      <c r="AW115" s="1004" t="str">
        <f t="shared" si="29"/>
        <v/>
      </c>
      <c r="AX115" s="1004" t="str">
        <f t="shared" si="30"/>
        <v/>
      </c>
      <c r="AY115" s="1004" t="str">
        <f t="shared" si="31"/>
        <v/>
      </c>
      <c r="AZ115" s="1004" t="str">
        <f t="shared" si="32"/>
        <v/>
      </c>
      <c r="BA115" s="1004" t="str">
        <f t="shared" si="33"/>
        <v/>
      </c>
      <c r="BB115" s="1004" t="str">
        <f t="shared" si="34"/>
        <v/>
      </c>
      <c r="BC115" s="1004" t="str">
        <f t="shared" si="35"/>
        <v/>
      </c>
      <c r="BD115" s="1004" t="str">
        <f t="shared" si="36"/>
        <v/>
      </c>
      <c r="BE115" s="1004" t="str">
        <f t="shared" si="37"/>
        <v/>
      </c>
      <c r="BF115" s="1004" t="str">
        <f t="shared" si="38"/>
        <v/>
      </c>
      <c r="BG115" s="1004" t="str">
        <f t="shared" si="39"/>
        <v/>
      </c>
      <c r="BH115" s="1004" t="str">
        <f t="shared" si="40"/>
        <v/>
      </c>
      <c r="BI115" s="1004" t="str">
        <f t="shared" si="41"/>
        <v/>
      </c>
      <c r="BJ115" s="1004" t="str">
        <f t="shared" si="42"/>
        <v/>
      </c>
      <c r="BK115" s="1004" t="str">
        <f t="shared" si="43"/>
        <v/>
      </c>
      <c r="BL115" s="1004" t="str">
        <f t="shared" si="44"/>
        <v/>
      </c>
      <c r="BM115" s="1004" t="str">
        <f t="shared" si="45"/>
        <v/>
      </c>
      <c r="BN115" s="1004" t="str">
        <f t="shared" si="46"/>
        <v/>
      </c>
      <c r="BO115" s="1004" t="str">
        <f t="shared" si="47"/>
        <v/>
      </c>
      <c r="BP115" s="1004" t="str">
        <f t="shared" si="48"/>
        <v/>
      </c>
      <c r="BQ115" s="1004" t="str">
        <f t="shared" si="49"/>
        <v/>
      </c>
      <c r="BR115" s="1004" t="str">
        <f t="shared" si="50"/>
        <v/>
      </c>
      <c r="BS115" s="1004" t="str">
        <f t="shared" si="51"/>
        <v/>
      </c>
      <c r="BT115" s="1004" t="str">
        <f t="shared" si="52"/>
        <v/>
      </c>
      <c r="BU115" s="1004" t="str">
        <f t="shared" si="53"/>
        <v/>
      </c>
      <c r="BV115" s="1004" t="str">
        <f t="shared" si="54"/>
        <v/>
      </c>
      <c r="BW115" s="1004" t="str">
        <f t="shared" si="55"/>
        <v/>
      </c>
      <c r="BX115" s="1004" t="str">
        <f t="shared" si="56"/>
        <v/>
      </c>
      <c r="BY115" s="1004" t="str">
        <f t="shared" si="57"/>
        <v/>
      </c>
      <c r="BZ115" s="1004" t="str">
        <f t="shared" si="58"/>
        <v/>
      </c>
      <c r="CA115" s="1004" t="str">
        <f t="shared" si="59"/>
        <v/>
      </c>
      <c r="CB115" s="1004" t="str">
        <f t="shared" si="60"/>
        <v/>
      </c>
      <c r="CC115" s="1004" t="str">
        <f t="shared" si="61"/>
        <v/>
      </c>
      <c r="CD115" s="1004" t="str">
        <f t="shared" si="62"/>
        <v/>
      </c>
      <c r="CE115" s="1004" t="str">
        <f t="shared" si="63"/>
        <v/>
      </c>
      <c r="CF115" s="1004" t="str">
        <f t="shared" si="64"/>
        <v/>
      </c>
      <c r="CG115" s="1004" t="str">
        <f t="shared" si="65"/>
        <v/>
      </c>
      <c r="CH115" s="1004" t="str">
        <f t="shared" si="66"/>
        <v/>
      </c>
      <c r="CI115" s="1004" t="str">
        <f t="shared" si="67"/>
        <v/>
      </c>
      <c r="CJ115" s="1004" t="str">
        <f t="shared" si="68"/>
        <v/>
      </c>
      <c r="CK115" s="1004" t="str">
        <f t="shared" si="69"/>
        <v/>
      </c>
      <c r="CL115" s="1004" t="str">
        <f t="shared" si="70"/>
        <v/>
      </c>
      <c r="CM115" s="1004" t="str">
        <f t="shared" si="71"/>
        <v/>
      </c>
      <c r="CN115" s="1004" t="str">
        <f t="shared" si="72"/>
        <v/>
      </c>
      <c r="CO115" s="1004" t="str">
        <f t="shared" si="73"/>
        <v/>
      </c>
      <c r="CP115" s="1004" t="str">
        <f t="shared" si="74"/>
        <v/>
      </c>
      <c r="CQ115" s="1004" t="str">
        <f t="shared" si="75"/>
        <v/>
      </c>
      <c r="CR115" s="1004" t="str">
        <f t="shared" si="76"/>
        <v/>
      </c>
      <c r="CS115" s="1004" t="str">
        <f t="shared" si="77"/>
        <v/>
      </c>
      <c r="CT115" s="1004" t="str">
        <f t="shared" si="78"/>
        <v/>
      </c>
      <c r="CU115" s="1004" t="str">
        <f t="shared" si="79"/>
        <v/>
      </c>
      <c r="CV115" s="1004" t="str">
        <f t="shared" si="80"/>
        <v/>
      </c>
      <c r="CW115" s="1004" t="str">
        <f t="shared" si="81"/>
        <v/>
      </c>
      <c r="CX115" s="1004" t="str">
        <f t="shared" si="82"/>
        <v/>
      </c>
      <c r="CY115" s="1004" t="str">
        <f t="shared" si="83"/>
        <v/>
      </c>
      <c r="CZ115" s="1004" t="str">
        <f t="shared" si="84"/>
        <v/>
      </c>
      <c r="DA115" s="1004" t="str">
        <f t="shared" si="85"/>
        <v/>
      </c>
      <c r="DB115" s="1004" t="str">
        <f t="shared" si="86"/>
        <v/>
      </c>
      <c r="DC115" s="1004" t="str">
        <f t="shared" si="87"/>
        <v/>
      </c>
      <c r="DD115" s="1004" t="str">
        <f t="shared" si="88"/>
        <v/>
      </c>
      <c r="DE115" s="1004" t="str">
        <f t="shared" si="89"/>
        <v/>
      </c>
      <c r="DF115" s="1004" t="str">
        <f t="shared" si="90"/>
        <v/>
      </c>
      <c r="DG115" s="1004" t="str">
        <f t="shared" si="91"/>
        <v/>
      </c>
      <c r="DH115" s="1004" t="str">
        <f t="shared" si="92"/>
        <v/>
      </c>
      <c r="DI115" s="1004" t="str">
        <f t="shared" si="93"/>
        <v/>
      </c>
      <c r="DJ115" s="1004" t="str">
        <f t="shared" si="94"/>
        <v/>
      </c>
      <c r="DK115" s="1004" t="str">
        <f t="shared" si="95"/>
        <v/>
      </c>
      <c r="DL115" s="1004" t="str">
        <f t="shared" si="96"/>
        <v/>
      </c>
      <c r="DM115" s="1004" t="str">
        <f t="shared" si="97"/>
        <v/>
      </c>
      <c r="DN115" s="1004" t="str">
        <f t="shared" si="98"/>
        <v/>
      </c>
      <c r="DO115" s="1004" t="str">
        <f t="shared" si="99"/>
        <v/>
      </c>
      <c r="DP115" s="1004" t="str">
        <f t="shared" si="100"/>
        <v/>
      </c>
      <c r="DQ115" s="1004" t="str">
        <f t="shared" si="101"/>
        <v/>
      </c>
      <c r="DR115" s="1004" t="str">
        <f t="shared" si="102"/>
        <v/>
      </c>
      <c r="DS115" s="1004" t="str">
        <f t="shared" si="103"/>
        <v/>
      </c>
      <c r="DT115" s="1004" t="str">
        <f t="shared" si="104"/>
        <v/>
      </c>
      <c r="DU115" s="1004" t="str">
        <f t="shared" si="105"/>
        <v/>
      </c>
      <c r="DV115" s="1004" t="str">
        <f t="shared" si="106"/>
        <v/>
      </c>
      <c r="DW115" s="1004" t="str">
        <f t="shared" si="107"/>
        <v/>
      </c>
      <c r="DX115" s="1004" t="str">
        <f t="shared" si="108"/>
        <v/>
      </c>
      <c r="DY115" s="1004" t="str">
        <f t="shared" si="109"/>
        <v/>
      </c>
      <c r="DZ115" s="1004" t="str">
        <f t="shared" si="110"/>
        <v/>
      </c>
      <c r="EA115" s="1004" t="str">
        <f t="shared" si="111"/>
        <v/>
      </c>
      <c r="EB115" s="1004" t="str">
        <f t="shared" si="112"/>
        <v/>
      </c>
      <c r="EC115" s="1004" t="str">
        <f t="shared" si="113"/>
        <v/>
      </c>
      <c r="ED115" s="1004" t="str">
        <f t="shared" si="114"/>
        <v/>
      </c>
      <c r="EE115" s="1004" t="str">
        <f t="shared" si="115"/>
        <v/>
      </c>
      <c r="EF115" s="1004" t="str">
        <f t="shared" si="116"/>
        <v/>
      </c>
      <c r="EG115" s="1004" t="str">
        <f t="shared" si="117"/>
        <v/>
      </c>
      <c r="EH115" s="1004" t="str">
        <f t="shared" si="118"/>
        <v/>
      </c>
      <c r="EI115" s="1004" t="str">
        <f t="shared" si="119"/>
        <v/>
      </c>
      <c r="EJ115" s="1004" t="str">
        <f t="shared" si="120"/>
        <v/>
      </c>
      <c r="EK115" s="1004" t="str">
        <f t="shared" si="121"/>
        <v/>
      </c>
      <c r="EL115" s="1004" t="str">
        <f t="shared" si="122"/>
        <v/>
      </c>
      <c r="EM115" s="1004" t="str">
        <f t="shared" si="123"/>
        <v/>
      </c>
      <c r="EN115" s="1004" t="str">
        <f t="shared" si="124"/>
        <v/>
      </c>
      <c r="EO115" s="1004" t="str">
        <f t="shared" si="125"/>
        <v/>
      </c>
      <c r="EP115" s="1004" t="str">
        <f t="shared" si="126"/>
        <v/>
      </c>
      <c r="EQ115" s="1004" t="str">
        <f t="shared" si="127"/>
        <v/>
      </c>
      <c r="ER115" s="1004" t="str">
        <f t="shared" si="128"/>
        <v/>
      </c>
      <c r="ES115" s="1004" t="str">
        <f t="shared" si="129"/>
        <v/>
      </c>
      <c r="ET115" s="1004" t="str">
        <f t="shared" si="130"/>
        <v/>
      </c>
      <c r="EU115" s="1004" t="str">
        <f t="shared" si="131"/>
        <v/>
      </c>
      <c r="EV115" s="1004" t="str">
        <f t="shared" si="132"/>
        <v/>
      </c>
      <c r="EW115" s="1004" t="str">
        <f t="shared" si="133"/>
        <v/>
      </c>
      <c r="EX115" s="1004" t="str">
        <f t="shared" si="134"/>
        <v/>
      </c>
      <c r="EY115" s="1004" t="str">
        <f t="shared" si="135"/>
        <v/>
      </c>
      <c r="EZ115" s="1004" t="str">
        <f t="shared" si="136"/>
        <v/>
      </c>
      <c r="FA115" s="1004" t="str">
        <f t="shared" si="137"/>
        <v/>
      </c>
      <c r="FB115" s="1004" t="str">
        <f t="shared" si="138"/>
        <v/>
      </c>
      <c r="FC115" s="1004" t="str">
        <f t="shared" si="139"/>
        <v/>
      </c>
      <c r="FD115" s="1004" t="str">
        <f t="shared" si="140"/>
        <v/>
      </c>
      <c r="FE115" s="1004" t="str">
        <f t="shared" si="141"/>
        <v/>
      </c>
      <c r="FF115" s="1004" t="str">
        <f t="shared" si="142"/>
        <v/>
      </c>
      <c r="FG115" s="1004" t="str">
        <f t="shared" si="143"/>
        <v/>
      </c>
      <c r="FH115" s="1004" t="str">
        <f t="shared" si="144"/>
        <v/>
      </c>
      <c r="FI115" s="1004" t="str">
        <f t="shared" si="145"/>
        <v/>
      </c>
      <c r="FJ115" s="1004" t="str">
        <f t="shared" si="146"/>
        <v/>
      </c>
      <c r="FK115" s="1004" t="str">
        <f t="shared" si="147"/>
        <v/>
      </c>
      <c r="FL115" s="1004" t="str">
        <f t="shared" si="148"/>
        <v/>
      </c>
      <c r="FM115" s="1004" t="str">
        <f t="shared" si="149"/>
        <v/>
      </c>
      <c r="FN115" s="1004" t="str">
        <f t="shared" si="150"/>
        <v/>
      </c>
      <c r="FO115" s="1004" t="str">
        <f t="shared" si="151"/>
        <v/>
      </c>
      <c r="FP115" s="1004" t="str">
        <f t="shared" si="152"/>
        <v/>
      </c>
      <c r="FQ115" s="1004" t="str">
        <f t="shared" si="153"/>
        <v/>
      </c>
      <c r="FR115" s="1004" t="str">
        <f t="shared" si="154"/>
        <v/>
      </c>
      <c r="FS115" s="1004" t="str">
        <f t="shared" si="155"/>
        <v/>
      </c>
      <c r="FT115" s="1004" t="str">
        <f t="shared" si="156"/>
        <v/>
      </c>
      <c r="FU115" s="1004" t="str">
        <f t="shared" si="157"/>
        <v/>
      </c>
      <c r="FV115" s="1004" t="str">
        <f t="shared" si="158"/>
        <v/>
      </c>
      <c r="FW115" s="1004" t="str">
        <f t="shared" si="159"/>
        <v/>
      </c>
      <c r="FX115" s="1004" t="str">
        <f t="shared" si="160"/>
        <v/>
      </c>
      <c r="FY115" s="1004" t="str">
        <f t="shared" si="161"/>
        <v/>
      </c>
      <c r="FZ115" s="1004" t="str">
        <f t="shared" si="162"/>
        <v/>
      </c>
      <c r="GA115" s="1004" t="str">
        <f t="shared" si="163"/>
        <v/>
      </c>
      <c r="GB115" s="1004" t="str">
        <f t="shared" si="164"/>
        <v/>
      </c>
      <c r="GC115" s="1004" t="str">
        <f t="shared" si="165"/>
        <v/>
      </c>
      <c r="GD115" s="1004" t="str">
        <f t="shared" si="166"/>
        <v/>
      </c>
      <c r="GE115" s="1004" t="str">
        <f t="shared" si="167"/>
        <v/>
      </c>
      <c r="GF115" s="1004" t="str">
        <f t="shared" si="168"/>
        <v/>
      </c>
      <c r="GG115" s="1004" t="str">
        <f t="shared" si="169"/>
        <v/>
      </c>
      <c r="GH115" s="1004" t="str">
        <f t="shared" si="170"/>
        <v/>
      </c>
      <c r="GI115" s="1004" t="str">
        <f t="shared" si="171"/>
        <v/>
      </c>
      <c r="GJ115" s="1004" t="str">
        <f t="shared" si="172"/>
        <v/>
      </c>
      <c r="GK115" s="1004" t="str">
        <f t="shared" si="173"/>
        <v/>
      </c>
      <c r="GL115" s="1004" t="str">
        <f t="shared" si="174"/>
        <v/>
      </c>
      <c r="GM115" s="1004" t="str">
        <f t="shared" si="175"/>
        <v/>
      </c>
      <c r="GN115" s="1004" t="str">
        <f t="shared" si="176"/>
        <v/>
      </c>
      <c r="GO115" s="1004" t="str">
        <f t="shared" si="177"/>
        <v/>
      </c>
      <c r="GP115" s="1004" t="str">
        <f t="shared" si="178"/>
        <v/>
      </c>
      <c r="GQ115" s="1004" t="str">
        <f t="shared" si="179"/>
        <v/>
      </c>
      <c r="GR115" s="1004" t="str">
        <f t="shared" si="180"/>
        <v/>
      </c>
      <c r="GS115" s="1004" t="str">
        <f t="shared" si="181"/>
        <v/>
      </c>
      <c r="GT115" s="1004" t="str">
        <f t="shared" si="182"/>
        <v/>
      </c>
      <c r="GU115" s="1004" t="str">
        <f t="shared" si="183"/>
        <v/>
      </c>
      <c r="GV115" s="1004" t="str">
        <f t="shared" si="184"/>
        <v/>
      </c>
      <c r="GW115" s="1004" t="str">
        <f t="shared" si="185"/>
        <v/>
      </c>
      <c r="GX115" s="1004" t="str">
        <f t="shared" si="186"/>
        <v/>
      </c>
      <c r="GY115" s="1004" t="str">
        <f t="shared" si="187"/>
        <v/>
      </c>
      <c r="GZ115" s="1004" t="str">
        <f t="shared" si="188"/>
        <v/>
      </c>
      <c r="HA115" s="1004" t="str">
        <f t="shared" si="189"/>
        <v/>
      </c>
      <c r="HB115" s="1004" t="str">
        <f t="shared" si="190"/>
        <v/>
      </c>
      <c r="HC115" s="1004" t="str">
        <f t="shared" si="191"/>
        <v/>
      </c>
      <c r="HD115" s="1004" t="str">
        <f t="shared" si="192"/>
        <v/>
      </c>
      <c r="HE115" s="1004" t="str">
        <f t="shared" si="193"/>
        <v/>
      </c>
      <c r="HF115" s="1004" t="str">
        <f t="shared" si="194"/>
        <v/>
      </c>
      <c r="HG115" s="1004" t="str">
        <f t="shared" si="195"/>
        <v/>
      </c>
      <c r="HH115" s="1004" t="str">
        <f t="shared" si="196"/>
        <v/>
      </c>
      <c r="HI115" s="1004" t="str">
        <f t="shared" si="197"/>
        <v/>
      </c>
      <c r="HJ115" s="1004" t="str">
        <f t="shared" si="198"/>
        <v/>
      </c>
      <c r="HK115" s="1004" t="str">
        <f t="shared" si="199"/>
        <v/>
      </c>
      <c r="HL115" s="1004" t="str">
        <f t="shared" si="200"/>
        <v/>
      </c>
      <c r="HM115" s="1004" t="str">
        <f t="shared" si="201"/>
        <v/>
      </c>
      <c r="HN115" s="1004" t="str">
        <f t="shared" si="202"/>
        <v/>
      </c>
      <c r="HO115" s="1004" t="str">
        <f t="shared" si="203"/>
        <v/>
      </c>
      <c r="HP115" s="1004" t="str">
        <f t="shared" si="204"/>
        <v/>
      </c>
      <c r="HQ115" s="1004" t="str">
        <f t="shared" si="205"/>
        <v/>
      </c>
      <c r="HR115" s="1004" t="str">
        <f t="shared" si="206"/>
        <v/>
      </c>
      <c r="HS115" s="1004" t="str">
        <f t="shared" si="207"/>
        <v/>
      </c>
      <c r="HT115" s="1004" t="str">
        <f t="shared" si="208"/>
        <v/>
      </c>
      <c r="HU115" s="1004" t="str">
        <f t="shared" si="209"/>
        <v/>
      </c>
      <c r="HV115" s="1004" t="str">
        <f t="shared" si="210"/>
        <v/>
      </c>
      <c r="HW115" s="1004" t="str">
        <f t="shared" si="211"/>
        <v/>
      </c>
      <c r="HX115" s="1004" t="str">
        <f t="shared" si="212"/>
        <v/>
      </c>
      <c r="HY115" s="1004" t="str">
        <f t="shared" si="213"/>
        <v/>
      </c>
      <c r="HZ115" s="1008" t="str">
        <f t="shared" si="214"/>
        <v/>
      </c>
      <c r="IA115" s="1008" t="str">
        <f t="shared" si="215"/>
        <v/>
      </c>
      <c r="IB115" s="1008" t="str">
        <f t="shared" si="216"/>
        <v/>
      </c>
      <c r="IC115" s="1008" t="str">
        <f t="shared" si="217"/>
        <v/>
      </c>
      <c r="ID115" s="1008" t="str">
        <f t="shared" si="218"/>
        <v/>
      </c>
      <c r="IE115" s="1008" t="str">
        <f t="shared" si="219"/>
        <v/>
      </c>
      <c r="IF115" s="1008" t="str">
        <f t="shared" si="220"/>
        <v/>
      </c>
      <c r="IG115" s="1008" t="str">
        <f t="shared" si="221"/>
        <v/>
      </c>
      <c r="IH115" s="1008" t="str">
        <f t="shared" si="222"/>
        <v/>
      </c>
      <c r="II115" s="1008" t="str">
        <f t="shared" si="223"/>
        <v/>
      </c>
      <c r="IJ115" s="1008" t="str">
        <f t="shared" si="224"/>
        <v/>
      </c>
      <c r="IK115" s="1008" t="str">
        <f t="shared" si="225"/>
        <v/>
      </c>
      <c r="IL115" s="1008" t="str">
        <f t="shared" si="226"/>
        <v/>
      </c>
      <c r="IM115" s="1008" t="str">
        <f t="shared" si="227"/>
        <v/>
      </c>
      <c r="IN115" s="1008" t="str">
        <f t="shared" si="228"/>
        <v/>
      </c>
      <c r="IO115" s="1008" t="str">
        <f t="shared" si="229"/>
        <v/>
      </c>
      <c r="IP115" s="1008" t="str">
        <f t="shared" si="230"/>
        <v/>
      </c>
      <c r="IQ115" s="1008" t="str">
        <f t="shared" si="231"/>
        <v/>
      </c>
      <c r="IR115" s="1008" t="str">
        <f t="shared" si="232"/>
        <v/>
      </c>
      <c r="IS115" s="1008" t="str">
        <f t="shared" si="233"/>
        <v/>
      </c>
      <c r="IT115" s="1008" t="str">
        <f t="shared" si="234"/>
        <v/>
      </c>
      <c r="IU115" s="1008" t="str">
        <f t="shared" si="235"/>
        <v/>
      </c>
      <c r="IV115" s="1008" t="str">
        <f t="shared" si="236"/>
        <v/>
      </c>
      <c r="IW115" s="1008" t="str">
        <f t="shared" si="237"/>
        <v/>
      </c>
      <c r="IX115" s="1008" t="str">
        <f t="shared" si="238"/>
        <v/>
      </c>
      <c r="IY115" s="1008" t="str">
        <f t="shared" si="239"/>
        <v/>
      </c>
      <c r="IZ115" s="1008" t="str">
        <f t="shared" si="240"/>
        <v/>
      </c>
      <c r="JA115" s="1008" t="str">
        <f t="shared" si="241"/>
        <v/>
      </c>
      <c r="JB115" s="1008" t="str">
        <f t="shared" si="242"/>
        <v/>
      </c>
      <c r="JC115" s="1008" t="str">
        <f t="shared" si="243"/>
        <v/>
      </c>
      <c r="JD115" s="1008" t="str">
        <f t="shared" si="244"/>
        <v/>
      </c>
      <c r="JE115" s="1008" t="str">
        <f t="shared" si="245"/>
        <v/>
      </c>
      <c r="JF115" s="1008" t="str">
        <f t="shared" si="246"/>
        <v/>
      </c>
      <c r="JG115" s="1008" t="str">
        <f t="shared" si="247"/>
        <v/>
      </c>
      <c r="JH115" s="1008" t="str">
        <f t="shared" si="248"/>
        <v/>
      </c>
      <c r="JI115" s="1008" t="str">
        <f t="shared" si="249"/>
        <v/>
      </c>
      <c r="JJ115" s="1008" t="str">
        <f t="shared" si="250"/>
        <v/>
      </c>
      <c r="JK115" s="1008" t="str">
        <f t="shared" si="251"/>
        <v/>
      </c>
      <c r="JL115" s="1008" t="str">
        <f t="shared" si="252"/>
        <v/>
      </c>
      <c r="JM115" s="1008" t="str">
        <f t="shared" si="253"/>
        <v/>
      </c>
      <c r="JN115" s="1008" t="str">
        <f t="shared" si="254"/>
        <v/>
      </c>
      <c r="JO115" s="1008" t="str">
        <f t="shared" si="255"/>
        <v/>
      </c>
      <c r="JP115" s="1008" t="str">
        <f t="shared" si="256"/>
        <v/>
      </c>
      <c r="JQ115" s="1008" t="str">
        <f t="shared" si="257"/>
        <v/>
      </c>
      <c r="JR115" s="1008" t="str">
        <f t="shared" si="258"/>
        <v/>
      </c>
      <c r="JS115" s="1008" t="str">
        <f t="shared" si="259"/>
        <v/>
      </c>
      <c r="JT115" s="1008" t="str">
        <f t="shared" si="260"/>
        <v/>
      </c>
      <c r="JU115" s="1008" t="str">
        <f t="shared" si="261"/>
        <v/>
      </c>
      <c r="JV115" s="1008" t="str">
        <f t="shared" si="262"/>
        <v/>
      </c>
      <c r="JW115" s="1008" t="str">
        <f t="shared" si="263"/>
        <v/>
      </c>
      <c r="JX115" s="1008" t="str">
        <f t="shared" si="264"/>
        <v/>
      </c>
      <c r="JY115" s="1008" t="str">
        <f t="shared" si="265"/>
        <v/>
      </c>
      <c r="JZ115" s="1008" t="str">
        <f t="shared" si="266"/>
        <v/>
      </c>
      <c r="KA115" s="1008" t="str">
        <f t="shared" si="267"/>
        <v/>
      </c>
      <c r="KB115" s="1008" t="str">
        <f t="shared" si="268"/>
        <v/>
      </c>
      <c r="KC115" s="1008" t="str">
        <f t="shared" si="269"/>
        <v/>
      </c>
      <c r="KD115" s="1008" t="str">
        <f t="shared" si="270"/>
        <v/>
      </c>
      <c r="KE115" s="1008" t="str">
        <f t="shared" si="271"/>
        <v/>
      </c>
      <c r="KF115" s="1008" t="str">
        <f t="shared" si="272"/>
        <v/>
      </c>
      <c r="KG115" s="1008" t="str">
        <f t="shared" si="273"/>
        <v/>
      </c>
      <c r="KH115" s="1008" t="str">
        <f t="shared" si="274"/>
        <v/>
      </c>
      <c r="KI115" s="1008" t="str">
        <f t="shared" si="275"/>
        <v/>
      </c>
      <c r="KJ115" s="1008" t="str">
        <f t="shared" si="276"/>
        <v/>
      </c>
      <c r="KK115" s="1008" t="str">
        <f t="shared" si="277"/>
        <v/>
      </c>
      <c r="KL115" s="1008" t="str">
        <f t="shared" si="278"/>
        <v/>
      </c>
      <c r="KM115" s="1008" t="str">
        <f t="shared" si="279"/>
        <v/>
      </c>
      <c r="KN115" s="1008" t="str">
        <f t="shared" si="280"/>
        <v/>
      </c>
      <c r="KO115" s="1008" t="str">
        <f t="shared" si="281"/>
        <v/>
      </c>
      <c r="KP115" s="1008" t="str">
        <f t="shared" si="282"/>
        <v/>
      </c>
      <c r="KQ115" s="1008" t="str">
        <f t="shared" si="283"/>
        <v/>
      </c>
      <c r="KR115" s="1008" t="str">
        <f t="shared" si="284"/>
        <v/>
      </c>
      <c r="KS115" s="1008" t="str">
        <f t="shared" si="285"/>
        <v/>
      </c>
      <c r="KT115" s="1008" t="str">
        <f t="shared" si="286"/>
        <v/>
      </c>
      <c r="KU115" s="1008" t="str">
        <f t="shared" si="287"/>
        <v/>
      </c>
      <c r="KV115" s="1008" t="str">
        <f t="shared" si="288"/>
        <v/>
      </c>
      <c r="KW115" s="1008" t="str">
        <f t="shared" si="289"/>
        <v/>
      </c>
      <c r="KX115" s="1008" t="str">
        <f t="shared" si="290"/>
        <v/>
      </c>
      <c r="KY115" s="1008" t="str">
        <f t="shared" si="291"/>
        <v/>
      </c>
      <c r="KZ115" s="1008" t="str">
        <f t="shared" si="292"/>
        <v/>
      </c>
      <c r="LA115" s="1008" t="str">
        <f t="shared" si="293"/>
        <v/>
      </c>
      <c r="LB115" s="1008" t="str">
        <f t="shared" si="294"/>
        <v/>
      </c>
      <c r="LC115" s="1008" t="str">
        <f t="shared" si="295"/>
        <v/>
      </c>
      <c r="LD115" s="1008" t="str">
        <f t="shared" si="296"/>
        <v/>
      </c>
      <c r="LE115" s="1008" t="str">
        <f t="shared" si="297"/>
        <v/>
      </c>
      <c r="LF115" s="1008" t="str">
        <f t="shared" si="298"/>
        <v/>
      </c>
      <c r="LG115" s="1008" t="str">
        <f t="shared" si="299"/>
        <v/>
      </c>
      <c r="LH115" s="1008" t="str">
        <f t="shared" si="300"/>
        <v/>
      </c>
      <c r="LI115" s="1008" t="str">
        <f t="shared" si="301"/>
        <v/>
      </c>
      <c r="LJ115" s="1008" t="str">
        <f t="shared" si="302"/>
        <v/>
      </c>
      <c r="LK115" s="1008" t="str">
        <f t="shared" si="303"/>
        <v/>
      </c>
      <c r="LL115" s="1008" t="str">
        <f t="shared" si="304"/>
        <v/>
      </c>
      <c r="LM115" s="1008" t="str">
        <f t="shared" si="305"/>
        <v/>
      </c>
      <c r="LN115" s="1008" t="str">
        <f t="shared" si="306"/>
        <v/>
      </c>
      <c r="LO115" s="1008" t="str">
        <f t="shared" si="307"/>
        <v/>
      </c>
      <c r="LP115" s="1008" t="str">
        <f t="shared" si="308"/>
        <v/>
      </c>
      <c r="LQ115" s="1009" t="str">
        <f t="shared" si="309"/>
        <v/>
      </c>
      <c r="LR115" s="1009" t="str">
        <f t="shared" si="310"/>
        <v/>
      </c>
      <c r="LS115" s="1009" t="str">
        <f t="shared" si="311"/>
        <v/>
      </c>
      <c r="LT115" s="1009" t="str">
        <f t="shared" si="312"/>
        <v/>
      </c>
      <c r="LU115" s="1009" t="str">
        <f t="shared" si="313"/>
        <v/>
      </c>
      <c r="LV115" s="1004" t="str">
        <f t="shared" si="314"/>
        <v/>
      </c>
      <c r="LW115" s="1004" t="str">
        <f t="shared" si="315"/>
        <v/>
      </c>
      <c r="LX115" s="1004" t="str">
        <f t="shared" si="316"/>
        <v/>
      </c>
      <c r="LY115" s="1004" t="str">
        <f t="shared" si="317"/>
        <v/>
      </c>
      <c r="LZ115" s="1004" t="str">
        <f t="shared" si="318"/>
        <v/>
      </c>
      <c r="MA115" s="1004" t="str">
        <f t="shared" si="319"/>
        <v/>
      </c>
      <c r="MB115" s="1004" t="str">
        <f t="shared" si="320"/>
        <v/>
      </c>
      <c r="MC115" s="1004" t="str">
        <f t="shared" si="321"/>
        <v/>
      </c>
      <c r="MD115" s="1004" t="str">
        <f t="shared" si="322"/>
        <v/>
      </c>
      <c r="ME115" s="1004" t="str">
        <f t="shared" si="323"/>
        <v/>
      </c>
      <c r="MF115" s="1004" t="str">
        <f t="shared" si="324"/>
        <v/>
      </c>
      <c r="MG115" s="1004" t="str">
        <f t="shared" si="325"/>
        <v/>
      </c>
      <c r="MH115" s="1004" t="str">
        <f t="shared" si="326"/>
        <v/>
      </c>
      <c r="MI115" s="1004" t="str">
        <f t="shared" si="327"/>
        <v/>
      </c>
      <c r="MJ115" s="1004" t="str">
        <f t="shared" si="328"/>
        <v/>
      </c>
      <c r="MK115" s="1004" t="str">
        <f t="shared" si="329"/>
        <v/>
      </c>
      <c r="ML115" s="1004" t="str">
        <f t="shared" si="330"/>
        <v/>
      </c>
      <c r="MM115" s="1004" t="str">
        <f t="shared" si="331"/>
        <v/>
      </c>
      <c r="MN115" s="1004" t="str">
        <f t="shared" si="332"/>
        <v/>
      </c>
      <c r="MO115" s="1004" t="str">
        <f t="shared" si="333"/>
        <v/>
      </c>
      <c r="MP115" s="1007">
        <f t="shared" si="340"/>
        <v>0</v>
      </c>
      <c r="MQ115" s="1007">
        <f t="shared" si="341"/>
        <v>0</v>
      </c>
      <c r="MR115" s="1007">
        <f t="shared" si="342"/>
        <v>0</v>
      </c>
      <c r="MS115" s="1007">
        <f t="shared" si="343"/>
        <v>0</v>
      </c>
      <c r="MT115" s="1007">
        <f t="shared" si="344"/>
        <v>0</v>
      </c>
      <c r="MU115" s="1007">
        <f t="shared" si="345"/>
        <v>0</v>
      </c>
      <c r="MV115" s="1007">
        <f t="shared" si="346"/>
        <v>0</v>
      </c>
      <c r="MW115" s="1007">
        <f t="shared" si="347"/>
        <v>0</v>
      </c>
      <c r="MX115" s="1007">
        <f t="shared" si="348"/>
        <v>0</v>
      </c>
      <c r="MY115" s="1007">
        <f t="shared" si="349"/>
        <v>0</v>
      </c>
      <c r="MZ115" s="1007">
        <f t="shared" si="334"/>
        <v>0</v>
      </c>
      <c r="NA115" s="1007">
        <f t="shared" si="335"/>
        <v>0</v>
      </c>
      <c r="NB115" s="1007">
        <f t="shared" si="336"/>
        <v>0</v>
      </c>
      <c r="NC115" s="1007">
        <f t="shared" si="337"/>
        <v>0</v>
      </c>
      <c r="ND115" s="1007">
        <f t="shared" si="338"/>
        <v>0</v>
      </c>
    </row>
    <row r="116" spans="1:368" s="1004" customFormat="1" ht="13.9" customHeight="1" x14ac:dyDescent="0.2">
      <c r="A116" s="1103" t="str">
        <f t="shared" si="339"/>
        <v/>
      </c>
      <c r="B116" s="1047">
        <f>'Rent Schedule &amp; Summary'!B23</f>
        <v>0</v>
      </c>
      <c r="C116" s="1038">
        <f>'Rent Schedule &amp; Summary'!C23</f>
        <v>0</v>
      </c>
      <c r="D116" s="1039">
        <f>'Rent Schedule &amp; Summary'!D23</f>
        <v>0</v>
      </c>
      <c r="E116" s="1040">
        <f>'Rent Schedule &amp; Summary'!E23</f>
        <v>0</v>
      </c>
      <c r="F116" s="1040">
        <f>'Rent Schedule &amp; Summary'!F23</f>
        <v>0</v>
      </c>
      <c r="G116" s="1040">
        <f>'Rent Schedule &amp; Summary'!G23</f>
        <v>0</v>
      </c>
      <c r="H116" s="1040">
        <f>'Rent Schedule &amp; Summary'!H23</f>
        <v>0</v>
      </c>
      <c r="I116" s="1040">
        <f>'Rent Schedule &amp; Summary'!I23</f>
        <v>0</v>
      </c>
      <c r="J116" s="1040">
        <f>'Rent Schedule &amp; Summary'!J23</f>
        <v>0</v>
      </c>
      <c r="K116" s="1041">
        <f>'Rent Schedule &amp; Summary'!K23</f>
        <v>0</v>
      </c>
      <c r="L116" s="480">
        <f t="shared" si="2"/>
        <v>0</v>
      </c>
      <c r="M116" s="480">
        <f t="shared" si="3"/>
        <v>0</v>
      </c>
      <c r="N116" s="1042">
        <f>'Rent Schedule &amp; Summary'!N23</f>
        <v>0</v>
      </c>
      <c r="O116" s="1042">
        <f>'Rent Schedule &amp; Summary'!K23</f>
        <v>0</v>
      </c>
      <c r="P116" s="1042">
        <f>'Rent Schedule &amp; Summary'!P23</f>
        <v>0</v>
      </c>
      <c r="Q116" s="1044">
        <f>'Rent Schedule &amp; Summary'!Q23</f>
        <v>0</v>
      </c>
      <c r="R116" s="1045"/>
      <c r="S116" s="1046"/>
      <c r="T116" s="1456"/>
      <c r="U116" s="1456"/>
      <c r="V116" s="1456"/>
      <c r="W116" s="1456"/>
      <c r="X116" s="1004" t="str">
        <f t="shared" si="4"/>
        <v/>
      </c>
      <c r="Y116" s="1004" t="str">
        <f t="shared" si="5"/>
        <v/>
      </c>
      <c r="Z116" s="1004" t="str">
        <f t="shared" si="6"/>
        <v/>
      </c>
      <c r="AA116" s="1004" t="str">
        <f t="shared" si="7"/>
        <v/>
      </c>
      <c r="AB116" s="1004" t="str">
        <f t="shared" si="8"/>
        <v/>
      </c>
      <c r="AC116" s="1004" t="str">
        <f t="shared" si="9"/>
        <v/>
      </c>
      <c r="AD116" s="1004" t="str">
        <f t="shared" si="10"/>
        <v/>
      </c>
      <c r="AE116" s="1004" t="str">
        <f t="shared" si="11"/>
        <v/>
      </c>
      <c r="AF116" s="1004" t="str">
        <f t="shared" si="12"/>
        <v/>
      </c>
      <c r="AG116" s="1004" t="str">
        <f t="shared" si="13"/>
        <v/>
      </c>
      <c r="AH116" s="1004" t="str">
        <f t="shared" si="14"/>
        <v/>
      </c>
      <c r="AI116" s="1004" t="str">
        <f t="shared" si="15"/>
        <v/>
      </c>
      <c r="AJ116" s="1004" t="str">
        <f t="shared" si="16"/>
        <v/>
      </c>
      <c r="AK116" s="1004" t="str">
        <f t="shared" si="17"/>
        <v/>
      </c>
      <c r="AL116" s="1004" t="str">
        <f t="shared" si="18"/>
        <v/>
      </c>
      <c r="AM116" s="1004" t="str">
        <f t="shared" si="19"/>
        <v/>
      </c>
      <c r="AN116" s="1004" t="str">
        <f t="shared" si="20"/>
        <v/>
      </c>
      <c r="AO116" s="1004" t="str">
        <f t="shared" si="21"/>
        <v/>
      </c>
      <c r="AP116" s="1004" t="str">
        <f t="shared" si="22"/>
        <v/>
      </c>
      <c r="AQ116" s="1004" t="str">
        <f t="shared" si="23"/>
        <v/>
      </c>
      <c r="AR116" s="1004" t="str">
        <f t="shared" si="24"/>
        <v/>
      </c>
      <c r="AS116" s="1004" t="str">
        <f t="shared" si="25"/>
        <v/>
      </c>
      <c r="AT116" s="1004" t="str">
        <f t="shared" si="26"/>
        <v/>
      </c>
      <c r="AU116" s="1004" t="str">
        <f t="shared" si="27"/>
        <v/>
      </c>
      <c r="AV116" s="1004" t="str">
        <f t="shared" si="28"/>
        <v/>
      </c>
      <c r="AW116" s="1004" t="str">
        <f t="shared" si="29"/>
        <v/>
      </c>
      <c r="AX116" s="1004" t="str">
        <f t="shared" si="30"/>
        <v/>
      </c>
      <c r="AY116" s="1004" t="str">
        <f t="shared" si="31"/>
        <v/>
      </c>
      <c r="AZ116" s="1004" t="str">
        <f t="shared" si="32"/>
        <v/>
      </c>
      <c r="BA116" s="1004" t="str">
        <f t="shared" si="33"/>
        <v/>
      </c>
      <c r="BB116" s="1004" t="str">
        <f t="shared" si="34"/>
        <v/>
      </c>
      <c r="BC116" s="1004" t="str">
        <f t="shared" si="35"/>
        <v/>
      </c>
      <c r="BD116" s="1004" t="str">
        <f t="shared" si="36"/>
        <v/>
      </c>
      <c r="BE116" s="1004" t="str">
        <f t="shared" si="37"/>
        <v/>
      </c>
      <c r="BF116" s="1004" t="str">
        <f t="shared" si="38"/>
        <v/>
      </c>
      <c r="BG116" s="1004" t="str">
        <f t="shared" si="39"/>
        <v/>
      </c>
      <c r="BH116" s="1004" t="str">
        <f t="shared" si="40"/>
        <v/>
      </c>
      <c r="BI116" s="1004" t="str">
        <f t="shared" si="41"/>
        <v/>
      </c>
      <c r="BJ116" s="1004" t="str">
        <f t="shared" si="42"/>
        <v/>
      </c>
      <c r="BK116" s="1004" t="str">
        <f t="shared" si="43"/>
        <v/>
      </c>
      <c r="BL116" s="1004" t="str">
        <f t="shared" si="44"/>
        <v/>
      </c>
      <c r="BM116" s="1004" t="str">
        <f t="shared" si="45"/>
        <v/>
      </c>
      <c r="BN116" s="1004" t="str">
        <f t="shared" si="46"/>
        <v/>
      </c>
      <c r="BO116" s="1004" t="str">
        <f t="shared" si="47"/>
        <v/>
      </c>
      <c r="BP116" s="1004" t="str">
        <f t="shared" si="48"/>
        <v/>
      </c>
      <c r="BQ116" s="1004" t="str">
        <f t="shared" si="49"/>
        <v/>
      </c>
      <c r="BR116" s="1004" t="str">
        <f t="shared" si="50"/>
        <v/>
      </c>
      <c r="BS116" s="1004" t="str">
        <f t="shared" si="51"/>
        <v/>
      </c>
      <c r="BT116" s="1004" t="str">
        <f t="shared" si="52"/>
        <v/>
      </c>
      <c r="BU116" s="1004" t="str">
        <f t="shared" si="53"/>
        <v/>
      </c>
      <c r="BV116" s="1004" t="str">
        <f t="shared" si="54"/>
        <v/>
      </c>
      <c r="BW116" s="1004" t="str">
        <f t="shared" si="55"/>
        <v/>
      </c>
      <c r="BX116" s="1004" t="str">
        <f t="shared" si="56"/>
        <v/>
      </c>
      <c r="BY116" s="1004" t="str">
        <f t="shared" si="57"/>
        <v/>
      </c>
      <c r="BZ116" s="1004" t="str">
        <f t="shared" si="58"/>
        <v/>
      </c>
      <c r="CA116" s="1004" t="str">
        <f t="shared" si="59"/>
        <v/>
      </c>
      <c r="CB116" s="1004" t="str">
        <f t="shared" si="60"/>
        <v/>
      </c>
      <c r="CC116" s="1004" t="str">
        <f t="shared" si="61"/>
        <v/>
      </c>
      <c r="CD116" s="1004" t="str">
        <f t="shared" si="62"/>
        <v/>
      </c>
      <c r="CE116" s="1004" t="str">
        <f t="shared" si="63"/>
        <v/>
      </c>
      <c r="CF116" s="1004" t="str">
        <f t="shared" si="64"/>
        <v/>
      </c>
      <c r="CG116" s="1004" t="str">
        <f t="shared" si="65"/>
        <v/>
      </c>
      <c r="CH116" s="1004" t="str">
        <f t="shared" si="66"/>
        <v/>
      </c>
      <c r="CI116" s="1004" t="str">
        <f t="shared" si="67"/>
        <v/>
      </c>
      <c r="CJ116" s="1004" t="str">
        <f t="shared" si="68"/>
        <v/>
      </c>
      <c r="CK116" s="1004" t="str">
        <f t="shared" si="69"/>
        <v/>
      </c>
      <c r="CL116" s="1004" t="str">
        <f t="shared" si="70"/>
        <v/>
      </c>
      <c r="CM116" s="1004" t="str">
        <f t="shared" si="71"/>
        <v/>
      </c>
      <c r="CN116" s="1004" t="str">
        <f t="shared" si="72"/>
        <v/>
      </c>
      <c r="CO116" s="1004" t="str">
        <f t="shared" si="73"/>
        <v/>
      </c>
      <c r="CP116" s="1004" t="str">
        <f t="shared" si="74"/>
        <v/>
      </c>
      <c r="CQ116" s="1004" t="str">
        <f t="shared" si="75"/>
        <v/>
      </c>
      <c r="CR116" s="1004" t="str">
        <f t="shared" si="76"/>
        <v/>
      </c>
      <c r="CS116" s="1004" t="str">
        <f t="shared" si="77"/>
        <v/>
      </c>
      <c r="CT116" s="1004" t="str">
        <f t="shared" si="78"/>
        <v/>
      </c>
      <c r="CU116" s="1004" t="str">
        <f t="shared" si="79"/>
        <v/>
      </c>
      <c r="CV116" s="1004" t="str">
        <f t="shared" si="80"/>
        <v/>
      </c>
      <c r="CW116" s="1004" t="str">
        <f t="shared" si="81"/>
        <v/>
      </c>
      <c r="CX116" s="1004" t="str">
        <f t="shared" si="82"/>
        <v/>
      </c>
      <c r="CY116" s="1004" t="str">
        <f t="shared" si="83"/>
        <v/>
      </c>
      <c r="CZ116" s="1004" t="str">
        <f t="shared" si="84"/>
        <v/>
      </c>
      <c r="DA116" s="1004" t="str">
        <f t="shared" si="85"/>
        <v/>
      </c>
      <c r="DB116" s="1004" t="str">
        <f t="shared" si="86"/>
        <v/>
      </c>
      <c r="DC116" s="1004" t="str">
        <f t="shared" si="87"/>
        <v/>
      </c>
      <c r="DD116" s="1004" t="str">
        <f t="shared" si="88"/>
        <v/>
      </c>
      <c r="DE116" s="1004" t="str">
        <f t="shared" si="89"/>
        <v/>
      </c>
      <c r="DF116" s="1004" t="str">
        <f t="shared" si="90"/>
        <v/>
      </c>
      <c r="DG116" s="1004" t="str">
        <f t="shared" si="91"/>
        <v/>
      </c>
      <c r="DH116" s="1004" t="str">
        <f t="shared" si="92"/>
        <v/>
      </c>
      <c r="DI116" s="1004" t="str">
        <f t="shared" si="93"/>
        <v/>
      </c>
      <c r="DJ116" s="1004" t="str">
        <f t="shared" si="94"/>
        <v/>
      </c>
      <c r="DK116" s="1004" t="str">
        <f t="shared" si="95"/>
        <v/>
      </c>
      <c r="DL116" s="1004" t="str">
        <f t="shared" si="96"/>
        <v/>
      </c>
      <c r="DM116" s="1004" t="str">
        <f t="shared" si="97"/>
        <v/>
      </c>
      <c r="DN116" s="1004" t="str">
        <f t="shared" si="98"/>
        <v/>
      </c>
      <c r="DO116" s="1004" t="str">
        <f t="shared" si="99"/>
        <v/>
      </c>
      <c r="DP116" s="1004" t="str">
        <f t="shared" si="100"/>
        <v/>
      </c>
      <c r="DQ116" s="1004" t="str">
        <f t="shared" si="101"/>
        <v/>
      </c>
      <c r="DR116" s="1004" t="str">
        <f t="shared" si="102"/>
        <v/>
      </c>
      <c r="DS116" s="1004" t="str">
        <f t="shared" si="103"/>
        <v/>
      </c>
      <c r="DT116" s="1004" t="str">
        <f t="shared" si="104"/>
        <v/>
      </c>
      <c r="DU116" s="1004" t="str">
        <f t="shared" si="105"/>
        <v/>
      </c>
      <c r="DV116" s="1004" t="str">
        <f t="shared" si="106"/>
        <v/>
      </c>
      <c r="DW116" s="1004" t="str">
        <f t="shared" si="107"/>
        <v/>
      </c>
      <c r="DX116" s="1004" t="str">
        <f t="shared" si="108"/>
        <v/>
      </c>
      <c r="DY116" s="1004" t="str">
        <f t="shared" si="109"/>
        <v/>
      </c>
      <c r="DZ116" s="1004" t="str">
        <f t="shared" si="110"/>
        <v/>
      </c>
      <c r="EA116" s="1004" t="str">
        <f t="shared" si="111"/>
        <v/>
      </c>
      <c r="EB116" s="1004" t="str">
        <f t="shared" si="112"/>
        <v/>
      </c>
      <c r="EC116" s="1004" t="str">
        <f t="shared" si="113"/>
        <v/>
      </c>
      <c r="ED116" s="1004" t="str">
        <f t="shared" si="114"/>
        <v/>
      </c>
      <c r="EE116" s="1004" t="str">
        <f t="shared" si="115"/>
        <v/>
      </c>
      <c r="EF116" s="1004" t="str">
        <f t="shared" si="116"/>
        <v/>
      </c>
      <c r="EG116" s="1004" t="str">
        <f t="shared" si="117"/>
        <v/>
      </c>
      <c r="EH116" s="1004" t="str">
        <f t="shared" si="118"/>
        <v/>
      </c>
      <c r="EI116" s="1004" t="str">
        <f t="shared" si="119"/>
        <v/>
      </c>
      <c r="EJ116" s="1004" t="str">
        <f t="shared" si="120"/>
        <v/>
      </c>
      <c r="EK116" s="1004" t="str">
        <f t="shared" si="121"/>
        <v/>
      </c>
      <c r="EL116" s="1004" t="str">
        <f t="shared" si="122"/>
        <v/>
      </c>
      <c r="EM116" s="1004" t="str">
        <f t="shared" si="123"/>
        <v/>
      </c>
      <c r="EN116" s="1004" t="str">
        <f t="shared" si="124"/>
        <v/>
      </c>
      <c r="EO116" s="1004" t="str">
        <f t="shared" si="125"/>
        <v/>
      </c>
      <c r="EP116" s="1004" t="str">
        <f t="shared" si="126"/>
        <v/>
      </c>
      <c r="EQ116" s="1004" t="str">
        <f t="shared" si="127"/>
        <v/>
      </c>
      <c r="ER116" s="1004" t="str">
        <f t="shared" si="128"/>
        <v/>
      </c>
      <c r="ES116" s="1004" t="str">
        <f t="shared" si="129"/>
        <v/>
      </c>
      <c r="ET116" s="1004" t="str">
        <f t="shared" si="130"/>
        <v/>
      </c>
      <c r="EU116" s="1004" t="str">
        <f t="shared" si="131"/>
        <v/>
      </c>
      <c r="EV116" s="1004" t="str">
        <f t="shared" si="132"/>
        <v/>
      </c>
      <c r="EW116" s="1004" t="str">
        <f t="shared" si="133"/>
        <v/>
      </c>
      <c r="EX116" s="1004" t="str">
        <f t="shared" si="134"/>
        <v/>
      </c>
      <c r="EY116" s="1004" t="str">
        <f t="shared" si="135"/>
        <v/>
      </c>
      <c r="EZ116" s="1004" t="str">
        <f t="shared" si="136"/>
        <v/>
      </c>
      <c r="FA116" s="1004" t="str">
        <f t="shared" si="137"/>
        <v/>
      </c>
      <c r="FB116" s="1004" t="str">
        <f t="shared" si="138"/>
        <v/>
      </c>
      <c r="FC116" s="1004" t="str">
        <f t="shared" si="139"/>
        <v/>
      </c>
      <c r="FD116" s="1004" t="str">
        <f t="shared" si="140"/>
        <v/>
      </c>
      <c r="FE116" s="1004" t="str">
        <f t="shared" si="141"/>
        <v/>
      </c>
      <c r="FF116" s="1004" t="str">
        <f t="shared" si="142"/>
        <v/>
      </c>
      <c r="FG116" s="1004" t="str">
        <f t="shared" si="143"/>
        <v/>
      </c>
      <c r="FH116" s="1004" t="str">
        <f t="shared" si="144"/>
        <v/>
      </c>
      <c r="FI116" s="1004" t="str">
        <f t="shared" si="145"/>
        <v/>
      </c>
      <c r="FJ116" s="1004" t="str">
        <f t="shared" si="146"/>
        <v/>
      </c>
      <c r="FK116" s="1004" t="str">
        <f t="shared" si="147"/>
        <v/>
      </c>
      <c r="FL116" s="1004" t="str">
        <f t="shared" si="148"/>
        <v/>
      </c>
      <c r="FM116" s="1004" t="str">
        <f t="shared" si="149"/>
        <v/>
      </c>
      <c r="FN116" s="1004" t="str">
        <f t="shared" si="150"/>
        <v/>
      </c>
      <c r="FO116" s="1004" t="str">
        <f t="shared" si="151"/>
        <v/>
      </c>
      <c r="FP116" s="1004" t="str">
        <f t="shared" si="152"/>
        <v/>
      </c>
      <c r="FQ116" s="1004" t="str">
        <f t="shared" si="153"/>
        <v/>
      </c>
      <c r="FR116" s="1004" t="str">
        <f t="shared" si="154"/>
        <v/>
      </c>
      <c r="FS116" s="1004" t="str">
        <f t="shared" si="155"/>
        <v/>
      </c>
      <c r="FT116" s="1004" t="str">
        <f t="shared" si="156"/>
        <v/>
      </c>
      <c r="FU116" s="1004" t="str">
        <f t="shared" si="157"/>
        <v/>
      </c>
      <c r="FV116" s="1004" t="str">
        <f t="shared" si="158"/>
        <v/>
      </c>
      <c r="FW116" s="1004" t="str">
        <f t="shared" si="159"/>
        <v/>
      </c>
      <c r="FX116" s="1004" t="str">
        <f t="shared" si="160"/>
        <v/>
      </c>
      <c r="FY116" s="1004" t="str">
        <f t="shared" si="161"/>
        <v/>
      </c>
      <c r="FZ116" s="1004" t="str">
        <f t="shared" si="162"/>
        <v/>
      </c>
      <c r="GA116" s="1004" t="str">
        <f t="shared" si="163"/>
        <v/>
      </c>
      <c r="GB116" s="1004" t="str">
        <f t="shared" si="164"/>
        <v/>
      </c>
      <c r="GC116" s="1004" t="str">
        <f t="shared" si="165"/>
        <v/>
      </c>
      <c r="GD116" s="1004" t="str">
        <f t="shared" si="166"/>
        <v/>
      </c>
      <c r="GE116" s="1004" t="str">
        <f t="shared" si="167"/>
        <v/>
      </c>
      <c r="GF116" s="1004" t="str">
        <f t="shared" si="168"/>
        <v/>
      </c>
      <c r="GG116" s="1004" t="str">
        <f t="shared" si="169"/>
        <v/>
      </c>
      <c r="GH116" s="1004" t="str">
        <f t="shared" si="170"/>
        <v/>
      </c>
      <c r="GI116" s="1004" t="str">
        <f t="shared" si="171"/>
        <v/>
      </c>
      <c r="GJ116" s="1004" t="str">
        <f t="shared" si="172"/>
        <v/>
      </c>
      <c r="GK116" s="1004" t="str">
        <f t="shared" si="173"/>
        <v/>
      </c>
      <c r="GL116" s="1004" t="str">
        <f t="shared" si="174"/>
        <v/>
      </c>
      <c r="GM116" s="1004" t="str">
        <f t="shared" si="175"/>
        <v/>
      </c>
      <c r="GN116" s="1004" t="str">
        <f t="shared" si="176"/>
        <v/>
      </c>
      <c r="GO116" s="1004" t="str">
        <f t="shared" si="177"/>
        <v/>
      </c>
      <c r="GP116" s="1004" t="str">
        <f t="shared" si="178"/>
        <v/>
      </c>
      <c r="GQ116" s="1004" t="str">
        <f t="shared" si="179"/>
        <v/>
      </c>
      <c r="GR116" s="1004" t="str">
        <f t="shared" si="180"/>
        <v/>
      </c>
      <c r="GS116" s="1004" t="str">
        <f t="shared" si="181"/>
        <v/>
      </c>
      <c r="GT116" s="1004" t="str">
        <f t="shared" si="182"/>
        <v/>
      </c>
      <c r="GU116" s="1004" t="str">
        <f t="shared" si="183"/>
        <v/>
      </c>
      <c r="GV116" s="1004" t="str">
        <f t="shared" si="184"/>
        <v/>
      </c>
      <c r="GW116" s="1004" t="str">
        <f t="shared" si="185"/>
        <v/>
      </c>
      <c r="GX116" s="1004" t="str">
        <f t="shared" si="186"/>
        <v/>
      </c>
      <c r="GY116" s="1004" t="str">
        <f t="shared" si="187"/>
        <v/>
      </c>
      <c r="GZ116" s="1004" t="str">
        <f t="shared" si="188"/>
        <v/>
      </c>
      <c r="HA116" s="1004" t="str">
        <f t="shared" si="189"/>
        <v/>
      </c>
      <c r="HB116" s="1004" t="str">
        <f t="shared" si="190"/>
        <v/>
      </c>
      <c r="HC116" s="1004" t="str">
        <f t="shared" si="191"/>
        <v/>
      </c>
      <c r="HD116" s="1004" t="str">
        <f t="shared" si="192"/>
        <v/>
      </c>
      <c r="HE116" s="1004" t="str">
        <f t="shared" si="193"/>
        <v/>
      </c>
      <c r="HF116" s="1004" t="str">
        <f t="shared" si="194"/>
        <v/>
      </c>
      <c r="HG116" s="1004" t="str">
        <f t="shared" si="195"/>
        <v/>
      </c>
      <c r="HH116" s="1004" t="str">
        <f t="shared" si="196"/>
        <v/>
      </c>
      <c r="HI116" s="1004" t="str">
        <f t="shared" si="197"/>
        <v/>
      </c>
      <c r="HJ116" s="1004" t="str">
        <f t="shared" si="198"/>
        <v/>
      </c>
      <c r="HK116" s="1004" t="str">
        <f t="shared" si="199"/>
        <v/>
      </c>
      <c r="HL116" s="1004" t="str">
        <f t="shared" si="200"/>
        <v/>
      </c>
      <c r="HM116" s="1004" t="str">
        <f t="shared" si="201"/>
        <v/>
      </c>
      <c r="HN116" s="1004" t="str">
        <f t="shared" si="202"/>
        <v/>
      </c>
      <c r="HO116" s="1004" t="str">
        <f t="shared" si="203"/>
        <v/>
      </c>
      <c r="HP116" s="1004" t="str">
        <f t="shared" si="204"/>
        <v/>
      </c>
      <c r="HQ116" s="1004" t="str">
        <f t="shared" si="205"/>
        <v/>
      </c>
      <c r="HR116" s="1004" t="str">
        <f t="shared" si="206"/>
        <v/>
      </c>
      <c r="HS116" s="1004" t="str">
        <f t="shared" si="207"/>
        <v/>
      </c>
      <c r="HT116" s="1004" t="str">
        <f t="shared" si="208"/>
        <v/>
      </c>
      <c r="HU116" s="1004" t="str">
        <f t="shared" si="209"/>
        <v/>
      </c>
      <c r="HV116" s="1004" t="str">
        <f t="shared" si="210"/>
        <v/>
      </c>
      <c r="HW116" s="1004" t="str">
        <f t="shared" si="211"/>
        <v/>
      </c>
      <c r="HX116" s="1004" t="str">
        <f t="shared" si="212"/>
        <v/>
      </c>
      <c r="HY116" s="1004" t="str">
        <f t="shared" si="213"/>
        <v/>
      </c>
      <c r="HZ116" s="1008" t="str">
        <f t="shared" si="214"/>
        <v/>
      </c>
      <c r="IA116" s="1008" t="str">
        <f t="shared" si="215"/>
        <v/>
      </c>
      <c r="IB116" s="1008" t="str">
        <f t="shared" si="216"/>
        <v/>
      </c>
      <c r="IC116" s="1008" t="str">
        <f t="shared" si="217"/>
        <v/>
      </c>
      <c r="ID116" s="1008" t="str">
        <f t="shared" si="218"/>
        <v/>
      </c>
      <c r="IE116" s="1008" t="str">
        <f t="shared" si="219"/>
        <v/>
      </c>
      <c r="IF116" s="1008" t="str">
        <f t="shared" si="220"/>
        <v/>
      </c>
      <c r="IG116" s="1008" t="str">
        <f t="shared" si="221"/>
        <v/>
      </c>
      <c r="IH116" s="1008" t="str">
        <f t="shared" si="222"/>
        <v/>
      </c>
      <c r="II116" s="1008" t="str">
        <f t="shared" si="223"/>
        <v/>
      </c>
      <c r="IJ116" s="1008" t="str">
        <f t="shared" si="224"/>
        <v/>
      </c>
      <c r="IK116" s="1008" t="str">
        <f t="shared" si="225"/>
        <v/>
      </c>
      <c r="IL116" s="1008" t="str">
        <f t="shared" si="226"/>
        <v/>
      </c>
      <c r="IM116" s="1008" t="str">
        <f t="shared" si="227"/>
        <v/>
      </c>
      <c r="IN116" s="1008" t="str">
        <f t="shared" si="228"/>
        <v/>
      </c>
      <c r="IO116" s="1008" t="str">
        <f t="shared" si="229"/>
        <v/>
      </c>
      <c r="IP116" s="1008" t="str">
        <f t="shared" si="230"/>
        <v/>
      </c>
      <c r="IQ116" s="1008" t="str">
        <f t="shared" si="231"/>
        <v/>
      </c>
      <c r="IR116" s="1008" t="str">
        <f t="shared" si="232"/>
        <v/>
      </c>
      <c r="IS116" s="1008" t="str">
        <f t="shared" si="233"/>
        <v/>
      </c>
      <c r="IT116" s="1008" t="str">
        <f t="shared" si="234"/>
        <v/>
      </c>
      <c r="IU116" s="1008" t="str">
        <f t="shared" si="235"/>
        <v/>
      </c>
      <c r="IV116" s="1008" t="str">
        <f t="shared" si="236"/>
        <v/>
      </c>
      <c r="IW116" s="1008" t="str">
        <f t="shared" si="237"/>
        <v/>
      </c>
      <c r="IX116" s="1008" t="str">
        <f t="shared" si="238"/>
        <v/>
      </c>
      <c r="IY116" s="1008" t="str">
        <f t="shared" si="239"/>
        <v/>
      </c>
      <c r="IZ116" s="1008" t="str">
        <f t="shared" si="240"/>
        <v/>
      </c>
      <c r="JA116" s="1008" t="str">
        <f t="shared" si="241"/>
        <v/>
      </c>
      <c r="JB116" s="1008" t="str">
        <f t="shared" si="242"/>
        <v/>
      </c>
      <c r="JC116" s="1008" t="str">
        <f t="shared" si="243"/>
        <v/>
      </c>
      <c r="JD116" s="1008" t="str">
        <f t="shared" si="244"/>
        <v/>
      </c>
      <c r="JE116" s="1008" t="str">
        <f t="shared" si="245"/>
        <v/>
      </c>
      <c r="JF116" s="1008" t="str">
        <f t="shared" si="246"/>
        <v/>
      </c>
      <c r="JG116" s="1008" t="str">
        <f t="shared" si="247"/>
        <v/>
      </c>
      <c r="JH116" s="1008" t="str">
        <f t="shared" si="248"/>
        <v/>
      </c>
      <c r="JI116" s="1008" t="str">
        <f t="shared" si="249"/>
        <v/>
      </c>
      <c r="JJ116" s="1008" t="str">
        <f t="shared" si="250"/>
        <v/>
      </c>
      <c r="JK116" s="1008" t="str">
        <f t="shared" si="251"/>
        <v/>
      </c>
      <c r="JL116" s="1008" t="str">
        <f t="shared" si="252"/>
        <v/>
      </c>
      <c r="JM116" s="1008" t="str">
        <f t="shared" si="253"/>
        <v/>
      </c>
      <c r="JN116" s="1008" t="str">
        <f t="shared" si="254"/>
        <v/>
      </c>
      <c r="JO116" s="1008" t="str">
        <f t="shared" si="255"/>
        <v/>
      </c>
      <c r="JP116" s="1008" t="str">
        <f t="shared" si="256"/>
        <v/>
      </c>
      <c r="JQ116" s="1008" t="str">
        <f t="shared" si="257"/>
        <v/>
      </c>
      <c r="JR116" s="1008" t="str">
        <f t="shared" si="258"/>
        <v/>
      </c>
      <c r="JS116" s="1008" t="str">
        <f t="shared" si="259"/>
        <v/>
      </c>
      <c r="JT116" s="1008" t="str">
        <f t="shared" si="260"/>
        <v/>
      </c>
      <c r="JU116" s="1008" t="str">
        <f t="shared" si="261"/>
        <v/>
      </c>
      <c r="JV116" s="1008" t="str">
        <f t="shared" si="262"/>
        <v/>
      </c>
      <c r="JW116" s="1008" t="str">
        <f t="shared" si="263"/>
        <v/>
      </c>
      <c r="JX116" s="1008" t="str">
        <f t="shared" si="264"/>
        <v/>
      </c>
      <c r="JY116" s="1008" t="str">
        <f t="shared" si="265"/>
        <v/>
      </c>
      <c r="JZ116" s="1008" t="str">
        <f t="shared" si="266"/>
        <v/>
      </c>
      <c r="KA116" s="1008" t="str">
        <f t="shared" si="267"/>
        <v/>
      </c>
      <c r="KB116" s="1008" t="str">
        <f t="shared" si="268"/>
        <v/>
      </c>
      <c r="KC116" s="1008" t="str">
        <f t="shared" si="269"/>
        <v/>
      </c>
      <c r="KD116" s="1008" t="str">
        <f t="shared" si="270"/>
        <v/>
      </c>
      <c r="KE116" s="1008" t="str">
        <f t="shared" si="271"/>
        <v/>
      </c>
      <c r="KF116" s="1008" t="str">
        <f t="shared" si="272"/>
        <v/>
      </c>
      <c r="KG116" s="1008" t="str">
        <f t="shared" si="273"/>
        <v/>
      </c>
      <c r="KH116" s="1008" t="str">
        <f t="shared" si="274"/>
        <v/>
      </c>
      <c r="KI116" s="1008" t="str">
        <f t="shared" si="275"/>
        <v/>
      </c>
      <c r="KJ116" s="1008" t="str">
        <f t="shared" si="276"/>
        <v/>
      </c>
      <c r="KK116" s="1008" t="str">
        <f t="shared" si="277"/>
        <v/>
      </c>
      <c r="KL116" s="1008" t="str">
        <f t="shared" si="278"/>
        <v/>
      </c>
      <c r="KM116" s="1008" t="str">
        <f t="shared" si="279"/>
        <v/>
      </c>
      <c r="KN116" s="1008" t="str">
        <f t="shared" si="280"/>
        <v/>
      </c>
      <c r="KO116" s="1008" t="str">
        <f t="shared" si="281"/>
        <v/>
      </c>
      <c r="KP116" s="1008" t="str">
        <f t="shared" si="282"/>
        <v/>
      </c>
      <c r="KQ116" s="1008" t="str">
        <f t="shared" si="283"/>
        <v/>
      </c>
      <c r="KR116" s="1008" t="str">
        <f t="shared" si="284"/>
        <v/>
      </c>
      <c r="KS116" s="1008" t="str">
        <f t="shared" si="285"/>
        <v/>
      </c>
      <c r="KT116" s="1008" t="str">
        <f t="shared" si="286"/>
        <v/>
      </c>
      <c r="KU116" s="1008" t="str">
        <f t="shared" si="287"/>
        <v/>
      </c>
      <c r="KV116" s="1008" t="str">
        <f t="shared" si="288"/>
        <v/>
      </c>
      <c r="KW116" s="1008" t="str">
        <f t="shared" si="289"/>
        <v/>
      </c>
      <c r="KX116" s="1008" t="str">
        <f t="shared" si="290"/>
        <v/>
      </c>
      <c r="KY116" s="1008" t="str">
        <f t="shared" si="291"/>
        <v/>
      </c>
      <c r="KZ116" s="1008" t="str">
        <f t="shared" si="292"/>
        <v/>
      </c>
      <c r="LA116" s="1008" t="str">
        <f t="shared" si="293"/>
        <v/>
      </c>
      <c r="LB116" s="1008" t="str">
        <f t="shared" si="294"/>
        <v/>
      </c>
      <c r="LC116" s="1008" t="str">
        <f t="shared" si="295"/>
        <v/>
      </c>
      <c r="LD116" s="1008" t="str">
        <f t="shared" si="296"/>
        <v/>
      </c>
      <c r="LE116" s="1008" t="str">
        <f t="shared" si="297"/>
        <v/>
      </c>
      <c r="LF116" s="1008" t="str">
        <f t="shared" si="298"/>
        <v/>
      </c>
      <c r="LG116" s="1008" t="str">
        <f t="shared" si="299"/>
        <v/>
      </c>
      <c r="LH116" s="1008" t="str">
        <f t="shared" si="300"/>
        <v/>
      </c>
      <c r="LI116" s="1008" t="str">
        <f t="shared" si="301"/>
        <v/>
      </c>
      <c r="LJ116" s="1008" t="str">
        <f t="shared" si="302"/>
        <v/>
      </c>
      <c r="LK116" s="1008" t="str">
        <f t="shared" si="303"/>
        <v/>
      </c>
      <c r="LL116" s="1008" t="str">
        <f t="shared" si="304"/>
        <v/>
      </c>
      <c r="LM116" s="1008" t="str">
        <f t="shared" si="305"/>
        <v/>
      </c>
      <c r="LN116" s="1008" t="str">
        <f t="shared" si="306"/>
        <v/>
      </c>
      <c r="LO116" s="1008" t="str">
        <f t="shared" si="307"/>
        <v/>
      </c>
      <c r="LP116" s="1008" t="str">
        <f t="shared" si="308"/>
        <v/>
      </c>
      <c r="LQ116" s="1009" t="str">
        <f t="shared" si="309"/>
        <v/>
      </c>
      <c r="LR116" s="1009" t="str">
        <f t="shared" si="310"/>
        <v/>
      </c>
      <c r="LS116" s="1009" t="str">
        <f t="shared" si="311"/>
        <v/>
      </c>
      <c r="LT116" s="1009" t="str">
        <f t="shared" si="312"/>
        <v/>
      </c>
      <c r="LU116" s="1009" t="str">
        <f t="shared" si="313"/>
        <v/>
      </c>
      <c r="LV116" s="1004" t="str">
        <f t="shared" si="314"/>
        <v/>
      </c>
      <c r="LW116" s="1004" t="str">
        <f t="shared" si="315"/>
        <v/>
      </c>
      <c r="LX116" s="1004" t="str">
        <f t="shared" si="316"/>
        <v/>
      </c>
      <c r="LY116" s="1004" t="str">
        <f t="shared" si="317"/>
        <v/>
      </c>
      <c r="LZ116" s="1004" t="str">
        <f t="shared" si="318"/>
        <v/>
      </c>
      <c r="MA116" s="1004" t="str">
        <f t="shared" si="319"/>
        <v/>
      </c>
      <c r="MB116" s="1004" t="str">
        <f t="shared" si="320"/>
        <v/>
      </c>
      <c r="MC116" s="1004" t="str">
        <f t="shared" si="321"/>
        <v/>
      </c>
      <c r="MD116" s="1004" t="str">
        <f t="shared" si="322"/>
        <v/>
      </c>
      <c r="ME116" s="1004" t="str">
        <f t="shared" si="323"/>
        <v/>
      </c>
      <c r="MF116" s="1004" t="str">
        <f t="shared" si="324"/>
        <v/>
      </c>
      <c r="MG116" s="1004" t="str">
        <f t="shared" si="325"/>
        <v/>
      </c>
      <c r="MH116" s="1004" t="str">
        <f t="shared" si="326"/>
        <v/>
      </c>
      <c r="MI116" s="1004" t="str">
        <f t="shared" si="327"/>
        <v/>
      </c>
      <c r="MJ116" s="1004" t="str">
        <f t="shared" si="328"/>
        <v/>
      </c>
      <c r="MK116" s="1004" t="str">
        <f t="shared" si="329"/>
        <v/>
      </c>
      <c r="ML116" s="1004" t="str">
        <f t="shared" si="330"/>
        <v/>
      </c>
      <c r="MM116" s="1004" t="str">
        <f t="shared" si="331"/>
        <v/>
      </c>
      <c r="MN116" s="1004" t="str">
        <f t="shared" si="332"/>
        <v/>
      </c>
      <c r="MO116" s="1004" t="str">
        <f t="shared" si="333"/>
        <v/>
      </c>
      <c r="MP116" s="1007">
        <f t="shared" si="340"/>
        <v>0</v>
      </c>
      <c r="MQ116" s="1007">
        <f t="shared" si="341"/>
        <v>0</v>
      </c>
      <c r="MR116" s="1007">
        <f t="shared" si="342"/>
        <v>0</v>
      </c>
      <c r="MS116" s="1007">
        <f t="shared" si="343"/>
        <v>0</v>
      </c>
      <c r="MT116" s="1007">
        <f t="shared" si="344"/>
        <v>0</v>
      </c>
      <c r="MU116" s="1007">
        <f t="shared" si="345"/>
        <v>0</v>
      </c>
      <c r="MV116" s="1007">
        <f t="shared" si="346"/>
        <v>0</v>
      </c>
      <c r="MW116" s="1007">
        <f t="shared" si="347"/>
        <v>0</v>
      </c>
      <c r="MX116" s="1007">
        <f t="shared" si="348"/>
        <v>0</v>
      </c>
      <c r="MY116" s="1007">
        <f t="shared" si="349"/>
        <v>0</v>
      </c>
      <c r="MZ116" s="1007">
        <f t="shared" si="334"/>
        <v>0</v>
      </c>
      <c r="NA116" s="1007">
        <f t="shared" si="335"/>
        <v>0</v>
      </c>
      <c r="NB116" s="1007">
        <f t="shared" si="336"/>
        <v>0</v>
      </c>
      <c r="NC116" s="1007">
        <f t="shared" si="337"/>
        <v>0</v>
      </c>
      <c r="ND116" s="1007">
        <f t="shared" si="338"/>
        <v>0</v>
      </c>
    </row>
    <row r="117" spans="1:368" s="1004" customFormat="1" ht="13.9" customHeight="1" x14ac:dyDescent="0.2">
      <c r="A117" s="1103" t="str">
        <f t="shared" si="339"/>
        <v/>
      </c>
      <c r="B117" s="1047">
        <f>'Rent Schedule &amp; Summary'!B24</f>
        <v>0</v>
      </c>
      <c r="C117" s="1038">
        <f>'Rent Schedule &amp; Summary'!C24</f>
        <v>0</v>
      </c>
      <c r="D117" s="1039">
        <f>'Rent Schedule &amp; Summary'!D24</f>
        <v>0</v>
      </c>
      <c r="E117" s="1040">
        <f>'Rent Schedule &amp; Summary'!E24</f>
        <v>0</v>
      </c>
      <c r="F117" s="1040">
        <f>'Rent Schedule &amp; Summary'!F24</f>
        <v>0</v>
      </c>
      <c r="G117" s="1040">
        <f>'Rent Schedule &amp; Summary'!G24</f>
        <v>0</v>
      </c>
      <c r="H117" s="1040">
        <f>'Rent Schedule &amp; Summary'!H24</f>
        <v>0</v>
      </c>
      <c r="I117" s="1040">
        <f>'Rent Schedule &amp; Summary'!I24</f>
        <v>0</v>
      </c>
      <c r="J117" s="1040">
        <f>'Rent Schedule &amp; Summary'!J24</f>
        <v>0</v>
      </c>
      <c r="K117" s="1041">
        <f>'Rent Schedule &amp; Summary'!K24</f>
        <v>0</v>
      </c>
      <c r="L117" s="480">
        <f t="shared" si="2"/>
        <v>0</v>
      </c>
      <c r="M117" s="480">
        <f t="shared" si="3"/>
        <v>0</v>
      </c>
      <c r="N117" s="1042">
        <f>'Rent Schedule &amp; Summary'!N24</f>
        <v>0</v>
      </c>
      <c r="O117" s="1042">
        <f>'Rent Schedule &amp; Summary'!K24</f>
        <v>0</v>
      </c>
      <c r="P117" s="1042">
        <f>'Rent Schedule &amp; Summary'!P24</f>
        <v>0</v>
      </c>
      <c r="Q117" s="1044">
        <f>'Rent Schedule &amp; Summary'!Q24</f>
        <v>0</v>
      </c>
      <c r="R117" s="1045"/>
      <c r="S117" s="1046"/>
      <c r="T117" s="1456"/>
      <c r="U117" s="1456"/>
      <c r="V117" s="1456"/>
      <c r="W117" s="1456"/>
      <c r="X117" s="1004" t="str">
        <f t="shared" si="4"/>
        <v/>
      </c>
      <c r="Y117" s="1004" t="str">
        <f t="shared" si="5"/>
        <v/>
      </c>
      <c r="Z117" s="1004" t="str">
        <f t="shared" si="6"/>
        <v/>
      </c>
      <c r="AA117" s="1004" t="str">
        <f t="shared" si="7"/>
        <v/>
      </c>
      <c r="AB117" s="1004" t="str">
        <f t="shared" si="8"/>
        <v/>
      </c>
      <c r="AC117" s="1004" t="str">
        <f t="shared" si="9"/>
        <v/>
      </c>
      <c r="AD117" s="1004" t="str">
        <f t="shared" si="10"/>
        <v/>
      </c>
      <c r="AE117" s="1004" t="str">
        <f t="shared" si="11"/>
        <v/>
      </c>
      <c r="AF117" s="1004" t="str">
        <f t="shared" si="12"/>
        <v/>
      </c>
      <c r="AG117" s="1004" t="str">
        <f t="shared" si="13"/>
        <v/>
      </c>
      <c r="AH117" s="1004" t="str">
        <f t="shared" si="14"/>
        <v/>
      </c>
      <c r="AI117" s="1004" t="str">
        <f t="shared" si="15"/>
        <v/>
      </c>
      <c r="AJ117" s="1004" t="str">
        <f t="shared" si="16"/>
        <v/>
      </c>
      <c r="AK117" s="1004" t="str">
        <f t="shared" si="17"/>
        <v/>
      </c>
      <c r="AL117" s="1004" t="str">
        <f t="shared" si="18"/>
        <v/>
      </c>
      <c r="AM117" s="1004" t="str">
        <f t="shared" si="19"/>
        <v/>
      </c>
      <c r="AN117" s="1004" t="str">
        <f t="shared" si="20"/>
        <v/>
      </c>
      <c r="AO117" s="1004" t="str">
        <f t="shared" si="21"/>
        <v/>
      </c>
      <c r="AP117" s="1004" t="str">
        <f t="shared" si="22"/>
        <v/>
      </c>
      <c r="AQ117" s="1004" t="str">
        <f t="shared" si="23"/>
        <v/>
      </c>
      <c r="AR117" s="1004" t="str">
        <f t="shared" si="24"/>
        <v/>
      </c>
      <c r="AS117" s="1004" t="str">
        <f t="shared" si="25"/>
        <v/>
      </c>
      <c r="AT117" s="1004" t="str">
        <f t="shared" si="26"/>
        <v/>
      </c>
      <c r="AU117" s="1004" t="str">
        <f t="shared" si="27"/>
        <v/>
      </c>
      <c r="AV117" s="1004" t="str">
        <f t="shared" si="28"/>
        <v/>
      </c>
      <c r="AW117" s="1004" t="str">
        <f t="shared" si="29"/>
        <v/>
      </c>
      <c r="AX117" s="1004" t="str">
        <f t="shared" si="30"/>
        <v/>
      </c>
      <c r="AY117" s="1004" t="str">
        <f t="shared" si="31"/>
        <v/>
      </c>
      <c r="AZ117" s="1004" t="str">
        <f t="shared" si="32"/>
        <v/>
      </c>
      <c r="BA117" s="1004" t="str">
        <f t="shared" si="33"/>
        <v/>
      </c>
      <c r="BB117" s="1004" t="str">
        <f t="shared" si="34"/>
        <v/>
      </c>
      <c r="BC117" s="1004" t="str">
        <f t="shared" si="35"/>
        <v/>
      </c>
      <c r="BD117" s="1004" t="str">
        <f t="shared" si="36"/>
        <v/>
      </c>
      <c r="BE117" s="1004" t="str">
        <f t="shared" si="37"/>
        <v/>
      </c>
      <c r="BF117" s="1004" t="str">
        <f t="shared" si="38"/>
        <v/>
      </c>
      <c r="BG117" s="1004" t="str">
        <f t="shared" si="39"/>
        <v/>
      </c>
      <c r="BH117" s="1004" t="str">
        <f t="shared" si="40"/>
        <v/>
      </c>
      <c r="BI117" s="1004" t="str">
        <f t="shared" si="41"/>
        <v/>
      </c>
      <c r="BJ117" s="1004" t="str">
        <f t="shared" si="42"/>
        <v/>
      </c>
      <c r="BK117" s="1004" t="str">
        <f t="shared" si="43"/>
        <v/>
      </c>
      <c r="BL117" s="1004" t="str">
        <f t="shared" si="44"/>
        <v/>
      </c>
      <c r="BM117" s="1004" t="str">
        <f t="shared" si="45"/>
        <v/>
      </c>
      <c r="BN117" s="1004" t="str">
        <f t="shared" si="46"/>
        <v/>
      </c>
      <c r="BO117" s="1004" t="str">
        <f t="shared" si="47"/>
        <v/>
      </c>
      <c r="BP117" s="1004" t="str">
        <f t="shared" si="48"/>
        <v/>
      </c>
      <c r="BQ117" s="1004" t="str">
        <f t="shared" si="49"/>
        <v/>
      </c>
      <c r="BR117" s="1004" t="str">
        <f t="shared" si="50"/>
        <v/>
      </c>
      <c r="BS117" s="1004" t="str">
        <f t="shared" si="51"/>
        <v/>
      </c>
      <c r="BT117" s="1004" t="str">
        <f t="shared" si="52"/>
        <v/>
      </c>
      <c r="BU117" s="1004" t="str">
        <f t="shared" si="53"/>
        <v/>
      </c>
      <c r="BV117" s="1004" t="str">
        <f t="shared" si="54"/>
        <v/>
      </c>
      <c r="BW117" s="1004" t="str">
        <f t="shared" si="55"/>
        <v/>
      </c>
      <c r="BX117" s="1004" t="str">
        <f t="shared" si="56"/>
        <v/>
      </c>
      <c r="BY117" s="1004" t="str">
        <f t="shared" si="57"/>
        <v/>
      </c>
      <c r="BZ117" s="1004" t="str">
        <f t="shared" si="58"/>
        <v/>
      </c>
      <c r="CA117" s="1004" t="str">
        <f t="shared" si="59"/>
        <v/>
      </c>
      <c r="CB117" s="1004" t="str">
        <f t="shared" si="60"/>
        <v/>
      </c>
      <c r="CC117" s="1004" t="str">
        <f t="shared" si="61"/>
        <v/>
      </c>
      <c r="CD117" s="1004" t="str">
        <f t="shared" si="62"/>
        <v/>
      </c>
      <c r="CE117" s="1004" t="str">
        <f t="shared" si="63"/>
        <v/>
      </c>
      <c r="CF117" s="1004" t="str">
        <f t="shared" si="64"/>
        <v/>
      </c>
      <c r="CG117" s="1004" t="str">
        <f t="shared" si="65"/>
        <v/>
      </c>
      <c r="CH117" s="1004" t="str">
        <f t="shared" si="66"/>
        <v/>
      </c>
      <c r="CI117" s="1004" t="str">
        <f t="shared" si="67"/>
        <v/>
      </c>
      <c r="CJ117" s="1004" t="str">
        <f t="shared" si="68"/>
        <v/>
      </c>
      <c r="CK117" s="1004" t="str">
        <f t="shared" si="69"/>
        <v/>
      </c>
      <c r="CL117" s="1004" t="str">
        <f t="shared" si="70"/>
        <v/>
      </c>
      <c r="CM117" s="1004" t="str">
        <f t="shared" si="71"/>
        <v/>
      </c>
      <c r="CN117" s="1004" t="str">
        <f t="shared" si="72"/>
        <v/>
      </c>
      <c r="CO117" s="1004" t="str">
        <f t="shared" si="73"/>
        <v/>
      </c>
      <c r="CP117" s="1004" t="str">
        <f t="shared" si="74"/>
        <v/>
      </c>
      <c r="CQ117" s="1004" t="str">
        <f t="shared" si="75"/>
        <v/>
      </c>
      <c r="CR117" s="1004" t="str">
        <f t="shared" si="76"/>
        <v/>
      </c>
      <c r="CS117" s="1004" t="str">
        <f t="shared" si="77"/>
        <v/>
      </c>
      <c r="CT117" s="1004" t="str">
        <f t="shared" si="78"/>
        <v/>
      </c>
      <c r="CU117" s="1004" t="str">
        <f t="shared" si="79"/>
        <v/>
      </c>
      <c r="CV117" s="1004" t="str">
        <f t="shared" si="80"/>
        <v/>
      </c>
      <c r="CW117" s="1004" t="str">
        <f t="shared" si="81"/>
        <v/>
      </c>
      <c r="CX117" s="1004" t="str">
        <f t="shared" si="82"/>
        <v/>
      </c>
      <c r="CY117" s="1004" t="str">
        <f t="shared" si="83"/>
        <v/>
      </c>
      <c r="CZ117" s="1004" t="str">
        <f t="shared" si="84"/>
        <v/>
      </c>
      <c r="DA117" s="1004" t="str">
        <f t="shared" si="85"/>
        <v/>
      </c>
      <c r="DB117" s="1004" t="str">
        <f t="shared" si="86"/>
        <v/>
      </c>
      <c r="DC117" s="1004" t="str">
        <f t="shared" si="87"/>
        <v/>
      </c>
      <c r="DD117" s="1004" t="str">
        <f t="shared" si="88"/>
        <v/>
      </c>
      <c r="DE117" s="1004" t="str">
        <f t="shared" si="89"/>
        <v/>
      </c>
      <c r="DF117" s="1004" t="str">
        <f t="shared" si="90"/>
        <v/>
      </c>
      <c r="DG117" s="1004" t="str">
        <f t="shared" si="91"/>
        <v/>
      </c>
      <c r="DH117" s="1004" t="str">
        <f t="shared" si="92"/>
        <v/>
      </c>
      <c r="DI117" s="1004" t="str">
        <f t="shared" si="93"/>
        <v/>
      </c>
      <c r="DJ117" s="1004" t="str">
        <f t="shared" si="94"/>
        <v/>
      </c>
      <c r="DK117" s="1004" t="str">
        <f t="shared" si="95"/>
        <v/>
      </c>
      <c r="DL117" s="1004" t="str">
        <f t="shared" si="96"/>
        <v/>
      </c>
      <c r="DM117" s="1004" t="str">
        <f t="shared" si="97"/>
        <v/>
      </c>
      <c r="DN117" s="1004" t="str">
        <f t="shared" si="98"/>
        <v/>
      </c>
      <c r="DO117" s="1004" t="str">
        <f t="shared" si="99"/>
        <v/>
      </c>
      <c r="DP117" s="1004" t="str">
        <f t="shared" si="100"/>
        <v/>
      </c>
      <c r="DQ117" s="1004" t="str">
        <f t="shared" si="101"/>
        <v/>
      </c>
      <c r="DR117" s="1004" t="str">
        <f t="shared" si="102"/>
        <v/>
      </c>
      <c r="DS117" s="1004" t="str">
        <f t="shared" si="103"/>
        <v/>
      </c>
      <c r="DT117" s="1004" t="str">
        <f t="shared" si="104"/>
        <v/>
      </c>
      <c r="DU117" s="1004" t="str">
        <f t="shared" si="105"/>
        <v/>
      </c>
      <c r="DV117" s="1004" t="str">
        <f t="shared" si="106"/>
        <v/>
      </c>
      <c r="DW117" s="1004" t="str">
        <f t="shared" si="107"/>
        <v/>
      </c>
      <c r="DX117" s="1004" t="str">
        <f t="shared" si="108"/>
        <v/>
      </c>
      <c r="DY117" s="1004" t="str">
        <f t="shared" si="109"/>
        <v/>
      </c>
      <c r="DZ117" s="1004" t="str">
        <f t="shared" si="110"/>
        <v/>
      </c>
      <c r="EA117" s="1004" t="str">
        <f t="shared" si="111"/>
        <v/>
      </c>
      <c r="EB117" s="1004" t="str">
        <f t="shared" si="112"/>
        <v/>
      </c>
      <c r="EC117" s="1004" t="str">
        <f t="shared" si="113"/>
        <v/>
      </c>
      <c r="ED117" s="1004" t="str">
        <f t="shared" si="114"/>
        <v/>
      </c>
      <c r="EE117" s="1004" t="str">
        <f t="shared" si="115"/>
        <v/>
      </c>
      <c r="EF117" s="1004" t="str">
        <f t="shared" si="116"/>
        <v/>
      </c>
      <c r="EG117" s="1004" t="str">
        <f t="shared" si="117"/>
        <v/>
      </c>
      <c r="EH117" s="1004" t="str">
        <f t="shared" si="118"/>
        <v/>
      </c>
      <c r="EI117" s="1004" t="str">
        <f t="shared" si="119"/>
        <v/>
      </c>
      <c r="EJ117" s="1004" t="str">
        <f t="shared" si="120"/>
        <v/>
      </c>
      <c r="EK117" s="1004" t="str">
        <f t="shared" si="121"/>
        <v/>
      </c>
      <c r="EL117" s="1004" t="str">
        <f t="shared" si="122"/>
        <v/>
      </c>
      <c r="EM117" s="1004" t="str">
        <f t="shared" si="123"/>
        <v/>
      </c>
      <c r="EN117" s="1004" t="str">
        <f t="shared" si="124"/>
        <v/>
      </c>
      <c r="EO117" s="1004" t="str">
        <f t="shared" si="125"/>
        <v/>
      </c>
      <c r="EP117" s="1004" t="str">
        <f t="shared" si="126"/>
        <v/>
      </c>
      <c r="EQ117" s="1004" t="str">
        <f t="shared" si="127"/>
        <v/>
      </c>
      <c r="ER117" s="1004" t="str">
        <f t="shared" si="128"/>
        <v/>
      </c>
      <c r="ES117" s="1004" t="str">
        <f t="shared" si="129"/>
        <v/>
      </c>
      <c r="ET117" s="1004" t="str">
        <f t="shared" si="130"/>
        <v/>
      </c>
      <c r="EU117" s="1004" t="str">
        <f t="shared" si="131"/>
        <v/>
      </c>
      <c r="EV117" s="1004" t="str">
        <f t="shared" si="132"/>
        <v/>
      </c>
      <c r="EW117" s="1004" t="str">
        <f t="shared" si="133"/>
        <v/>
      </c>
      <c r="EX117" s="1004" t="str">
        <f t="shared" si="134"/>
        <v/>
      </c>
      <c r="EY117" s="1004" t="str">
        <f t="shared" si="135"/>
        <v/>
      </c>
      <c r="EZ117" s="1004" t="str">
        <f t="shared" si="136"/>
        <v/>
      </c>
      <c r="FA117" s="1004" t="str">
        <f t="shared" si="137"/>
        <v/>
      </c>
      <c r="FB117" s="1004" t="str">
        <f t="shared" si="138"/>
        <v/>
      </c>
      <c r="FC117" s="1004" t="str">
        <f t="shared" si="139"/>
        <v/>
      </c>
      <c r="FD117" s="1004" t="str">
        <f t="shared" si="140"/>
        <v/>
      </c>
      <c r="FE117" s="1004" t="str">
        <f t="shared" si="141"/>
        <v/>
      </c>
      <c r="FF117" s="1004" t="str">
        <f t="shared" si="142"/>
        <v/>
      </c>
      <c r="FG117" s="1004" t="str">
        <f t="shared" si="143"/>
        <v/>
      </c>
      <c r="FH117" s="1004" t="str">
        <f t="shared" si="144"/>
        <v/>
      </c>
      <c r="FI117" s="1004" t="str">
        <f t="shared" si="145"/>
        <v/>
      </c>
      <c r="FJ117" s="1004" t="str">
        <f t="shared" si="146"/>
        <v/>
      </c>
      <c r="FK117" s="1004" t="str">
        <f t="shared" si="147"/>
        <v/>
      </c>
      <c r="FL117" s="1004" t="str">
        <f t="shared" si="148"/>
        <v/>
      </c>
      <c r="FM117" s="1004" t="str">
        <f t="shared" si="149"/>
        <v/>
      </c>
      <c r="FN117" s="1004" t="str">
        <f t="shared" si="150"/>
        <v/>
      </c>
      <c r="FO117" s="1004" t="str">
        <f t="shared" si="151"/>
        <v/>
      </c>
      <c r="FP117" s="1004" t="str">
        <f t="shared" si="152"/>
        <v/>
      </c>
      <c r="FQ117" s="1004" t="str">
        <f t="shared" si="153"/>
        <v/>
      </c>
      <c r="FR117" s="1004" t="str">
        <f t="shared" si="154"/>
        <v/>
      </c>
      <c r="FS117" s="1004" t="str">
        <f t="shared" si="155"/>
        <v/>
      </c>
      <c r="FT117" s="1004" t="str">
        <f t="shared" si="156"/>
        <v/>
      </c>
      <c r="FU117" s="1004" t="str">
        <f t="shared" si="157"/>
        <v/>
      </c>
      <c r="FV117" s="1004" t="str">
        <f t="shared" si="158"/>
        <v/>
      </c>
      <c r="FW117" s="1004" t="str">
        <f t="shared" si="159"/>
        <v/>
      </c>
      <c r="FX117" s="1004" t="str">
        <f t="shared" si="160"/>
        <v/>
      </c>
      <c r="FY117" s="1004" t="str">
        <f t="shared" si="161"/>
        <v/>
      </c>
      <c r="FZ117" s="1004" t="str">
        <f t="shared" si="162"/>
        <v/>
      </c>
      <c r="GA117" s="1004" t="str">
        <f t="shared" si="163"/>
        <v/>
      </c>
      <c r="GB117" s="1004" t="str">
        <f t="shared" si="164"/>
        <v/>
      </c>
      <c r="GC117" s="1004" t="str">
        <f t="shared" si="165"/>
        <v/>
      </c>
      <c r="GD117" s="1004" t="str">
        <f t="shared" si="166"/>
        <v/>
      </c>
      <c r="GE117" s="1004" t="str">
        <f t="shared" si="167"/>
        <v/>
      </c>
      <c r="GF117" s="1004" t="str">
        <f t="shared" si="168"/>
        <v/>
      </c>
      <c r="GG117" s="1004" t="str">
        <f t="shared" si="169"/>
        <v/>
      </c>
      <c r="GH117" s="1004" t="str">
        <f t="shared" si="170"/>
        <v/>
      </c>
      <c r="GI117" s="1004" t="str">
        <f t="shared" si="171"/>
        <v/>
      </c>
      <c r="GJ117" s="1004" t="str">
        <f t="shared" si="172"/>
        <v/>
      </c>
      <c r="GK117" s="1004" t="str">
        <f t="shared" si="173"/>
        <v/>
      </c>
      <c r="GL117" s="1004" t="str">
        <f t="shared" si="174"/>
        <v/>
      </c>
      <c r="GM117" s="1004" t="str">
        <f t="shared" si="175"/>
        <v/>
      </c>
      <c r="GN117" s="1004" t="str">
        <f t="shared" si="176"/>
        <v/>
      </c>
      <c r="GO117" s="1004" t="str">
        <f t="shared" si="177"/>
        <v/>
      </c>
      <c r="GP117" s="1004" t="str">
        <f t="shared" si="178"/>
        <v/>
      </c>
      <c r="GQ117" s="1004" t="str">
        <f t="shared" si="179"/>
        <v/>
      </c>
      <c r="GR117" s="1004" t="str">
        <f t="shared" si="180"/>
        <v/>
      </c>
      <c r="GS117" s="1004" t="str">
        <f t="shared" si="181"/>
        <v/>
      </c>
      <c r="GT117" s="1004" t="str">
        <f t="shared" si="182"/>
        <v/>
      </c>
      <c r="GU117" s="1004" t="str">
        <f t="shared" si="183"/>
        <v/>
      </c>
      <c r="GV117" s="1004" t="str">
        <f t="shared" si="184"/>
        <v/>
      </c>
      <c r="GW117" s="1004" t="str">
        <f t="shared" si="185"/>
        <v/>
      </c>
      <c r="GX117" s="1004" t="str">
        <f t="shared" si="186"/>
        <v/>
      </c>
      <c r="GY117" s="1004" t="str">
        <f t="shared" si="187"/>
        <v/>
      </c>
      <c r="GZ117" s="1004" t="str">
        <f t="shared" si="188"/>
        <v/>
      </c>
      <c r="HA117" s="1004" t="str">
        <f t="shared" si="189"/>
        <v/>
      </c>
      <c r="HB117" s="1004" t="str">
        <f t="shared" si="190"/>
        <v/>
      </c>
      <c r="HC117" s="1004" t="str">
        <f t="shared" si="191"/>
        <v/>
      </c>
      <c r="HD117" s="1004" t="str">
        <f t="shared" si="192"/>
        <v/>
      </c>
      <c r="HE117" s="1004" t="str">
        <f t="shared" si="193"/>
        <v/>
      </c>
      <c r="HF117" s="1004" t="str">
        <f t="shared" si="194"/>
        <v/>
      </c>
      <c r="HG117" s="1004" t="str">
        <f t="shared" si="195"/>
        <v/>
      </c>
      <c r="HH117" s="1004" t="str">
        <f t="shared" si="196"/>
        <v/>
      </c>
      <c r="HI117" s="1004" t="str">
        <f t="shared" si="197"/>
        <v/>
      </c>
      <c r="HJ117" s="1004" t="str">
        <f t="shared" si="198"/>
        <v/>
      </c>
      <c r="HK117" s="1004" t="str">
        <f t="shared" si="199"/>
        <v/>
      </c>
      <c r="HL117" s="1004" t="str">
        <f t="shared" si="200"/>
        <v/>
      </c>
      <c r="HM117" s="1004" t="str">
        <f t="shared" si="201"/>
        <v/>
      </c>
      <c r="HN117" s="1004" t="str">
        <f t="shared" si="202"/>
        <v/>
      </c>
      <c r="HO117" s="1004" t="str">
        <f t="shared" si="203"/>
        <v/>
      </c>
      <c r="HP117" s="1004" t="str">
        <f t="shared" si="204"/>
        <v/>
      </c>
      <c r="HQ117" s="1004" t="str">
        <f t="shared" si="205"/>
        <v/>
      </c>
      <c r="HR117" s="1004" t="str">
        <f t="shared" si="206"/>
        <v/>
      </c>
      <c r="HS117" s="1004" t="str">
        <f t="shared" si="207"/>
        <v/>
      </c>
      <c r="HT117" s="1004" t="str">
        <f t="shared" si="208"/>
        <v/>
      </c>
      <c r="HU117" s="1004" t="str">
        <f t="shared" si="209"/>
        <v/>
      </c>
      <c r="HV117" s="1004" t="str">
        <f t="shared" si="210"/>
        <v/>
      </c>
      <c r="HW117" s="1004" t="str">
        <f t="shared" si="211"/>
        <v/>
      </c>
      <c r="HX117" s="1004" t="str">
        <f t="shared" si="212"/>
        <v/>
      </c>
      <c r="HY117" s="1004" t="str">
        <f t="shared" si="213"/>
        <v/>
      </c>
      <c r="HZ117" s="1008" t="str">
        <f t="shared" si="214"/>
        <v/>
      </c>
      <c r="IA117" s="1008" t="str">
        <f t="shared" si="215"/>
        <v/>
      </c>
      <c r="IB117" s="1008" t="str">
        <f t="shared" si="216"/>
        <v/>
      </c>
      <c r="IC117" s="1008" t="str">
        <f t="shared" si="217"/>
        <v/>
      </c>
      <c r="ID117" s="1008" t="str">
        <f t="shared" si="218"/>
        <v/>
      </c>
      <c r="IE117" s="1008" t="str">
        <f t="shared" si="219"/>
        <v/>
      </c>
      <c r="IF117" s="1008" t="str">
        <f t="shared" si="220"/>
        <v/>
      </c>
      <c r="IG117" s="1008" t="str">
        <f t="shared" si="221"/>
        <v/>
      </c>
      <c r="IH117" s="1008" t="str">
        <f t="shared" si="222"/>
        <v/>
      </c>
      <c r="II117" s="1008" t="str">
        <f t="shared" si="223"/>
        <v/>
      </c>
      <c r="IJ117" s="1008" t="str">
        <f t="shared" si="224"/>
        <v/>
      </c>
      <c r="IK117" s="1008" t="str">
        <f t="shared" si="225"/>
        <v/>
      </c>
      <c r="IL117" s="1008" t="str">
        <f t="shared" si="226"/>
        <v/>
      </c>
      <c r="IM117" s="1008" t="str">
        <f t="shared" si="227"/>
        <v/>
      </c>
      <c r="IN117" s="1008" t="str">
        <f t="shared" si="228"/>
        <v/>
      </c>
      <c r="IO117" s="1008" t="str">
        <f t="shared" si="229"/>
        <v/>
      </c>
      <c r="IP117" s="1008" t="str">
        <f t="shared" si="230"/>
        <v/>
      </c>
      <c r="IQ117" s="1008" t="str">
        <f t="shared" si="231"/>
        <v/>
      </c>
      <c r="IR117" s="1008" t="str">
        <f t="shared" si="232"/>
        <v/>
      </c>
      <c r="IS117" s="1008" t="str">
        <f t="shared" si="233"/>
        <v/>
      </c>
      <c r="IT117" s="1008" t="str">
        <f t="shared" si="234"/>
        <v/>
      </c>
      <c r="IU117" s="1008" t="str">
        <f t="shared" si="235"/>
        <v/>
      </c>
      <c r="IV117" s="1008" t="str">
        <f t="shared" si="236"/>
        <v/>
      </c>
      <c r="IW117" s="1008" t="str">
        <f t="shared" si="237"/>
        <v/>
      </c>
      <c r="IX117" s="1008" t="str">
        <f t="shared" si="238"/>
        <v/>
      </c>
      <c r="IY117" s="1008" t="str">
        <f t="shared" si="239"/>
        <v/>
      </c>
      <c r="IZ117" s="1008" t="str">
        <f t="shared" si="240"/>
        <v/>
      </c>
      <c r="JA117" s="1008" t="str">
        <f t="shared" si="241"/>
        <v/>
      </c>
      <c r="JB117" s="1008" t="str">
        <f t="shared" si="242"/>
        <v/>
      </c>
      <c r="JC117" s="1008" t="str">
        <f t="shared" si="243"/>
        <v/>
      </c>
      <c r="JD117" s="1008" t="str">
        <f t="shared" si="244"/>
        <v/>
      </c>
      <c r="JE117" s="1008" t="str">
        <f t="shared" si="245"/>
        <v/>
      </c>
      <c r="JF117" s="1008" t="str">
        <f t="shared" si="246"/>
        <v/>
      </c>
      <c r="JG117" s="1008" t="str">
        <f t="shared" si="247"/>
        <v/>
      </c>
      <c r="JH117" s="1008" t="str">
        <f t="shared" si="248"/>
        <v/>
      </c>
      <c r="JI117" s="1008" t="str">
        <f t="shared" si="249"/>
        <v/>
      </c>
      <c r="JJ117" s="1008" t="str">
        <f t="shared" si="250"/>
        <v/>
      </c>
      <c r="JK117" s="1008" t="str">
        <f t="shared" si="251"/>
        <v/>
      </c>
      <c r="JL117" s="1008" t="str">
        <f t="shared" si="252"/>
        <v/>
      </c>
      <c r="JM117" s="1008" t="str">
        <f t="shared" si="253"/>
        <v/>
      </c>
      <c r="JN117" s="1008" t="str">
        <f t="shared" si="254"/>
        <v/>
      </c>
      <c r="JO117" s="1008" t="str">
        <f t="shared" si="255"/>
        <v/>
      </c>
      <c r="JP117" s="1008" t="str">
        <f t="shared" si="256"/>
        <v/>
      </c>
      <c r="JQ117" s="1008" t="str">
        <f t="shared" si="257"/>
        <v/>
      </c>
      <c r="JR117" s="1008" t="str">
        <f t="shared" si="258"/>
        <v/>
      </c>
      <c r="JS117" s="1008" t="str">
        <f t="shared" si="259"/>
        <v/>
      </c>
      <c r="JT117" s="1008" t="str">
        <f t="shared" si="260"/>
        <v/>
      </c>
      <c r="JU117" s="1008" t="str">
        <f t="shared" si="261"/>
        <v/>
      </c>
      <c r="JV117" s="1008" t="str">
        <f t="shared" si="262"/>
        <v/>
      </c>
      <c r="JW117" s="1008" t="str">
        <f t="shared" si="263"/>
        <v/>
      </c>
      <c r="JX117" s="1008" t="str">
        <f t="shared" si="264"/>
        <v/>
      </c>
      <c r="JY117" s="1008" t="str">
        <f t="shared" si="265"/>
        <v/>
      </c>
      <c r="JZ117" s="1008" t="str">
        <f t="shared" si="266"/>
        <v/>
      </c>
      <c r="KA117" s="1008" t="str">
        <f t="shared" si="267"/>
        <v/>
      </c>
      <c r="KB117" s="1008" t="str">
        <f t="shared" si="268"/>
        <v/>
      </c>
      <c r="KC117" s="1008" t="str">
        <f t="shared" si="269"/>
        <v/>
      </c>
      <c r="KD117" s="1008" t="str">
        <f t="shared" si="270"/>
        <v/>
      </c>
      <c r="KE117" s="1008" t="str">
        <f t="shared" si="271"/>
        <v/>
      </c>
      <c r="KF117" s="1008" t="str">
        <f t="shared" si="272"/>
        <v/>
      </c>
      <c r="KG117" s="1008" t="str">
        <f t="shared" si="273"/>
        <v/>
      </c>
      <c r="KH117" s="1008" t="str">
        <f t="shared" si="274"/>
        <v/>
      </c>
      <c r="KI117" s="1008" t="str">
        <f t="shared" si="275"/>
        <v/>
      </c>
      <c r="KJ117" s="1008" t="str">
        <f t="shared" si="276"/>
        <v/>
      </c>
      <c r="KK117" s="1008" t="str">
        <f t="shared" si="277"/>
        <v/>
      </c>
      <c r="KL117" s="1008" t="str">
        <f t="shared" si="278"/>
        <v/>
      </c>
      <c r="KM117" s="1008" t="str">
        <f t="shared" si="279"/>
        <v/>
      </c>
      <c r="KN117" s="1008" t="str">
        <f t="shared" si="280"/>
        <v/>
      </c>
      <c r="KO117" s="1008" t="str">
        <f t="shared" si="281"/>
        <v/>
      </c>
      <c r="KP117" s="1008" t="str">
        <f t="shared" si="282"/>
        <v/>
      </c>
      <c r="KQ117" s="1008" t="str">
        <f t="shared" si="283"/>
        <v/>
      </c>
      <c r="KR117" s="1008" t="str">
        <f t="shared" si="284"/>
        <v/>
      </c>
      <c r="KS117" s="1008" t="str">
        <f t="shared" si="285"/>
        <v/>
      </c>
      <c r="KT117" s="1008" t="str">
        <f t="shared" si="286"/>
        <v/>
      </c>
      <c r="KU117" s="1008" t="str">
        <f t="shared" si="287"/>
        <v/>
      </c>
      <c r="KV117" s="1008" t="str">
        <f t="shared" si="288"/>
        <v/>
      </c>
      <c r="KW117" s="1008" t="str">
        <f t="shared" si="289"/>
        <v/>
      </c>
      <c r="KX117" s="1008" t="str">
        <f t="shared" si="290"/>
        <v/>
      </c>
      <c r="KY117" s="1008" t="str">
        <f t="shared" si="291"/>
        <v/>
      </c>
      <c r="KZ117" s="1008" t="str">
        <f t="shared" si="292"/>
        <v/>
      </c>
      <c r="LA117" s="1008" t="str">
        <f t="shared" si="293"/>
        <v/>
      </c>
      <c r="LB117" s="1008" t="str">
        <f t="shared" si="294"/>
        <v/>
      </c>
      <c r="LC117" s="1008" t="str">
        <f t="shared" si="295"/>
        <v/>
      </c>
      <c r="LD117" s="1008" t="str">
        <f t="shared" si="296"/>
        <v/>
      </c>
      <c r="LE117" s="1008" t="str">
        <f t="shared" si="297"/>
        <v/>
      </c>
      <c r="LF117" s="1008" t="str">
        <f t="shared" si="298"/>
        <v/>
      </c>
      <c r="LG117" s="1008" t="str">
        <f t="shared" si="299"/>
        <v/>
      </c>
      <c r="LH117" s="1008" t="str">
        <f t="shared" si="300"/>
        <v/>
      </c>
      <c r="LI117" s="1008" t="str">
        <f t="shared" si="301"/>
        <v/>
      </c>
      <c r="LJ117" s="1008" t="str">
        <f t="shared" si="302"/>
        <v/>
      </c>
      <c r="LK117" s="1008" t="str">
        <f t="shared" si="303"/>
        <v/>
      </c>
      <c r="LL117" s="1008" t="str">
        <f t="shared" si="304"/>
        <v/>
      </c>
      <c r="LM117" s="1008" t="str">
        <f t="shared" si="305"/>
        <v/>
      </c>
      <c r="LN117" s="1008" t="str">
        <f t="shared" si="306"/>
        <v/>
      </c>
      <c r="LO117" s="1008" t="str">
        <f t="shared" si="307"/>
        <v/>
      </c>
      <c r="LP117" s="1008" t="str">
        <f t="shared" si="308"/>
        <v/>
      </c>
      <c r="LQ117" s="1009" t="str">
        <f t="shared" si="309"/>
        <v/>
      </c>
      <c r="LR117" s="1009" t="str">
        <f t="shared" si="310"/>
        <v/>
      </c>
      <c r="LS117" s="1009" t="str">
        <f t="shared" si="311"/>
        <v/>
      </c>
      <c r="LT117" s="1009" t="str">
        <f t="shared" si="312"/>
        <v/>
      </c>
      <c r="LU117" s="1009" t="str">
        <f t="shared" si="313"/>
        <v/>
      </c>
      <c r="LV117" s="1004" t="str">
        <f t="shared" si="314"/>
        <v/>
      </c>
      <c r="LW117" s="1004" t="str">
        <f t="shared" si="315"/>
        <v/>
      </c>
      <c r="LX117" s="1004" t="str">
        <f t="shared" si="316"/>
        <v/>
      </c>
      <c r="LY117" s="1004" t="str">
        <f t="shared" si="317"/>
        <v/>
      </c>
      <c r="LZ117" s="1004" t="str">
        <f t="shared" si="318"/>
        <v/>
      </c>
      <c r="MA117" s="1004" t="str">
        <f t="shared" si="319"/>
        <v/>
      </c>
      <c r="MB117" s="1004" t="str">
        <f t="shared" si="320"/>
        <v/>
      </c>
      <c r="MC117" s="1004" t="str">
        <f t="shared" si="321"/>
        <v/>
      </c>
      <c r="MD117" s="1004" t="str">
        <f t="shared" si="322"/>
        <v/>
      </c>
      <c r="ME117" s="1004" t="str">
        <f t="shared" si="323"/>
        <v/>
      </c>
      <c r="MF117" s="1004" t="str">
        <f t="shared" si="324"/>
        <v/>
      </c>
      <c r="MG117" s="1004" t="str">
        <f t="shared" si="325"/>
        <v/>
      </c>
      <c r="MH117" s="1004" t="str">
        <f t="shared" si="326"/>
        <v/>
      </c>
      <c r="MI117" s="1004" t="str">
        <f t="shared" si="327"/>
        <v/>
      </c>
      <c r="MJ117" s="1004" t="str">
        <f t="shared" si="328"/>
        <v/>
      </c>
      <c r="MK117" s="1004" t="str">
        <f t="shared" si="329"/>
        <v/>
      </c>
      <c r="ML117" s="1004" t="str">
        <f t="shared" si="330"/>
        <v/>
      </c>
      <c r="MM117" s="1004" t="str">
        <f t="shared" si="331"/>
        <v/>
      </c>
      <c r="MN117" s="1004" t="str">
        <f t="shared" si="332"/>
        <v/>
      </c>
      <c r="MO117" s="1004" t="str">
        <f t="shared" si="333"/>
        <v/>
      </c>
      <c r="MP117" s="1007">
        <f t="shared" si="340"/>
        <v>0</v>
      </c>
      <c r="MQ117" s="1007">
        <f t="shared" si="341"/>
        <v>0</v>
      </c>
      <c r="MR117" s="1007">
        <f t="shared" si="342"/>
        <v>0</v>
      </c>
      <c r="MS117" s="1007">
        <f t="shared" si="343"/>
        <v>0</v>
      </c>
      <c r="MT117" s="1007">
        <f t="shared" si="344"/>
        <v>0</v>
      </c>
      <c r="MU117" s="1007">
        <f t="shared" si="345"/>
        <v>0</v>
      </c>
      <c r="MV117" s="1007">
        <f t="shared" si="346"/>
        <v>0</v>
      </c>
      <c r="MW117" s="1007">
        <f t="shared" si="347"/>
        <v>0</v>
      </c>
      <c r="MX117" s="1007">
        <f t="shared" si="348"/>
        <v>0</v>
      </c>
      <c r="MY117" s="1007">
        <f t="shared" si="349"/>
        <v>0</v>
      </c>
      <c r="MZ117" s="1007">
        <f t="shared" si="334"/>
        <v>0</v>
      </c>
      <c r="NA117" s="1007">
        <f t="shared" si="335"/>
        <v>0</v>
      </c>
      <c r="NB117" s="1007">
        <f t="shared" si="336"/>
        <v>0</v>
      </c>
      <c r="NC117" s="1007">
        <f t="shared" si="337"/>
        <v>0</v>
      </c>
      <c r="ND117" s="1007">
        <f t="shared" si="338"/>
        <v>0</v>
      </c>
    </row>
    <row r="118" spans="1:368" s="1004" customFormat="1" ht="13.9" customHeight="1" x14ac:dyDescent="0.2">
      <c r="A118" s="1103" t="str">
        <f t="shared" si="339"/>
        <v/>
      </c>
      <c r="B118" s="1047">
        <f>'Rent Schedule &amp; Summary'!B25</f>
        <v>0</v>
      </c>
      <c r="C118" s="1038">
        <f>'Rent Schedule &amp; Summary'!C25</f>
        <v>0</v>
      </c>
      <c r="D118" s="1039">
        <f>'Rent Schedule &amp; Summary'!D25</f>
        <v>0</v>
      </c>
      <c r="E118" s="1040">
        <f>'Rent Schedule &amp; Summary'!E25</f>
        <v>0</v>
      </c>
      <c r="F118" s="1040">
        <f>'Rent Schedule &amp; Summary'!F25</f>
        <v>0</v>
      </c>
      <c r="G118" s="1040">
        <f>'Rent Schedule &amp; Summary'!G25</f>
        <v>0</v>
      </c>
      <c r="H118" s="1040">
        <f>'Rent Schedule &amp; Summary'!H25</f>
        <v>0</v>
      </c>
      <c r="I118" s="1040">
        <f>'Rent Schedule &amp; Summary'!I25</f>
        <v>0</v>
      </c>
      <c r="J118" s="1040">
        <f>'Rent Schedule &amp; Summary'!J25</f>
        <v>0</v>
      </c>
      <c r="K118" s="1041">
        <f>'Rent Schedule &amp; Summary'!K25</f>
        <v>0</v>
      </c>
      <c r="L118" s="480">
        <f t="shared" si="2"/>
        <v>0</v>
      </c>
      <c r="M118" s="480">
        <f t="shared" si="3"/>
        <v>0</v>
      </c>
      <c r="N118" s="1042">
        <f>'Rent Schedule &amp; Summary'!N25</f>
        <v>0</v>
      </c>
      <c r="O118" s="1042">
        <f>'Rent Schedule &amp; Summary'!K25</f>
        <v>0</v>
      </c>
      <c r="P118" s="1042">
        <f>'Rent Schedule &amp; Summary'!P25</f>
        <v>0</v>
      </c>
      <c r="Q118" s="1044">
        <f>'Rent Schedule &amp; Summary'!Q25</f>
        <v>0</v>
      </c>
      <c r="R118" s="1045"/>
      <c r="S118" s="1046"/>
      <c r="T118" s="1456"/>
      <c r="U118" s="1456"/>
      <c r="V118" s="1456"/>
      <c r="W118" s="1456"/>
      <c r="X118" s="1004" t="str">
        <f t="shared" si="4"/>
        <v/>
      </c>
      <c r="Y118" s="1004" t="str">
        <f t="shared" si="5"/>
        <v/>
      </c>
      <c r="Z118" s="1004" t="str">
        <f t="shared" si="6"/>
        <v/>
      </c>
      <c r="AA118" s="1004" t="str">
        <f t="shared" si="7"/>
        <v/>
      </c>
      <c r="AB118" s="1004" t="str">
        <f t="shared" si="8"/>
        <v/>
      </c>
      <c r="AC118" s="1004" t="str">
        <f t="shared" si="9"/>
        <v/>
      </c>
      <c r="AD118" s="1004" t="str">
        <f t="shared" si="10"/>
        <v/>
      </c>
      <c r="AE118" s="1004" t="str">
        <f t="shared" si="11"/>
        <v/>
      </c>
      <c r="AF118" s="1004" t="str">
        <f t="shared" si="12"/>
        <v/>
      </c>
      <c r="AG118" s="1004" t="str">
        <f t="shared" si="13"/>
        <v/>
      </c>
      <c r="AH118" s="1004" t="str">
        <f t="shared" si="14"/>
        <v/>
      </c>
      <c r="AI118" s="1004" t="str">
        <f t="shared" si="15"/>
        <v/>
      </c>
      <c r="AJ118" s="1004" t="str">
        <f t="shared" si="16"/>
        <v/>
      </c>
      <c r="AK118" s="1004" t="str">
        <f t="shared" si="17"/>
        <v/>
      </c>
      <c r="AL118" s="1004" t="str">
        <f t="shared" si="18"/>
        <v/>
      </c>
      <c r="AM118" s="1004" t="str">
        <f t="shared" si="19"/>
        <v/>
      </c>
      <c r="AN118" s="1004" t="str">
        <f t="shared" si="20"/>
        <v/>
      </c>
      <c r="AO118" s="1004" t="str">
        <f t="shared" si="21"/>
        <v/>
      </c>
      <c r="AP118" s="1004" t="str">
        <f t="shared" si="22"/>
        <v/>
      </c>
      <c r="AQ118" s="1004" t="str">
        <f t="shared" si="23"/>
        <v/>
      </c>
      <c r="AR118" s="1004" t="str">
        <f t="shared" si="24"/>
        <v/>
      </c>
      <c r="AS118" s="1004" t="str">
        <f t="shared" si="25"/>
        <v/>
      </c>
      <c r="AT118" s="1004" t="str">
        <f t="shared" si="26"/>
        <v/>
      </c>
      <c r="AU118" s="1004" t="str">
        <f t="shared" si="27"/>
        <v/>
      </c>
      <c r="AV118" s="1004" t="str">
        <f t="shared" si="28"/>
        <v/>
      </c>
      <c r="AW118" s="1004" t="str">
        <f t="shared" si="29"/>
        <v/>
      </c>
      <c r="AX118" s="1004" t="str">
        <f t="shared" si="30"/>
        <v/>
      </c>
      <c r="AY118" s="1004" t="str">
        <f t="shared" si="31"/>
        <v/>
      </c>
      <c r="AZ118" s="1004" t="str">
        <f t="shared" si="32"/>
        <v/>
      </c>
      <c r="BA118" s="1004" t="str">
        <f t="shared" si="33"/>
        <v/>
      </c>
      <c r="BB118" s="1004" t="str">
        <f t="shared" si="34"/>
        <v/>
      </c>
      <c r="BC118" s="1004" t="str">
        <f t="shared" si="35"/>
        <v/>
      </c>
      <c r="BD118" s="1004" t="str">
        <f t="shared" si="36"/>
        <v/>
      </c>
      <c r="BE118" s="1004" t="str">
        <f t="shared" si="37"/>
        <v/>
      </c>
      <c r="BF118" s="1004" t="str">
        <f t="shared" si="38"/>
        <v/>
      </c>
      <c r="BG118" s="1004" t="str">
        <f t="shared" si="39"/>
        <v/>
      </c>
      <c r="BH118" s="1004" t="str">
        <f t="shared" si="40"/>
        <v/>
      </c>
      <c r="BI118" s="1004" t="str">
        <f t="shared" si="41"/>
        <v/>
      </c>
      <c r="BJ118" s="1004" t="str">
        <f t="shared" si="42"/>
        <v/>
      </c>
      <c r="BK118" s="1004" t="str">
        <f t="shared" si="43"/>
        <v/>
      </c>
      <c r="BL118" s="1004" t="str">
        <f t="shared" si="44"/>
        <v/>
      </c>
      <c r="BM118" s="1004" t="str">
        <f t="shared" si="45"/>
        <v/>
      </c>
      <c r="BN118" s="1004" t="str">
        <f t="shared" si="46"/>
        <v/>
      </c>
      <c r="BO118" s="1004" t="str">
        <f t="shared" si="47"/>
        <v/>
      </c>
      <c r="BP118" s="1004" t="str">
        <f t="shared" si="48"/>
        <v/>
      </c>
      <c r="BQ118" s="1004" t="str">
        <f t="shared" si="49"/>
        <v/>
      </c>
      <c r="BR118" s="1004" t="str">
        <f t="shared" si="50"/>
        <v/>
      </c>
      <c r="BS118" s="1004" t="str">
        <f t="shared" si="51"/>
        <v/>
      </c>
      <c r="BT118" s="1004" t="str">
        <f t="shared" si="52"/>
        <v/>
      </c>
      <c r="BU118" s="1004" t="str">
        <f t="shared" si="53"/>
        <v/>
      </c>
      <c r="BV118" s="1004" t="str">
        <f t="shared" si="54"/>
        <v/>
      </c>
      <c r="BW118" s="1004" t="str">
        <f t="shared" si="55"/>
        <v/>
      </c>
      <c r="BX118" s="1004" t="str">
        <f t="shared" si="56"/>
        <v/>
      </c>
      <c r="BY118" s="1004" t="str">
        <f t="shared" si="57"/>
        <v/>
      </c>
      <c r="BZ118" s="1004" t="str">
        <f t="shared" si="58"/>
        <v/>
      </c>
      <c r="CA118" s="1004" t="str">
        <f t="shared" si="59"/>
        <v/>
      </c>
      <c r="CB118" s="1004" t="str">
        <f t="shared" si="60"/>
        <v/>
      </c>
      <c r="CC118" s="1004" t="str">
        <f t="shared" si="61"/>
        <v/>
      </c>
      <c r="CD118" s="1004" t="str">
        <f t="shared" si="62"/>
        <v/>
      </c>
      <c r="CE118" s="1004" t="str">
        <f t="shared" si="63"/>
        <v/>
      </c>
      <c r="CF118" s="1004" t="str">
        <f t="shared" si="64"/>
        <v/>
      </c>
      <c r="CG118" s="1004" t="str">
        <f t="shared" si="65"/>
        <v/>
      </c>
      <c r="CH118" s="1004" t="str">
        <f t="shared" si="66"/>
        <v/>
      </c>
      <c r="CI118" s="1004" t="str">
        <f t="shared" si="67"/>
        <v/>
      </c>
      <c r="CJ118" s="1004" t="str">
        <f t="shared" si="68"/>
        <v/>
      </c>
      <c r="CK118" s="1004" t="str">
        <f t="shared" si="69"/>
        <v/>
      </c>
      <c r="CL118" s="1004" t="str">
        <f t="shared" si="70"/>
        <v/>
      </c>
      <c r="CM118" s="1004" t="str">
        <f t="shared" si="71"/>
        <v/>
      </c>
      <c r="CN118" s="1004" t="str">
        <f t="shared" si="72"/>
        <v/>
      </c>
      <c r="CO118" s="1004" t="str">
        <f t="shared" si="73"/>
        <v/>
      </c>
      <c r="CP118" s="1004" t="str">
        <f t="shared" si="74"/>
        <v/>
      </c>
      <c r="CQ118" s="1004" t="str">
        <f t="shared" si="75"/>
        <v/>
      </c>
      <c r="CR118" s="1004" t="str">
        <f t="shared" si="76"/>
        <v/>
      </c>
      <c r="CS118" s="1004" t="str">
        <f t="shared" si="77"/>
        <v/>
      </c>
      <c r="CT118" s="1004" t="str">
        <f t="shared" si="78"/>
        <v/>
      </c>
      <c r="CU118" s="1004" t="str">
        <f t="shared" si="79"/>
        <v/>
      </c>
      <c r="CV118" s="1004" t="str">
        <f t="shared" si="80"/>
        <v/>
      </c>
      <c r="CW118" s="1004" t="str">
        <f t="shared" si="81"/>
        <v/>
      </c>
      <c r="CX118" s="1004" t="str">
        <f t="shared" si="82"/>
        <v/>
      </c>
      <c r="CY118" s="1004" t="str">
        <f t="shared" si="83"/>
        <v/>
      </c>
      <c r="CZ118" s="1004" t="str">
        <f t="shared" si="84"/>
        <v/>
      </c>
      <c r="DA118" s="1004" t="str">
        <f t="shared" si="85"/>
        <v/>
      </c>
      <c r="DB118" s="1004" t="str">
        <f t="shared" si="86"/>
        <v/>
      </c>
      <c r="DC118" s="1004" t="str">
        <f t="shared" si="87"/>
        <v/>
      </c>
      <c r="DD118" s="1004" t="str">
        <f t="shared" si="88"/>
        <v/>
      </c>
      <c r="DE118" s="1004" t="str">
        <f t="shared" si="89"/>
        <v/>
      </c>
      <c r="DF118" s="1004" t="str">
        <f t="shared" si="90"/>
        <v/>
      </c>
      <c r="DG118" s="1004" t="str">
        <f t="shared" si="91"/>
        <v/>
      </c>
      <c r="DH118" s="1004" t="str">
        <f t="shared" si="92"/>
        <v/>
      </c>
      <c r="DI118" s="1004" t="str">
        <f t="shared" si="93"/>
        <v/>
      </c>
      <c r="DJ118" s="1004" t="str">
        <f t="shared" si="94"/>
        <v/>
      </c>
      <c r="DK118" s="1004" t="str">
        <f t="shared" si="95"/>
        <v/>
      </c>
      <c r="DL118" s="1004" t="str">
        <f t="shared" si="96"/>
        <v/>
      </c>
      <c r="DM118" s="1004" t="str">
        <f t="shared" si="97"/>
        <v/>
      </c>
      <c r="DN118" s="1004" t="str">
        <f t="shared" si="98"/>
        <v/>
      </c>
      <c r="DO118" s="1004" t="str">
        <f t="shared" si="99"/>
        <v/>
      </c>
      <c r="DP118" s="1004" t="str">
        <f t="shared" si="100"/>
        <v/>
      </c>
      <c r="DQ118" s="1004" t="str">
        <f t="shared" si="101"/>
        <v/>
      </c>
      <c r="DR118" s="1004" t="str">
        <f t="shared" si="102"/>
        <v/>
      </c>
      <c r="DS118" s="1004" t="str">
        <f t="shared" si="103"/>
        <v/>
      </c>
      <c r="DT118" s="1004" t="str">
        <f t="shared" si="104"/>
        <v/>
      </c>
      <c r="DU118" s="1004" t="str">
        <f t="shared" si="105"/>
        <v/>
      </c>
      <c r="DV118" s="1004" t="str">
        <f t="shared" si="106"/>
        <v/>
      </c>
      <c r="DW118" s="1004" t="str">
        <f t="shared" si="107"/>
        <v/>
      </c>
      <c r="DX118" s="1004" t="str">
        <f t="shared" si="108"/>
        <v/>
      </c>
      <c r="DY118" s="1004" t="str">
        <f t="shared" si="109"/>
        <v/>
      </c>
      <c r="DZ118" s="1004" t="str">
        <f t="shared" si="110"/>
        <v/>
      </c>
      <c r="EA118" s="1004" t="str">
        <f t="shared" si="111"/>
        <v/>
      </c>
      <c r="EB118" s="1004" t="str">
        <f t="shared" si="112"/>
        <v/>
      </c>
      <c r="EC118" s="1004" t="str">
        <f t="shared" si="113"/>
        <v/>
      </c>
      <c r="ED118" s="1004" t="str">
        <f t="shared" si="114"/>
        <v/>
      </c>
      <c r="EE118" s="1004" t="str">
        <f t="shared" si="115"/>
        <v/>
      </c>
      <c r="EF118" s="1004" t="str">
        <f t="shared" si="116"/>
        <v/>
      </c>
      <c r="EG118" s="1004" t="str">
        <f t="shared" si="117"/>
        <v/>
      </c>
      <c r="EH118" s="1004" t="str">
        <f t="shared" si="118"/>
        <v/>
      </c>
      <c r="EI118" s="1004" t="str">
        <f t="shared" si="119"/>
        <v/>
      </c>
      <c r="EJ118" s="1004" t="str">
        <f t="shared" si="120"/>
        <v/>
      </c>
      <c r="EK118" s="1004" t="str">
        <f t="shared" si="121"/>
        <v/>
      </c>
      <c r="EL118" s="1004" t="str">
        <f t="shared" si="122"/>
        <v/>
      </c>
      <c r="EM118" s="1004" t="str">
        <f t="shared" si="123"/>
        <v/>
      </c>
      <c r="EN118" s="1004" t="str">
        <f t="shared" si="124"/>
        <v/>
      </c>
      <c r="EO118" s="1004" t="str">
        <f t="shared" si="125"/>
        <v/>
      </c>
      <c r="EP118" s="1004" t="str">
        <f t="shared" si="126"/>
        <v/>
      </c>
      <c r="EQ118" s="1004" t="str">
        <f t="shared" si="127"/>
        <v/>
      </c>
      <c r="ER118" s="1004" t="str">
        <f t="shared" si="128"/>
        <v/>
      </c>
      <c r="ES118" s="1004" t="str">
        <f t="shared" si="129"/>
        <v/>
      </c>
      <c r="ET118" s="1004" t="str">
        <f t="shared" si="130"/>
        <v/>
      </c>
      <c r="EU118" s="1004" t="str">
        <f t="shared" si="131"/>
        <v/>
      </c>
      <c r="EV118" s="1004" t="str">
        <f t="shared" si="132"/>
        <v/>
      </c>
      <c r="EW118" s="1004" t="str">
        <f t="shared" si="133"/>
        <v/>
      </c>
      <c r="EX118" s="1004" t="str">
        <f t="shared" si="134"/>
        <v/>
      </c>
      <c r="EY118" s="1004" t="str">
        <f t="shared" si="135"/>
        <v/>
      </c>
      <c r="EZ118" s="1004" t="str">
        <f t="shared" si="136"/>
        <v/>
      </c>
      <c r="FA118" s="1004" t="str">
        <f t="shared" si="137"/>
        <v/>
      </c>
      <c r="FB118" s="1004" t="str">
        <f t="shared" si="138"/>
        <v/>
      </c>
      <c r="FC118" s="1004" t="str">
        <f t="shared" si="139"/>
        <v/>
      </c>
      <c r="FD118" s="1004" t="str">
        <f t="shared" si="140"/>
        <v/>
      </c>
      <c r="FE118" s="1004" t="str">
        <f t="shared" si="141"/>
        <v/>
      </c>
      <c r="FF118" s="1004" t="str">
        <f t="shared" si="142"/>
        <v/>
      </c>
      <c r="FG118" s="1004" t="str">
        <f t="shared" si="143"/>
        <v/>
      </c>
      <c r="FH118" s="1004" t="str">
        <f t="shared" si="144"/>
        <v/>
      </c>
      <c r="FI118" s="1004" t="str">
        <f t="shared" si="145"/>
        <v/>
      </c>
      <c r="FJ118" s="1004" t="str">
        <f t="shared" si="146"/>
        <v/>
      </c>
      <c r="FK118" s="1004" t="str">
        <f t="shared" si="147"/>
        <v/>
      </c>
      <c r="FL118" s="1004" t="str">
        <f t="shared" si="148"/>
        <v/>
      </c>
      <c r="FM118" s="1004" t="str">
        <f t="shared" si="149"/>
        <v/>
      </c>
      <c r="FN118" s="1004" t="str">
        <f t="shared" si="150"/>
        <v/>
      </c>
      <c r="FO118" s="1004" t="str">
        <f t="shared" si="151"/>
        <v/>
      </c>
      <c r="FP118" s="1004" t="str">
        <f t="shared" si="152"/>
        <v/>
      </c>
      <c r="FQ118" s="1004" t="str">
        <f t="shared" si="153"/>
        <v/>
      </c>
      <c r="FR118" s="1004" t="str">
        <f t="shared" si="154"/>
        <v/>
      </c>
      <c r="FS118" s="1004" t="str">
        <f t="shared" si="155"/>
        <v/>
      </c>
      <c r="FT118" s="1004" t="str">
        <f t="shared" si="156"/>
        <v/>
      </c>
      <c r="FU118" s="1004" t="str">
        <f t="shared" si="157"/>
        <v/>
      </c>
      <c r="FV118" s="1004" t="str">
        <f t="shared" si="158"/>
        <v/>
      </c>
      <c r="FW118" s="1004" t="str">
        <f t="shared" si="159"/>
        <v/>
      </c>
      <c r="FX118" s="1004" t="str">
        <f t="shared" si="160"/>
        <v/>
      </c>
      <c r="FY118" s="1004" t="str">
        <f t="shared" si="161"/>
        <v/>
      </c>
      <c r="FZ118" s="1004" t="str">
        <f t="shared" si="162"/>
        <v/>
      </c>
      <c r="GA118" s="1004" t="str">
        <f t="shared" si="163"/>
        <v/>
      </c>
      <c r="GB118" s="1004" t="str">
        <f t="shared" si="164"/>
        <v/>
      </c>
      <c r="GC118" s="1004" t="str">
        <f t="shared" si="165"/>
        <v/>
      </c>
      <c r="GD118" s="1004" t="str">
        <f t="shared" si="166"/>
        <v/>
      </c>
      <c r="GE118" s="1004" t="str">
        <f t="shared" si="167"/>
        <v/>
      </c>
      <c r="GF118" s="1004" t="str">
        <f t="shared" si="168"/>
        <v/>
      </c>
      <c r="GG118" s="1004" t="str">
        <f t="shared" si="169"/>
        <v/>
      </c>
      <c r="GH118" s="1004" t="str">
        <f t="shared" si="170"/>
        <v/>
      </c>
      <c r="GI118" s="1004" t="str">
        <f t="shared" si="171"/>
        <v/>
      </c>
      <c r="GJ118" s="1004" t="str">
        <f t="shared" si="172"/>
        <v/>
      </c>
      <c r="GK118" s="1004" t="str">
        <f t="shared" si="173"/>
        <v/>
      </c>
      <c r="GL118" s="1004" t="str">
        <f t="shared" si="174"/>
        <v/>
      </c>
      <c r="GM118" s="1004" t="str">
        <f t="shared" si="175"/>
        <v/>
      </c>
      <c r="GN118" s="1004" t="str">
        <f t="shared" si="176"/>
        <v/>
      </c>
      <c r="GO118" s="1004" t="str">
        <f t="shared" si="177"/>
        <v/>
      </c>
      <c r="GP118" s="1004" t="str">
        <f t="shared" si="178"/>
        <v/>
      </c>
      <c r="GQ118" s="1004" t="str">
        <f t="shared" si="179"/>
        <v/>
      </c>
      <c r="GR118" s="1004" t="str">
        <f t="shared" si="180"/>
        <v/>
      </c>
      <c r="GS118" s="1004" t="str">
        <f t="shared" si="181"/>
        <v/>
      </c>
      <c r="GT118" s="1004" t="str">
        <f t="shared" si="182"/>
        <v/>
      </c>
      <c r="GU118" s="1004" t="str">
        <f t="shared" si="183"/>
        <v/>
      </c>
      <c r="GV118" s="1004" t="str">
        <f t="shared" si="184"/>
        <v/>
      </c>
      <c r="GW118" s="1004" t="str">
        <f t="shared" si="185"/>
        <v/>
      </c>
      <c r="GX118" s="1004" t="str">
        <f t="shared" si="186"/>
        <v/>
      </c>
      <c r="GY118" s="1004" t="str">
        <f t="shared" si="187"/>
        <v/>
      </c>
      <c r="GZ118" s="1004" t="str">
        <f t="shared" si="188"/>
        <v/>
      </c>
      <c r="HA118" s="1004" t="str">
        <f t="shared" si="189"/>
        <v/>
      </c>
      <c r="HB118" s="1004" t="str">
        <f t="shared" si="190"/>
        <v/>
      </c>
      <c r="HC118" s="1004" t="str">
        <f t="shared" si="191"/>
        <v/>
      </c>
      <c r="HD118" s="1004" t="str">
        <f t="shared" si="192"/>
        <v/>
      </c>
      <c r="HE118" s="1004" t="str">
        <f t="shared" si="193"/>
        <v/>
      </c>
      <c r="HF118" s="1004" t="str">
        <f t="shared" si="194"/>
        <v/>
      </c>
      <c r="HG118" s="1004" t="str">
        <f t="shared" si="195"/>
        <v/>
      </c>
      <c r="HH118" s="1004" t="str">
        <f t="shared" si="196"/>
        <v/>
      </c>
      <c r="HI118" s="1004" t="str">
        <f t="shared" si="197"/>
        <v/>
      </c>
      <c r="HJ118" s="1004" t="str">
        <f t="shared" si="198"/>
        <v/>
      </c>
      <c r="HK118" s="1004" t="str">
        <f t="shared" si="199"/>
        <v/>
      </c>
      <c r="HL118" s="1004" t="str">
        <f t="shared" si="200"/>
        <v/>
      </c>
      <c r="HM118" s="1004" t="str">
        <f t="shared" si="201"/>
        <v/>
      </c>
      <c r="HN118" s="1004" t="str">
        <f t="shared" si="202"/>
        <v/>
      </c>
      <c r="HO118" s="1004" t="str">
        <f t="shared" si="203"/>
        <v/>
      </c>
      <c r="HP118" s="1004" t="str">
        <f t="shared" si="204"/>
        <v/>
      </c>
      <c r="HQ118" s="1004" t="str">
        <f t="shared" si="205"/>
        <v/>
      </c>
      <c r="HR118" s="1004" t="str">
        <f t="shared" si="206"/>
        <v/>
      </c>
      <c r="HS118" s="1004" t="str">
        <f t="shared" si="207"/>
        <v/>
      </c>
      <c r="HT118" s="1004" t="str">
        <f t="shared" si="208"/>
        <v/>
      </c>
      <c r="HU118" s="1004" t="str">
        <f t="shared" si="209"/>
        <v/>
      </c>
      <c r="HV118" s="1004" t="str">
        <f t="shared" si="210"/>
        <v/>
      </c>
      <c r="HW118" s="1004" t="str">
        <f t="shared" si="211"/>
        <v/>
      </c>
      <c r="HX118" s="1004" t="str">
        <f t="shared" si="212"/>
        <v/>
      </c>
      <c r="HY118" s="1004" t="str">
        <f t="shared" si="213"/>
        <v/>
      </c>
      <c r="HZ118" s="1008" t="str">
        <f t="shared" si="214"/>
        <v/>
      </c>
      <c r="IA118" s="1008" t="str">
        <f t="shared" si="215"/>
        <v/>
      </c>
      <c r="IB118" s="1008" t="str">
        <f t="shared" si="216"/>
        <v/>
      </c>
      <c r="IC118" s="1008" t="str">
        <f t="shared" si="217"/>
        <v/>
      </c>
      <c r="ID118" s="1008" t="str">
        <f t="shared" si="218"/>
        <v/>
      </c>
      <c r="IE118" s="1008" t="str">
        <f t="shared" si="219"/>
        <v/>
      </c>
      <c r="IF118" s="1008" t="str">
        <f t="shared" si="220"/>
        <v/>
      </c>
      <c r="IG118" s="1008" t="str">
        <f t="shared" si="221"/>
        <v/>
      </c>
      <c r="IH118" s="1008" t="str">
        <f t="shared" si="222"/>
        <v/>
      </c>
      <c r="II118" s="1008" t="str">
        <f t="shared" si="223"/>
        <v/>
      </c>
      <c r="IJ118" s="1008" t="str">
        <f t="shared" si="224"/>
        <v/>
      </c>
      <c r="IK118" s="1008" t="str">
        <f t="shared" si="225"/>
        <v/>
      </c>
      <c r="IL118" s="1008" t="str">
        <f t="shared" si="226"/>
        <v/>
      </c>
      <c r="IM118" s="1008" t="str">
        <f t="shared" si="227"/>
        <v/>
      </c>
      <c r="IN118" s="1008" t="str">
        <f t="shared" si="228"/>
        <v/>
      </c>
      <c r="IO118" s="1008" t="str">
        <f t="shared" si="229"/>
        <v/>
      </c>
      <c r="IP118" s="1008" t="str">
        <f t="shared" si="230"/>
        <v/>
      </c>
      <c r="IQ118" s="1008" t="str">
        <f t="shared" si="231"/>
        <v/>
      </c>
      <c r="IR118" s="1008" t="str">
        <f t="shared" si="232"/>
        <v/>
      </c>
      <c r="IS118" s="1008" t="str">
        <f t="shared" si="233"/>
        <v/>
      </c>
      <c r="IT118" s="1008" t="str">
        <f t="shared" si="234"/>
        <v/>
      </c>
      <c r="IU118" s="1008" t="str">
        <f t="shared" si="235"/>
        <v/>
      </c>
      <c r="IV118" s="1008" t="str">
        <f t="shared" si="236"/>
        <v/>
      </c>
      <c r="IW118" s="1008" t="str">
        <f t="shared" si="237"/>
        <v/>
      </c>
      <c r="IX118" s="1008" t="str">
        <f t="shared" si="238"/>
        <v/>
      </c>
      <c r="IY118" s="1008" t="str">
        <f t="shared" si="239"/>
        <v/>
      </c>
      <c r="IZ118" s="1008" t="str">
        <f t="shared" si="240"/>
        <v/>
      </c>
      <c r="JA118" s="1008" t="str">
        <f t="shared" si="241"/>
        <v/>
      </c>
      <c r="JB118" s="1008" t="str">
        <f t="shared" si="242"/>
        <v/>
      </c>
      <c r="JC118" s="1008" t="str">
        <f t="shared" si="243"/>
        <v/>
      </c>
      <c r="JD118" s="1008" t="str">
        <f t="shared" si="244"/>
        <v/>
      </c>
      <c r="JE118" s="1008" t="str">
        <f t="shared" si="245"/>
        <v/>
      </c>
      <c r="JF118" s="1008" t="str">
        <f t="shared" si="246"/>
        <v/>
      </c>
      <c r="JG118" s="1008" t="str">
        <f t="shared" si="247"/>
        <v/>
      </c>
      <c r="JH118" s="1008" t="str">
        <f t="shared" si="248"/>
        <v/>
      </c>
      <c r="JI118" s="1008" t="str">
        <f t="shared" si="249"/>
        <v/>
      </c>
      <c r="JJ118" s="1008" t="str">
        <f t="shared" si="250"/>
        <v/>
      </c>
      <c r="JK118" s="1008" t="str">
        <f t="shared" si="251"/>
        <v/>
      </c>
      <c r="JL118" s="1008" t="str">
        <f t="shared" si="252"/>
        <v/>
      </c>
      <c r="JM118" s="1008" t="str">
        <f t="shared" si="253"/>
        <v/>
      </c>
      <c r="JN118" s="1008" t="str">
        <f t="shared" si="254"/>
        <v/>
      </c>
      <c r="JO118" s="1008" t="str">
        <f t="shared" si="255"/>
        <v/>
      </c>
      <c r="JP118" s="1008" t="str">
        <f t="shared" si="256"/>
        <v/>
      </c>
      <c r="JQ118" s="1008" t="str">
        <f t="shared" si="257"/>
        <v/>
      </c>
      <c r="JR118" s="1008" t="str">
        <f t="shared" si="258"/>
        <v/>
      </c>
      <c r="JS118" s="1008" t="str">
        <f t="shared" si="259"/>
        <v/>
      </c>
      <c r="JT118" s="1008" t="str">
        <f t="shared" si="260"/>
        <v/>
      </c>
      <c r="JU118" s="1008" t="str">
        <f t="shared" si="261"/>
        <v/>
      </c>
      <c r="JV118" s="1008" t="str">
        <f t="shared" si="262"/>
        <v/>
      </c>
      <c r="JW118" s="1008" t="str">
        <f t="shared" si="263"/>
        <v/>
      </c>
      <c r="JX118" s="1008" t="str">
        <f t="shared" si="264"/>
        <v/>
      </c>
      <c r="JY118" s="1008" t="str">
        <f t="shared" si="265"/>
        <v/>
      </c>
      <c r="JZ118" s="1008" t="str">
        <f t="shared" si="266"/>
        <v/>
      </c>
      <c r="KA118" s="1008" t="str">
        <f t="shared" si="267"/>
        <v/>
      </c>
      <c r="KB118" s="1008" t="str">
        <f t="shared" si="268"/>
        <v/>
      </c>
      <c r="KC118" s="1008" t="str">
        <f t="shared" si="269"/>
        <v/>
      </c>
      <c r="KD118" s="1008" t="str">
        <f t="shared" si="270"/>
        <v/>
      </c>
      <c r="KE118" s="1008" t="str">
        <f t="shared" si="271"/>
        <v/>
      </c>
      <c r="KF118" s="1008" t="str">
        <f t="shared" si="272"/>
        <v/>
      </c>
      <c r="KG118" s="1008" t="str">
        <f t="shared" si="273"/>
        <v/>
      </c>
      <c r="KH118" s="1008" t="str">
        <f t="shared" si="274"/>
        <v/>
      </c>
      <c r="KI118" s="1008" t="str">
        <f t="shared" si="275"/>
        <v/>
      </c>
      <c r="KJ118" s="1008" t="str">
        <f t="shared" si="276"/>
        <v/>
      </c>
      <c r="KK118" s="1008" t="str">
        <f t="shared" si="277"/>
        <v/>
      </c>
      <c r="KL118" s="1008" t="str">
        <f t="shared" si="278"/>
        <v/>
      </c>
      <c r="KM118" s="1008" t="str">
        <f t="shared" si="279"/>
        <v/>
      </c>
      <c r="KN118" s="1008" t="str">
        <f t="shared" si="280"/>
        <v/>
      </c>
      <c r="KO118" s="1008" t="str">
        <f t="shared" si="281"/>
        <v/>
      </c>
      <c r="KP118" s="1008" t="str">
        <f t="shared" si="282"/>
        <v/>
      </c>
      <c r="KQ118" s="1008" t="str">
        <f t="shared" si="283"/>
        <v/>
      </c>
      <c r="KR118" s="1008" t="str">
        <f t="shared" si="284"/>
        <v/>
      </c>
      <c r="KS118" s="1008" t="str">
        <f t="shared" si="285"/>
        <v/>
      </c>
      <c r="KT118" s="1008" t="str">
        <f t="shared" si="286"/>
        <v/>
      </c>
      <c r="KU118" s="1008" t="str">
        <f t="shared" si="287"/>
        <v/>
      </c>
      <c r="KV118" s="1008" t="str">
        <f t="shared" si="288"/>
        <v/>
      </c>
      <c r="KW118" s="1008" t="str">
        <f t="shared" si="289"/>
        <v/>
      </c>
      <c r="KX118" s="1008" t="str">
        <f t="shared" si="290"/>
        <v/>
      </c>
      <c r="KY118" s="1008" t="str">
        <f t="shared" si="291"/>
        <v/>
      </c>
      <c r="KZ118" s="1008" t="str">
        <f t="shared" si="292"/>
        <v/>
      </c>
      <c r="LA118" s="1008" t="str">
        <f t="shared" si="293"/>
        <v/>
      </c>
      <c r="LB118" s="1008" t="str">
        <f t="shared" si="294"/>
        <v/>
      </c>
      <c r="LC118" s="1008" t="str">
        <f t="shared" si="295"/>
        <v/>
      </c>
      <c r="LD118" s="1008" t="str">
        <f t="shared" si="296"/>
        <v/>
      </c>
      <c r="LE118" s="1008" t="str">
        <f t="shared" si="297"/>
        <v/>
      </c>
      <c r="LF118" s="1008" t="str">
        <f t="shared" si="298"/>
        <v/>
      </c>
      <c r="LG118" s="1008" t="str">
        <f t="shared" si="299"/>
        <v/>
      </c>
      <c r="LH118" s="1008" t="str">
        <f t="shared" si="300"/>
        <v/>
      </c>
      <c r="LI118" s="1008" t="str">
        <f t="shared" si="301"/>
        <v/>
      </c>
      <c r="LJ118" s="1008" t="str">
        <f t="shared" si="302"/>
        <v/>
      </c>
      <c r="LK118" s="1008" t="str">
        <f t="shared" si="303"/>
        <v/>
      </c>
      <c r="LL118" s="1008" t="str">
        <f t="shared" si="304"/>
        <v/>
      </c>
      <c r="LM118" s="1008" t="str">
        <f t="shared" si="305"/>
        <v/>
      </c>
      <c r="LN118" s="1008" t="str">
        <f t="shared" si="306"/>
        <v/>
      </c>
      <c r="LO118" s="1008" t="str">
        <f t="shared" si="307"/>
        <v/>
      </c>
      <c r="LP118" s="1008" t="str">
        <f t="shared" si="308"/>
        <v/>
      </c>
      <c r="LQ118" s="1009" t="str">
        <f t="shared" si="309"/>
        <v/>
      </c>
      <c r="LR118" s="1009" t="str">
        <f t="shared" si="310"/>
        <v/>
      </c>
      <c r="LS118" s="1009" t="str">
        <f t="shared" si="311"/>
        <v/>
      </c>
      <c r="LT118" s="1009" t="str">
        <f t="shared" si="312"/>
        <v/>
      </c>
      <c r="LU118" s="1009" t="str">
        <f t="shared" si="313"/>
        <v/>
      </c>
      <c r="LV118" s="1004" t="str">
        <f t="shared" si="314"/>
        <v/>
      </c>
      <c r="LW118" s="1004" t="str">
        <f t="shared" si="315"/>
        <v/>
      </c>
      <c r="LX118" s="1004" t="str">
        <f t="shared" si="316"/>
        <v/>
      </c>
      <c r="LY118" s="1004" t="str">
        <f t="shared" si="317"/>
        <v/>
      </c>
      <c r="LZ118" s="1004" t="str">
        <f t="shared" si="318"/>
        <v/>
      </c>
      <c r="MA118" s="1004" t="str">
        <f t="shared" si="319"/>
        <v/>
      </c>
      <c r="MB118" s="1004" t="str">
        <f t="shared" si="320"/>
        <v/>
      </c>
      <c r="MC118" s="1004" t="str">
        <f t="shared" si="321"/>
        <v/>
      </c>
      <c r="MD118" s="1004" t="str">
        <f t="shared" si="322"/>
        <v/>
      </c>
      <c r="ME118" s="1004" t="str">
        <f t="shared" si="323"/>
        <v/>
      </c>
      <c r="MF118" s="1004" t="str">
        <f t="shared" si="324"/>
        <v/>
      </c>
      <c r="MG118" s="1004" t="str">
        <f t="shared" si="325"/>
        <v/>
      </c>
      <c r="MH118" s="1004" t="str">
        <f t="shared" si="326"/>
        <v/>
      </c>
      <c r="MI118" s="1004" t="str">
        <f t="shared" si="327"/>
        <v/>
      </c>
      <c r="MJ118" s="1004" t="str">
        <f t="shared" si="328"/>
        <v/>
      </c>
      <c r="MK118" s="1004" t="str">
        <f t="shared" si="329"/>
        <v/>
      </c>
      <c r="ML118" s="1004" t="str">
        <f t="shared" si="330"/>
        <v/>
      </c>
      <c r="MM118" s="1004" t="str">
        <f t="shared" si="331"/>
        <v/>
      </c>
      <c r="MN118" s="1004" t="str">
        <f t="shared" si="332"/>
        <v/>
      </c>
      <c r="MO118" s="1004" t="str">
        <f t="shared" si="333"/>
        <v/>
      </c>
      <c r="MP118" s="1007">
        <f t="shared" si="340"/>
        <v>0</v>
      </c>
      <c r="MQ118" s="1007">
        <f t="shared" si="341"/>
        <v>0</v>
      </c>
      <c r="MR118" s="1007">
        <f t="shared" si="342"/>
        <v>0</v>
      </c>
      <c r="MS118" s="1007">
        <f t="shared" si="343"/>
        <v>0</v>
      </c>
      <c r="MT118" s="1007">
        <f t="shared" si="344"/>
        <v>0</v>
      </c>
      <c r="MU118" s="1007">
        <f t="shared" si="345"/>
        <v>0</v>
      </c>
      <c r="MV118" s="1007">
        <f t="shared" si="346"/>
        <v>0</v>
      </c>
      <c r="MW118" s="1007">
        <f t="shared" si="347"/>
        <v>0</v>
      </c>
      <c r="MX118" s="1007">
        <f t="shared" si="348"/>
        <v>0</v>
      </c>
      <c r="MY118" s="1007">
        <f t="shared" si="349"/>
        <v>0</v>
      </c>
      <c r="MZ118" s="1007">
        <f t="shared" si="334"/>
        <v>0</v>
      </c>
      <c r="NA118" s="1007">
        <f t="shared" si="335"/>
        <v>0</v>
      </c>
      <c r="NB118" s="1007">
        <f t="shared" si="336"/>
        <v>0</v>
      </c>
      <c r="NC118" s="1007">
        <f t="shared" si="337"/>
        <v>0</v>
      </c>
      <c r="ND118" s="1007">
        <f t="shared" si="338"/>
        <v>0</v>
      </c>
    </row>
    <row r="119" spans="1:368" s="1004" customFormat="1" ht="13.9" customHeight="1" x14ac:dyDescent="0.2">
      <c r="A119" s="1103" t="str">
        <f t="shared" si="339"/>
        <v/>
      </c>
      <c r="B119" s="1047">
        <f>'Rent Schedule &amp; Summary'!B26</f>
        <v>0</v>
      </c>
      <c r="C119" s="1038">
        <f>'Rent Schedule &amp; Summary'!C26</f>
        <v>0</v>
      </c>
      <c r="D119" s="1039">
        <f>'Rent Schedule &amp; Summary'!D26</f>
        <v>0</v>
      </c>
      <c r="E119" s="1040">
        <f>'Rent Schedule &amp; Summary'!E26</f>
        <v>0</v>
      </c>
      <c r="F119" s="1040">
        <f>'Rent Schedule &amp; Summary'!F26</f>
        <v>0</v>
      </c>
      <c r="G119" s="1040">
        <f>'Rent Schedule &amp; Summary'!G26</f>
        <v>0</v>
      </c>
      <c r="H119" s="1040">
        <f>'Rent Schedule &amp; Summary'!H26</f>
        <v>0</v>
      </c>
      <c r="I119" s="1040">
        <f>'Rent Schedule &amp; Summary'!I26</f>
        <v>0</v>
      </c>
      <c r="J119" s="1040">
        <f>'Rent Schedule &amp; Summary'!J26</f>
        <v>0</v>
      </c>
      <c r="K119" s="1041">
        <f>'Rent Schedule &amp; Summary'!K26</f>
        <v>0</v>
      </c>
      <c r="L119" s="480">
        <f t="shared" si="2"/>
        <v>0</v>
      </c>
      <c r="M119" s="480">
        <f t="shared" si="3"/>
        <v>0</v>
      </c>
      <c r="N119" s="1042">
        <f>'Rent Schedule &amp; Summary'!N26</f>
        <v>0</v>
      </c>
      <c r="O119" s="1042">
        <f>'Rent Schedule &amp; Summary'!K26</f>
        <v>0</v>
      </c>
      <c r="P119" s="1042">
        <f>'Rent Schedule &amp; Summary'!P26</f>
        <v>0</v>
      </c>
      <c r="Q119" s="1044">
        <f>'Rent Schedule &amp; Summary'!Q26</f>
        <v>0</v>
      </c>
      <c r="R119" s="1045"/>
      <c r="S119" s="1046"/>
      <c r="T119" s="1456"/>
      <c r="U119" s="1456"/>
      <c r="V119" s="1456"/>
      <c r="W119" s="1456"/>
      <c r="X119" s="1004" t="str">
        <f t="shared" si="4"/>
        <v/>
      </c>
      <c r="Y119" s="1004" t="str">
        <f t="shared" si="5"/>
        <v/>
      </c>
      <c r="Z119" s="1004" t="str">
        <f t="shared" si="6"/>
        <v/>
      </c>
      <c r="AA119" s="1004" t="str">
        <f t="shared" si="7"/>
        <v/>
      </c>
      <c r="AB119" s="1004" t="str">
        <f t="shared" si="8"/>
        <v/>
      </c>
      <c r="AC119" s="1004" t="str">
        <f t="shared" si="9"/>
        <v/>
      </c>
      <c r="AD119" s="1004" t="str">
        <f t="shared" si="10"/>
        <v/>
      </c>
      <c r="AE119" s="1004" t="str">
        <f t="shared" si="11"/>
        <v/>
      </c>
      <c r="AF119" s="1004" t="str">
        <f t="shared" si="12"/>
        <v/>
      </c>
      <c r="AG119" s="1004" t="str">
        <f t="shared" si="13"/>
        <v/>
      </c>
      <c r="AH119" s="1004" t="str">
        <f t="shared" si="14"/>
        <v/>
      </c>
      <c r="AI119" s="1004" t="str">
        <f t="shared" si="15"/>
        <v/>
      </c>
      <c r="AJ119" s="1004" t="str">
        <f t="shared" si="16"/>
        <v/>
      </c>
      <c r="AK119" s="1004" t="str">
        <f t="shared" si="17"/>
        <v/>
      </c>
      <c r="AL119" s="1004" t="str">
        <f t="shared" si="18"/>
        <v/>
      </c>
      <c r="AM119" s="1004" t="str">
        <f t="shared" si="19"/>
        <v/>
      </c>
      <c r="AN119" s="1004" t="str">
        <f t="shared" si="20"/>
        <v/>
      </c>
      <c r="AO119" s="1004" t="str">
        <f t="shared" si="21"/>
        <v/>
      </c>
      <c r="AP119" s="1004" t="str">
        <f t="shared" si="22"/>
        <v/>
      </c>
      <c r="AQ119" s="1004" t="str">
        <f t="shared" si="23"/>
        <v/>
      </c>
      <c r="AR119" s="1004" t="str">
        <f t="shared" si="24"/>
        <v/>
      </c>
      <c r="AS119" s="1004" t="str">
        <f t="shared" si="25"/>
        <v/>
      </c>
      <c r="AT119" s="1004" t="str">
        <f t="shared" si="26"/>
        <v/>
      </c>
      <c r="AU119" s="1004" t="str">
        <f t="shared" si="27"/>
        <v/>
      </c>
      <c r="AV119" s="1004" t="str">
        <f t="shared" si="28"/>
        <v/>
      </c>
      <c r="AW119" s="1004" t="str">
        <f t="shared" si="29"/>
        <v/>
      </c>
      <c r="AX119" s="1004" t="str">
        <f t="shared" si="30"/>
        <v/>
      </c>
      <c r="AY119" s="1004" t="str">
        <f t="shared" si="31"/>
        <v/>
      </c>
      <c r="AZ119" s="1004" t="str">
        <f t="shared" si="32"/>
        <v/>
      </c>
      <c r="BA119" s="1004" t="str">
        <f t="shared" si="33"/>
        <v/>
      </c>
      <c r="BB119" s="1004" t="str">
        <f t="shared" si="34"/>
        <v/>
      </c>
      <c r="BC119" s="1004" t="str">
        <f t="shared" si="35"/>
        <v/>
      </c>
      <c r="BD119" s="1004" t="str">
        <f t="shared" si="36"/>
        <v/>
      </c>
      <c r="BE119" s="1004" t="str">
        <f t="shared" si="37"/>
        <v/>
      </c>
      <c r="BF119" s="1004" t="str">
        <f t="shared" si="38"/>
        <v/>
      </c>
      <c r="BG119" s="1004" t="str">
        <f t="shared" si="39"/>
        <v/>
      </c>
      <c r="BH119" s="1004" t="str">
        <f t="shared" si="40"/>
        <v/>
      </c>
      <c r="BI119" s="1004" t="str">
        <f t="shared" si="41"/>
        <v/>
      </c>
      <c r="BJ119" s="1004" t="str">
        <f t="shared" si="42"/>
        <v/>
      </c>
      <c r="BK119" s="1004" t="str">
        <f t="shared" si="43"/>
        <v/>
      </c>
      <c r="BL119" s="1004" t="str">
        <f t="shared" si="44"/>
        <v/>
      </c>
      <c r="BM119" s="1004" t="str">
        <f t="shared" si="45"/>
        <v/>
      </c>
      <c r="BN119" s="1004" t="str">
        <f t="shared" si="46"/>
        <v/>
      </c>
      <c r="BO119" s="1004" t="str">
        <f t="shared" si="47"/>
        <v/>
      </c>
      <c r="BP119" s="1004" t="str">
        <f t="shared" si="48"/>
        <v/>
      </c>
      <c r="BQ119" s="1004" t="str">
        <f t="shared" si="49"/>
        <v/>
      </c>
      <c r="BR119" s="1004" t="str">
        <f t="shared" si="50"/>
        <v/>
      </c>
      <c r="BS119" s="1004" t="str">
        <f t="shared" si="51"/>
        <v/>
      </c>
      <c r="BT119" s="1004" t="str">
        <f t="shared" si="52"/>
        <v/>
      </c>
      <c r="BU119" s="1004" t="str">
        <f t="shared" si="53"/>
        <v/>
      </c>
      <c r="BV119" s="1004" t="str">
        <f t="shared" si="54"/>
        <v/>
      </c>
      <c r="BW119" s="1004" t="str">
        <f t="shared" si="55"/>
        <v/>
      </c>
      <c r="BX119" s="1004" t="str">
        <f t="shared" si="56"/>
        <v/>
      </c>
      <c r="BY119" s="1004" t="str">
        <f t="shared" si="57"/>
        <v/>
      </c>
      <c r="BZ119" s="1004" t="str">
        <f t="shared" si="58"/>
        <v/>
      </c>
      <c r="CA119" s="1004" t="str">
        <f t="shared" si="59"/>
        <v/>
      </c>
      <c r="CB119" s="1004" t="str">
        <f t="shared" si="60"/>
        <v/>
      </c>
      <c r="CC119" s="1004" t="str">
        <f t="shared" si="61"/>
        <v/>
      </c>
      <c r="CD119" s="1004" t="str">
        <f t="shared" si="62"/>
        <v/>
      </c>
      <c r="CE119" s="1004" t="str">
        <f t="shared" si="63"/>
        <v/>
      </c>
      <c r="CF119" s="1004" t="str">
        <f t="shared" si="64"/>
        <v/>
      </c>
      <c r="CG119" s="1004" t="str">
        <f t="shared" si="65"/>
        <v/>
      </c>
      <c r="CH119" s="1004" t="str">
        <f t="shared" si="66"/>
        <v/>
      </c>
      <c r="CI119" s="1004" t="str">
        <f t="shared" si="67"/>
        <v/>
      </c>
      <c r="CJ119" s="1004" t="str">
        <f t="shared" si="68"/>
        <v/>
      </c>
      <c r="CK119" s="1004" t="str">
        <f t="shared" si="69"/>
        <v/>
      </c>
      <c r="CL119" s="1004" t="str">
        <f t="shared" si="70"/>
        <v/>
      </c>
      <c r="CM119" s="1004" t="str">
        <f t="shared" si="71"/>
        <v/>
      </c>
      <c r="CN119" s="1004" t="str">
        <f t="shared" si="72"/>
        <v/>
      </c>
      <c r="CO119" s="1004" t="str">
        <f t="shared" si="73"/>
        <v/>
      </c>
      <c r="CP119" s="1004" t="str">
        <f t="shared" si="74"/>
        <v/>
      </c>
      <c r="CQ119" s="1004" t="str">
        <f t="shared" si="75"/>
        <v/>
      </c>
      <c r="CR119" s="1004" t="str">
        <f t="shared" si="76"/>
        <v/>
      </c>
      <c r="CS119" s="1004" t="str">
        <f t="shared" si="77"/>
        <v/>
      </c>
      <c r="CT119" s="1004" t="str">
        <f t="shared" si="78"/>
        <v/>
      </c>
      <c r="CU119" s="1004" t="str">
        <f t="shared" si="79"/>
        <v/>
      </c>
      <c r="CV119" s="1004" t="str">
        <f t="shared" si="80"/>
        <v/>
      </c>
      <c r="CW119" s="1004" t="str">
        <f t="shared" si="81"/>
        <v/>
      </c>
      <c r="CX119" s="1004" t="str">
        <f t="shared" si="82"/>
        <v/>
      </c>
      <c r="CY119" s="1004" t="str">
        <f t="shared" si="83"/>
        <v/>
      </c>
      <c r="CZ119" s="1004" t="str">
        <f t="shared" si="84"/>
        <v/>
      </c>
      <c r="DA119" s="1004" t="str">
        <f t="shared" si="85"/>
        <v/>
      </c>
      <c r="DB119" s="1004" t="str">
        <f t="shared" si="86"/>
        <v/>
      </c>
      <c r="DC119" s="1004" t="str">
        <f t="shared" si="87"/>
        <v/>
      </c>
      <c r="DD119" s="1004" t="str">
        <f t="shared" si="88"/>
        <v/>
      </c>
      <c r="DE119" s="1004" t="str">
        <f t="shared" si="89"/>
        <v/>
      </c>
      <c r="DF119" s="1004" t="str">
        <f t="shared" si="90"/>
        <v/>
      </c>
      <c r="DG119" s="1004" t="str">
        <f t="shared" si="91"/>
        <v/>
      </c>
      <c r="DH119" s="1004" t="str">
        <f t="shared" si="92"/>
        <v/>
      </c>
      <c r="DI119" s="1004" t="str">
        <f t="shared" si="93"/>
        <v/>
      </c>
      <c r="DJ119" s="1004" t="str">
        <f t="shared" si="94"/>
        <v/>
      </c>
      <c r="DK119" s="1004" t="str">
        <f t="shared" si="95"/>
        <v/>
      </c>
      <c r="DL119" s="1004" t="str">
        <f t="shared" si="96"/>
        <v/>
      </c>
      <c r="DM119" s="1004" t="str">
        <f t="shared" si="97"/>
        <v/>
      </c>
      <c r="DN119" s="1004" t="str">
        <f t="shared" si="98"/>
        <v/>
      </c>
      <c r="DO119" s="1004" t="str">
        <f t="shared" si="99"/>
        <v/>
      </c>
      <c r="DP119" s="1004" t="str">
        <f t="shared" si="100"/>
        <v/>
      </c>
      <c r="DQ119" s="1004" t="str">
        <f t="shared" si="101"/>
        <v/>
      </c>
      <c r="DR119" s="1004" t="str">
        <f t="shared" si="102"/>
        <v/>
      </c>
      <c r="DS119" s="1004" t="str">
        <f t="shared" si="103"/>
        <v/>
      </c>
      <c r="DT119" s="1004" t="str">
        <f t="shared" si="104"/>
        <v/>
      </c>
      <c r="DU119" s="1004" t="str">
        <f t="shared" si="105"/>
        <v/>
      </c>
      <c r="DV119" s="1004" t="str">
        <f t="shared" si="106"/>
        <v/>
      </c>
      <c r="DW119" s="1004" t="str">
        <f t="shared" si="107"/>
        <v/>
      </c>
      <c r="DX119" s="1004" t="str">
        <f t="shared" si="108"/>
        <v/>
      </c>
      <c r="DY119" s="1004" t="str">
        <f t="shared" si="109"/>
        <v/>
      </c>
      <c r="DZ119" s="1004" t="str">
        <f t="shared" si="110"/>
        <v/>
      </c>
      <c r="EA119" s="1004" t="str">
        <f t="shared" si="111"/>
        <v/>
      </c>
      <c r="EB119" s="1004" t="str">
        <f t="shared" si="112"/>
        <v/>
      </c>
      <c r="EC119" s="1004" t="str">
        <f t="shared" si="113"/>
        <v/>
      </c>
      <c r="ED119" s="1004" t="str">
        <f t="shared" si="114"/>
        <v/>
      </c>
      <c r="EE119" s="1004" t="str">
        <f t="shared" si="115"/>
        <v/>
      </c>
      <c r="EF119" s="1004" t="str">
        <f t="shared" si="116"/>
        <v/>
      </c>
      <c r="EG119" s="1004" t="str">
        <f t="shared" si="117"/>
        <v/>
      </c>
      <c r="EH119" s="1004" t="str">
        <f t="shared" si="118"/>
        <v/>
      </c>
      <c r="EI119" s="1004" t="str">
        <f t="shared" si="119"/>
        <v/>
      </c>
      <c r="EJ119" s="1004" t="str">
        <f t="shared" si="120"/>
        <v/>
      </c>
      <c r="EK119" s="1004" t="str">
        <f t="shared" si="121"/>
        <v/>
      </c>
      <c r="EL119" s="1004" t="str">
        <f t="shared" si="122"/>
        <v/>
      </c>
      <c r="EM119" s="1004" t="str">
        <f t="shared" si="123"/>
        <v/>
      </c>
      <c r="EN119" s="1004" t="str">
        <f t="shared" si="124"/>
        <v/>
      </c>
      <c r="EO119" s="1004" t="str">
        <f t="shared" si="125"/>
        <v/>
      </c>
      <c r="EP119" s="1004" t="str">
        <f t="shared" si="126"/>
        <v/>
      </c>
      <c r="EQ119" s="1004" t="str">
        <f t="shared" si="127"/>
        <v/>
      </c>
      <c r="ER119" s="1004" t="str">
        <f t="shared" si="128"/>
        <v/>
      </c>
      <c r="ES119" s="1004" t="str">
        <f t="shared" si="129"/>
        <v/>
      </c>
      <c r="ET119" s="1004" t="str">
        <f t="shared" si="130"/>
        <v/>
      </c>
      <c r="EU119" s="1004" t="str">
        <f t="shared" si="131"/>
        <v/>
      </c>
      <c r="EV119" s="1004" t="str">
        <f t="shared" si="132"/>
        <v/>
      </c>
      <c r="EW119" s="1004" t="str">
        <f t="shared" si="133"/>
        <v/>
      </c>
      <c r="EX119" s="1004" t="str">
        <f t="shared" si="134"/>
        <v/>
      </c>
      <c r="EY119" s="1004" t="str">
        <f t="shared" si="135"/>
        <v/>
      </c>
      <c r="EZ119" s="1004" t="str">
        <f t="shared" si="136"/>
        <v/>
      </c>
      <c r="FA119" s="1004" t="str">
        <f t="shared" si="137"/>
        <v/>
      </c>
      <c r="FB119" s="1004" t="str">
        <f t="shared" si="138"/>
        <v/>
      </c>
      <c r="FC119" s="1004" t="str">
        <f t="shared" si="139"/>
        <v/>
      </c>
      <c r="FD119" s="1004" t="str">
        <f t="shared" si="140"/>
        <v/>
      </c>
      <c r="FE119" s="1004" t="str">
        <f t="shared" si="141"/>
        <v/>
      </c>
      <c r="FF119" s="1004" t="str">
        <f t="shared" si="142"/>
        <v/>
      </c>
      <c r="FG119" s="1004" t="str">
        <f t="shared" si="143"/>
        <v/>
      </c>
      <c r="FH119" s="1004" t="str">
        <f t="shared" si="144"/>
        <v/>
      </c>
      <c r="FI119" s="1004" t="str">
        <f t="shared" si="145"/>
        <v/>
      </c>
      <c r="FJ119" s="1004" t="str">
        <f t="shared" si="146"/>
        <v/>
      </c>
      <c r="FK119" s="1004" t="str">
        <f t="shared" si="147"/>
        <v/>
      </c>
      <c r="FL119" s="1004" t="str">
        <f t="shared" si="148"/>
        <v/>
      </c>
      <c r="FM119" s="1004" t="str">
        <f t="shared" si="149"/>
        <v/>
      </c>
      <c r="FN119" s="1004" t="str">
        <f t="shared" si="150"/>
        <v/>
      </c>
      <c r="FO119" s="1004" t="str">
        <f t="shared" si="151"/>
        <v/>
      </c>
      <c r="FP119" s="1004" t="str">
        <f t="shared" si="152"/>
        <v/>
      </c>
      <c r="FQ119" s="1004" t="str">
        <f t="shared" si="153"/>
        <v/>
      </c>
      <c r="FR119" s="1004" t="str">
        <f t="shared" si="154"/>
        <v/>
      </c>
      <c r="FS119" s="1004" t="str">
        <f t="shared" si="155"/>
        <v/>
      </c>
      <c r="FT119" s="1004" t="str">
        <f t="shared" si="156"/>
        <v/>
      </c>
      <c r="FU119" s="1004" t="str">
        <f t="shared" si="157"/>
        <v/>
      </c>
      <c r="FV119" s="1004" t="str">
        <f t="shared" si="158"/>
        <v/>
      </c>
      <c r="FW119" s="1004" t="str">
        <f t="shared" si="159"/>
        <v/>
      </c>
      <c r="FX119" s="1004" t="str">
        <f t="shared" si="160"/>
        <v/>
      </c>
      <c r="FY119" s="1004" t="str">
        <f t="shared" si="161"/>
        <v/>
      </c>
      <c r="FZ119" s="1004" t="str">
        <f t="shared" si="162"/>
        <v/>
      </c>
      <c r="GA119" s="1004" t="str">
        <f t="shared" si="163"/>
        <v/>
      </c>
      <c r="GB119" s="1004" t="str">
        <f t="shared" si="164"/>
        <v/>
      </c>
      <c r="GC119" s="1004" t="str">
        <f t="shared" si="165"/>
        <v/>
      </c>
      <c r="GD119" s="1004" t="str">
        <f t="shared" si="166"/>
        <v/>
      </c>
      <c r="GE119" s="1004" t="str">
        <f t="shared" si="167"/>
        <v/>
      </c>
      <c r="GF119" s="1004" t="str">
        <f t="shared" si="168"/>
        <v/>
      </c>
      <c r="GG119" s="1004" t="str">
        <f t="shared" si="169"/>
        <v/>
      </c>
      <c r="GH119" s="1004" t="str">
        <f t="shared" si="170"/>
        <v/>
      </c>
      <c r="GI119" s="1004" t="str">
        <f t="shared" si="171"/>
        <v/>
      </c>
      <c r="GJ119" s="1004" t="str">
        <f t="shared" si="172"/>
        <v/>
      </c>
      <c r="GK119" s="1004" t="str">
        <f t="shared" si="173"/>
        <v/>
      </c>
      <c r="GL119" s="1004" t="str">
        <f t="shared" si="174"/>
        <v/>
      </c>
      <c r="GM119" s="1004" t="str">
        <f t="shared" si="175"/>
        <v/>
      </c>
      <c r="GN119" s="1004" t="str">
        <f t="shared" si="176"/>
        <v/>
      </c>
      <c r="GO119" s="1004" t="str">
        <f t="shared" si="177"/>
        <v/>
      </c>
      <c r="GP119" s="1004" t="str">
        <f t="shared" si="178"/>
        <v/>
      </c>
      <c r="GQ119" s="1004" t="str">
        <f t="shared" si="179"/>
        <v/>
      </c>
      <c r="GR119" s="1004" t="str">
        <f t="shared" si="180"/>
        <v/>
      </c>
      <c r="GS119" s="1004" t="str">
        <f t="shared" si="181"/>
        <v/>
      </c>
      <c r="GT119" s="1004" t="str">
        <f t="shared" si="182"/>
        <v/>
      </c>
      <c r="GU119" s="1004" t="str">
        <f t="shared" si="183"/>
        <v/>
      </c>
      <c r="GV119" s="1004" t="str">
        <f t="shared" si="184"/>
        <v/>
      </c>
      <c r="GW119" s="1004" t="str">
        <f t="shared" si="185"/>
        <v/>
      </c>
      <c r="GX119" s="1004" t="str">
        <f t="shared" si="186"/>
        <v/>
      </c>
      <c r="GY119" s="1004" t="str">
        <f t="shared" si="187"/>
        <v/>
      </c>
      <c r="GZ119" s="1004" t="str">
        <f t="shared" si="188"/>
        <v/>
      </c>
      <c r="HA119" s="1004" t="str">
        <f t="shared" si="189"/>
        <v/>
      </c>
      <c r="HB119" s="1004" t="str">
        <f t="shared" si="190"/>
        <v/>
      </c>
      <c r="HC119" s="1004" t="str">
        <f t="shared" si="191"/>
        <v/>
      </c>
      <c r="HD119" s="1004" t="str">
        <f t="shared" si="192"/>
        <v/>
      </c>
      <c r="HE119" s="1004" t="str">
        <f t="shared" si="193"/>
        <v/>
      </c>
      <c r="HF119" s="1004" t="str">
        <f t="shared" si="194"/>
        <v/>
      </c>
      <c r="HG119" s="1004" t="str">
        <f t="shared" si="195"/>
        <v/>
      </c>
      <c r="HH119" s="1004" t="str">
        <f t="shared" si="196"/>
        <v/>
      </c>
      <c r="HI119" s="1004" t="str">
        <f t="shared" si="197"/>
        <v/>
      </c>
      <c r="HJ119" s="1004" t="str">
        <f t="shared" si="198"/>
        <v/>
      </c>
      <c r="HK119" s="1004" t="str">
        <f t="shared" si="199"/>
        <v/>
      </c>
      <c r="HL119" s="1004" t="str">
        <f t="shared" si="200"/>
        <v/>
      </c>
      <c r="HM119" s="1004" t="str">
        <f t="shared" si="201"/>
        <v/>
      </c>
      <c r="HN119" s="1004" t="str">
        <f t="shared" si="202"/>
        <v/>
      </c>
      <c r="HO119" s="1004" t="str">
        <f t="shared" si="203"/>
        <v/>
      </c>
      <c r="HP119" s="1004" t="str">
        <f t="shared" si="204"/>
        <v/>
      </c>
      <c r="HQ119" s="1004" t="str">
        <f t="shared" si="205"/>
        <v/>
      </c>
      <c r="HR119" s="1004" t="str">
        <f t="shared" si="206"/>
        <v/>
      </c>
      <c r="HS119" s="1004" t="str">
        <f t="shared" si="207"/>
        <v/>
      </c>
      <c r="HT119" s="1004" t="str">
        <f t="shared" si="208"/>
        <v/>
      </c>
      <c r="HU119" s="1004" t="str">
        <f t="shared" si="209"/>
        <v/>
      </c>
      <c r="HV119" s="1004" t="str">
        <f t="shared" si="210"/>
        <v/>
      </c>
      <c r="HW119" s="1004" t="str">
        <f t="shared" si="211"/>
        <v/>
      </c>
      <c r="HX119" s="1004" t="str">
        <f t="shared" si="212"/>
        <v/>
      </c>
      <c r="HY119" s="1004" t="str">
        <f t="shared" si="213"/>
        <v/>
      </c>
      <c r="HZ119" s="1008" t="str">
        <f t="shared" si="214"/>
        <v/>
      </c>
      <c r="IA119" s="1008" t="str">
        <f t="shared" si="215"/>
        <v/>
      </c>
      <c r="IB119" s="1008" t="str">
        <f t="shared" si="216"/>
        <v/>
      </c>
      <c r="IC119" s="1008" t="str">
        <f t="shared" si="217"/>
        <v/>
      </c>
      <c r="ID119" s="1008" t="str">
        <f t="shared" si="218"/>
        <v/>
      </c>
      <c r="IE119" s="1008" t="str">
        <f t="shared" si="219"/>
        <v/>
      </c>
      <c r="IF119" s="1008" t="str">
        <f t="shared" si="220"/>
        <v/>
      </c>
      <c r="IG119" s="1008" t="str">
        <f t="shared" si="221"/>
        <v/>
      </c>
      <c r="IH119" s="1008" t="str">
        <f t="shared" si="222"/>
        <v/>
      </c>
      <c r="II119" s="1008" t="str">
        <f t="shared" si="223"/>
        <v/>
      </c>
      <c r="IJ119" s="1008" t="str">
        <f t="shared" si="224"/>
        <v/>
      </c>
      <c r="IK119" s="1008" t="str">
        <f t="shared" si="225"/>
        <v/>
      </c>
      <c r="IL119" s="1008" t="str">
        <f t="shared" si="226"/>
        <v/>
      </c>
      <c r="IM119" s="1008" t="str">
        <f t="shared" si="227"/>
        <v/>
      </c>
      <c r="IN119" s="1008" t="str">
        <f t="shared" si="228"/>
        <v/>
      </c>
      <c r="IO119" s="1008" t="str">
        <f t="shared" si="229"/>
        <v/>
      </c>
      <c r="IP119" s="1008" t="str">
        <f t="shared" si="230"/>
        <v/>
      </c>
      <c r="IQ119" s="1008" t="str">
        <f t="shared" si="231"/>
        <v/>
      </c>
      <c r="IR119" s="1008" t="str">
        <f t="shared" si="232"/>
        <v/>
      </c>
      <c r="IS119" s="1008" t="str">
        <f t="shared" si="233"/>
        <v/>
      </c>
      <c r="IT119" s="1008" t="str">
        <f t="shared" si="234"/>
        <v/>
      </c>
      <c r="IU119" s="1008" t="str">
        <f t="shared" si="235"/>
        <v/>
      </c>
      <c r="IV119" s="1008" t="str">
        <f t="shared" si="236"/>
        <v/>
      </c>
      <c r="IW119" s="1008" t="str">
        <f t="shared" si="237"/>
        <v/>
      </c>
      <c r="IX119" s="1008" t="str">
        <f t="shared" si="238"/>
        <v/>
      </c>
      <c r="IY119" s="1008" t="str">
        <f t="shared" si="239"/>
        <v/>
      </c>
      <c r="IZ119" s="1008" t="str">
        <f t="shared" si="240"/>
        <v/>
      </c>
      <c r="JA119" s="1008" t="str">
        <f t="shared" si="241"/>
        <v/>
      </c>
      <c r="JB119" s="1008" t="str">
        <f t="shared" si="242"/>
        <v/>
      </c>
      <c r="JC119" s="1008" t="str">
        <f t="shared" si="243"/>
        <v/>
      </c>
      <c r="JD119" s="1008" t="str">
        <f t="shared" si="244"/>
        <v/>
      </c>
      <c r="JE119" s="1008" t="str">
        <f t="shared" si="245"/>
        <v/>
      </c>
      <c r="JF119" s="1008" t="str">
        <f t="shared" si="246"/>
        <v/>
      </c>
      <c r="JG119" s="1008" t="str">
        <f t="shared" si="247"/>
        <v/>
      </c>
      <c r="JH119" s="1008" t="str">
        <f t="shared" si="248"/>
        <v/>
      </c>
      <c r="JI119" s="1008" t="str">
        <f t="shared" si="249"/>
        <v/>
      </c>
      <c r="JJ119" s="1008" t="str">
        <f t="shared" si="250"/>
        <v/>
      </c>
      <c r="JK119" s="1008" t="str">
        <f t="shared" si="251"/>
        <v/>
      </c>
      <c r="JL119" s="1008" t="str">
        <f t="shared" si="252"/>
        <v/>
      </c>
      <c r="JM119" s="1008" t="str">
        <f t="shared" si="253"/>
        <v/>
      </c>
      <c r="JN119" s="1008" t="str">
        <f t="shared" si="254"/>
        <v/>
      </c>
      <c r="JO119" s="1008" t="str">
        <f t="shared" si="255"/>
        <v/>
      </c>
      <c r="JP119" s="1008" t="str">
        <f t="shared" si="256"/>
        <v/>
      </c>
      <c r="JQ119" s="1008" t="str">
        <f t="shared" si="257"/>
        <v/>
      </c>
      <c r="JR119" s="1008" t="str">
        <f t="shared" si="258"/>
        <v/>
      </c>
      <c r="JS119" s="1008" t="str">
        <f t="shared" si="259"/>
        <v/>
      </c>
      <c r="JT119" s="1008" t="str">
        <f t="shared" si="260"/>
        <v/>
      </c>
      <c r="JU119" s="1008" t="str">
        <f t="shared" si="261"/>
        <v/>
      </c>
      <c r="JV119" s="1008" t="str">
        <f t="shared" si="262"/>
        <v/>
      </c>
      <c r="JW119" s="1008" t="str">
        <f t="shared" si="263"/>
        <v/>
      </c>
      <c r="JX119" s="1008" t="str">
        <f t="shared" si="264"/>
        <v/>
      </c>
      <c r="JY119" s="1008" t="str">
        <f t="shared" si="265"/>
        <v/>
      </c>
      <c r="JZ119" s="1008" t="str">
        <f t="shared" si="266"/>
        <v/>
      </c>
      <c r="KA119" s="1008" t="str">
        <f t="shared" si="267"/>
        <v/>
      </c>
      <c r="KB119" s="1008" t="str">
        <f t="shared" si="268"/>
        <v/>
      </c>
      <c r="KC119" s="1008" t="str">
        <f t="shared" si="269"/>
        <v/>
      </c>
      <c r="KD119" s="1008" t="str">
        <f t="shared" si="270"/>
        <v/>
      </c>
      <c r="KE119" s="1008" t="str">
        <f t="shared" si="271"/>
        <v/>
      </c>
      <c r="KF119" s="1008" t="str">
        <f t="shared" si="272"/>
        <v/>
      </c>
      <c r="KG119" s="1008" t="str">
        <f t="shared" si="273"/>
        <v/>
      </c>
      <c r="KH119" s="1008" t="str">
        <f t="shared" si="274"/>
        <v/>
      </c>
      <c r="KI119" s="1008" t="str">
        <f t="shared" si="275"/>
        <v/>
      </c>
      <c r="KJ119" s="1008" t="str">
        <f t="shared" si="276"/>
        <v/>
      </c>
      <c r="KK119" s="1008" t="str">
        <f t="shared" si="277"/>
        <v/>
      </c>
      <c r="KL119" s="1008" t="str">
        <f t="shared" si="278"/>
        <v/>
      </c>
      <c r="KM119" s="1008" t="str">
        <f t="shared" si="279"/>
        <v/>
      </c>
      <c r="KN119" s="1008" t="str">
        <f t="shared" si="280"/>
        <v/>
      </c>
      <c r="KO119" s="1008" t="str">
        <f t="shared" si="281"/>
        <v/>
      </c>
      <c r="KP119" s="1008" t="str">
        <f t="shared" si="282"/>
        <v/>
      </c>
      <c r="KQ119" s="1008" t="str">
        <f t="shared" si="283"/>
        <v/>
      </c>
      <c r="KR119" s="1008" t="str">
        <f t="shared" si="284"/>
        <v/>
      </c>
      <c r="KS119" s="1008" t="str">
        <f t="shared" si="285"/>
        <v/>
      </c>
      <c r="KT119" s="1008" t="str">
        <f t="shared" si="286"/>
        <v/>
      </c>
      <c r="KU119" s="1008" t="str">
        <f t="shared" si="287"/>
        <v/>
      </c>
      <c r="KV119" s="1008" t="str">
        <f t="shared" si="288"/>
        <v/>
      </c>
      <c r="KW119" s="1008" t="str">
        <f t="shared" si="289"/>
        <v/>
      </c>
      <c r="KX119" s="1008" t="str">
        <f t="shared" si="290"/>
        <v/>
      </c>
      <c r="KY119" s="1008" t="str">
        <f t="shared" si="291"/>
        <v/>
      </c>
      <c r="KZ119" s="1008" t="str">
        <f t="shared" si="292"/>
        <v/>
      </c>
      <c r="LA119" s="1008" t="str">
        <f t="shared" si="293"/>
        <v/>
      </c>
      <c r="LB119" s="1008" t="str">
        <f t="shared" si="294"/>
        <v/>
      </c>
      <c r="LC119" s="1008" t="str">
        <f t="shared" si="295"/>
        <v/>
      </c>
      <c r="LD119" s="1008" t="str">
        <f t="shared" si="296"/>
        <v/>
      </c>
      <c r="LE119" s="1008" t="str">
        <f t="shared" si="297"/>
        <v/>
      </c>
      <c r="LF119" s="1008" t="str">
        <f t="shared" si="298"/>
        <v/>
      </c>
      <c r="LG119" s="1008" t="str">
        <f t="shared" si="299"/>
        <v/>
      </c>
      <c r="LH119" s="1008" t="str">
        <f t="shared" si="300"/>
        <v/>
      </c>
      <c r="LI119" s="1008" t="str">
        <f t="shared" si="301"/>
        <v/>
      </c>
      <c r="LJ119" s="1008" t="str">
        <f t="shared" si="302"/>
        <v/>
      </c>
      <c r="LK119" s="1008" t="str">
        <f t="shared" si="303"/>
        <v/>
      </c>
      <c r="LL119" s="1008" t="str">
        <f t="shared" si="304"/>
        <v/>
      </c>
      <c r="LM119" s="1008" t="str">
        <f t="shared" si="305"/>
        <v/>
      </c>
      <c r="LN119" s="1008" t="str">
        <f t="shared" si="306"/>
        <v/>
      </c>
      <c r="LO119" s="1008" t="str">
        <f t="shared" si="307"/>
        <v/>
      </c>
      <c r="LP119" s="1008" t="str">
        <f t="shared" si="308"/>
        <v/>
      </c>
      <c r="LQ119" s="1009" t="str">
        <f t="shared" si="309"/>
        <v/>
      </c>
      <c r="LR119" s="1009" t="str">
        <f t="shared" si="310"/>
        <v/>
      </c>
      <c r="LS119" s="1009" t="str">
        <f t="shared" si="311"/>
        <v/>
      </c>
      <c r="LT119" s="1009" t="str">
        <f t="shared" si="312"/>
        <v/>
      </c>
      <c r="LU119" s="1009" t="str">
        <f t="shared" si="313"/>
        <v/>
      </c>
      <c r="LV119" s="1004" t="str">
        <f t="shared" si="314"/>
        <v/>
      </c>
      <c r="LW119" s="1004" t="str">
        <f t="shared" si="315"/>
        <v/>
      </c>
      <c r="LX119" s="1004" t="str">
        <f t="shared" si="316"/>
        <v/>
      </c>
      <c r="LY119" s="1004" t="str">
        <f t="shared" si="317"/>
        <v/>
      </c>
      <c r="LZ119" s="1004" t="str">
        <f t="shared" si="318"/>
        <v/>
      </c>
      <c r="MA119" s="1004" t="str">
        <f t="shared" si="319"/>
        <v/>
      </c>
      <c r="MB119" s="1004" t="str">
        <f t="shared" si="320"/>
        <v/>
      </c>
      <c r="MC119" s="1004" t="str">
        <f t="shared" si="321"/>
        <v/>
      </c>
      <c r="MD119" s="1004" t="str">
        <f t="shared" si="322"/>
        <v/>
      </c>
      <c r="ME119" s="1004" t="str">
        <f t="shared" si="323"/>
        <v/>
      </c>
      <c r="MF119" s="1004" t="str">
        <f t="shared" si="324"/>
        <v/>
      </c>
      <c r="MG119" s="1004" t="str">
        <f t="shared" si="325"/>
        <v/>
      </c>
      <c r="MH119" s="1004" t="str">
        <f t="shared" si="326"/>
        <v/>
      </c>
      <c r="MI119" s="1004" t="str">
        <f t="shared" si="327"/>
        <v/>
      </c>
      <c r="MJ119" s="1004" t="str">
        <f t="shared" si="328"/>
        <v/>
      </c>
      <c r="MK119" s="1004" t="str">
        <f t="shared" si="329"/>
        <v/>
      </c>
      <c r="ML119" s="1004" t="str">
        <f t="shared" si="330"/>
        <v/>
      </c>
      <c r="MM119" s="1004" t="str">
        <f t="shared" si="331"/>
        <v/>
      </c>
      <c r="MN119" s="1004" t="str">
        <f t="shared" si="332"/>
        <v/>
      </c>
      <c r="MO119" s="1004" t="str">
        <f t="shared" si="333"/>
        <v/>
      </c>
      <c r="MP119" s="1007">
        <f t="shared" si="340"/>
        <v>0</v>
      </c>
      <c r="MQ119" s="1007">
        <f t="shared" si="341"/>
        <v>0</v>
      </c>
      <c r="MR119" s="1007">
        <f t="shared" si="342"/>
        <v>0</v>
      </c>
      <c r="MS119" s="1007">
        <f t="shared" si="343"/>
        <v>0</v>
      </c>
      <c r="MT119" s="1007">
        <f t="shared" si="344"/>
        <v>0</v>
      </c>
      <c r="MU119" s="1007">
        <f t="shared" si="345"/>
        <v>0</v>
      </c>
      <c r="MV119" s="1007">
        <f t="shared" si="346"/>
        <v>0</v>
      </c>
      <c r="MW119" s="1007">
        <f t="shared" si="347"/>
        <v>0</v>
      </c>
      <c r="MX119" s="1007">
        <f t="shared" si="348"/>
        <v>0</v>
      </c>
      <c r="MY119" s="1007">
        <f t="shared" si="349"/>
        <v>0</v>
      </c>
      <c r="MZ119" s="1007">
        <f t="shared" si="334"/>
        <v>0</v>
      </c>
      <c r="NA119" s="1007">
        <f t="shared" si="335"/>
        <v>0</v>
      </c>
      <c r="NB119" s="1007">
        <f t="shared" si="336"/>
        <v>0</v>
      </c>
      <c r="NC119" s="1007">
        <f t="shared" si="337"/>
        <v>0</v>
      </c>
      <c r="ND119" s="1007">
        <f t="shared" si="338"/>
        <v>0</v>
      </c>
    </row>
    <row r="120" spans="1:368" s="1004" customFormat="1" ht="13.9" customHeight="1" x14ac:dyDescent="0.2">
      <c r="A120" s="1103" t="str">
        <f t="shared" si="339"/>
        <v/>
      </c>
      <c r="B120" s="1047">
        <f>'Rent Schedule &amp; Summary'!B27</f>
        <v>0</v>
      </c>
      <c r="C120" s="1038">
        <f>'Rent Schedule &amp; Summary'!C27</f>
        <v>0</v>
      </c>
      <c r="D120" s="1039">
        <f>'Rent Schedule &amp; Summary'!D27</f>
        <v>0</v>
      </c>
      <c r="E120" s="1040">
        <f>'Rent Schedule &amp; Summary'!E27</f>
        <v>0</v>
      </c>
      <c r="F120" s="1040">
        <f>'Rent Schedule &amp; Summary'!F27</f>
        <v>0</v>
      </c>
      <c r="G120" s="1040">
        <f>'Rent Schedule &amp; Summary'!G27</f>
        <v>0</v>
      </c>
      <c r="H120" s="1040">
        <f>'Rent Schedule &amp; Summary'!H27</f>
        <v>0</v>
      </c>
      <c r="I120" s="1040">
        <f>'Rent Schedule &amp; Summary'!I27</f>
        <v>0</v>
      </c>
      <c r="J120" s="1040">
        <f>'Rent Schedule &amp; Summary'!J27</f>
        <v>0</v>
      </c>
      <c r="K120" s="1041">
        <f>'Rent Schedule &amp; Summary'!K27</f>
        <v>0</v>
      </c>
      <c r="L120" s="480">
        <f t="shared" si="2"/>
        <v>0</v>
      </c>
      <c r="M120" s="480">
        <f t="shared" si="3"/>
        <v>0</v>
      </c>
      <c r="N120" s="1042">
        <f>'Rent Schedule &amp; Summary'!N27</f>
        <v>0</v>
      </c>
      <c r="O120" s="1042">
        <f>'Rent Schedule &amp; Summary'!K27</f>
        <v>0</v>
      </c>
      <c r="P120" s="1042">
        <f>'Rent Schedule &amp; Summary'!P27</f>
        <v>0</v>
      </c>
      <c r="Q120" s="1044">
        <f>'Rent Schedule &amp; Summary'!Q27</f>
        <v>0</v>
      </c>
      <c r="R120" s="1045"/>
      <c r="S120" s="1046"/>
      <c r="T120" s="1456"/>
      <c r="U120" s="1456"/>
      <c r="V120" s="1456"/>
      <c r="W120" s="1456"/>
      <c r="X120" s="1004" t="str">
        <f t="shared" si="4"/>
        <v/>
      </c>
      <c r="Y120" s="1004" t="str">
        <f t="shared" si="5"/>
        <v/>
      </c>
      <c r="Z120" s="1004" t="str">
        <f t="shared" si="6"/>
        <v/>
      </c>
      <c r="AA120" s="1004" t="str">
        <f t="shared" si="7"/>
        <v/>
      </c>
      <c r="AB120" s="1004" t="str">
        <f t="shared" si="8"/>
        <v/>
      </c>
      <c r="AC120" s="1004" t="str">
        <f t="shared" si="9"/>
        <v/>
      </c>
      <c r="AD120" s="1004" t="str">
        <f t="shared" si="10"/>
        <v/>
      </c>
      <c r="AE120" s="1004" t="str">
        <f t="shared" si="11"/>
        <v/>
      </c>
      <c r="AF120" s="1004" t="str">
        <f t="shared" si="12"/>
        <v/>
      </c>
      <c r="AG120" s="1004" t="str">
        <f t="shared" si="13"/>
        <v/>
      </c>
      <c r="AH120" s="1004" t="str">
        <f t="shared" si="14"/>
        <v/>
      </c>
      <c r="AI120" s="1004" t="str">
        <f t="shared" si="15"/>
        <v/>
      </c>
      <c r="AJ120" s="1004" t="str">
        <f t="shared" si="16"/>
        <v/>
      </c>
      <c r="AK120" s="1004" t="str">
        <f t="shared" si="17"/>
        <v/>
      </c>
      <c r="AL120" s="1004" t="str">
        <f t="shared" si="18"/>
        <v/>
      </c>
      <c r="AM120" s="1004" t="str">
        <f t="shared" si="19"/>
        <v/>
      </c>
      <c r="AN120" s="1004" t="str">
        <f t="shared" si="20"/>
        <v/>
      </c>
      <c r="AO120" s="1004" t="str">
        <f t="shared" si="21"/>
        <v/>
      </c>
      <c r="AP120" s="1004" t="str">
        <f t="shared" si="22"/>
        <v/>
      </c>
      <c r="AQ120" s="1004" t="str">
        <f t="shared" si="23"/>
        <v/>
      </c>
      <c r="AR120" s="1004" t="str">
        <f t="shared" si="24"/>
        <v/>
      </c>
      <c r="AS120" s="1004" t="str">
        <f t="shared" si="25"/>
        <v/>
      </c>
      <c r="AT120" s="1004" t="str">
        <f t="shared" si="26"/>
        <v/>
      </c>
      <c r="AU120" s="1004" t="str">
        <f t="shared" si="27"/>
        <v/>
      </c>
      <c r="AV120" s="1004" t="str">
        <f t="shared" si="28"/>
        <v/>
      </c>
      <c r="AW120" s="1004" t="str">
        <f t="shared" si="29"/>
        <v/>
      </c>
      <c r="AX120" s="1004" t="str">
        <f t="shared" si="30"/>
        <v/>
      </c>
      <c r="AY120" s="1004" t="str">
        <f t="shared" si="31"/>
        <v/>
      </c>
      <c r="AZ120" s="1004" t="str">
        <f t="shared" si="32"/>
        <v/>
      </c>
      <c r="BA120" s="1004" t="str">
        <f t="shared" si="33"/>
        <v/>
      </c>
      <c r="BB120" s="1004" t="str">
        <f t="shared" si="34"/>
        <v/>
      </c>
      <c r="BC120" s="1004" t="str">
        <f t="shared" si="35"/>
        <v/>
      </c>
      <c r="BD120" s="1004" t="str">
        <f t="shared" si="36"/>
        <v/>
      </c>
      <c r="BE120" s="1004" t="str">
        <f t="shared" si="37"/>
        <v/>
      </c>
      <c r="BF120" s="1004" t="str">
        <f t="shared" si="38"/>
        <v/>
      </c>
      <c r="BG120" s="1004" t="str">
        <f t="shared" si="39"/>
        <v/>
      </c>
      <c r="BH120" s="1004" t="str">
        <f t="shared" si="40"/>
        <v/>
      </c>
      <c r="BI120" s="1004" t="str">
        <f t="shared" si="41"/>
        <v/>
      </c>
      <c r="BJ120" s="1004" t="str">
        <f t="shared" si="42"/>
        <v/>
      </c>
      <c r="BK120" s="1004" t="str">
        <f t="shared" si="43"/>
        <v/>
      </c>
      <c r="BL120" s="1004" t="str">
        <f t="shared" si="44"/>
        <v/>
      </c>
      <c r="BM120" s="1004" t="str">
        <f t="shared" si="45"/>
        <v/>
      </c>
      <c r="BN120" s="1004" t="str">
        <f t="shared" si="46"/>
        <v/>
      </c>
      <c r="BO120" s="1004" t="str">
        <f t="shared" si="47"/>
        <v/>
      </c>
      <c r="BP120" s="1004" t="str">
        <f t="shared" si="48"/>
        <v/>
      </c>
      <c r="BQ120" s="1004" t="str">
        <f t="shared" si="49"/>
        <v/>
      </c>
      <c r="BR120" s="1004" t="str">
        <f t="shared" si="50"/>
        <v/>
      </c>
      <c r="BS120" s="1004" t="str">
        <f t="shared" si="51"/>
        <v/>
      </c>
      <c r="BT120" s="1004" t="str">
        <f t="shared" si="52"/>
        <v/>
      </c>
      <c r="BU120" s="1004" t="str">
        <f t="shared" si="53"/>
        <v/>
      </c>
      <c r="BV120" s="1004" t="str">
        <f t="shared" si="54"/>
        <v/>
      </c>
      <c r="BW120" s="1004" t="str">
        <f t="shared" si="55"/>
        <v/>
      </c>
      <c r="BX120" s="1004" t="str">
        <f t="shared" si="56"/>
        <v/>
      </c>
      <c r="BY120" s="1004" t="str">
        <f t="shared" si="57"/>
        <v/>
      </c>
      <c r="BZ120" s="1004" t="str">
        <f t="shared" si="58"/>
        <v/>
      </c>
      <c r="CA120" s="1004" t="str">
        <f t="shared" si="59"/>
        <v/>
      </c>
      <c r="CB120" s="1004" t="str">
        <f t="shared" si="60"/>
        <v/>
      </c>
      <c r="CC120" s="1004" t="str">
        <f t="shared" si="61"/>
        <v/>
      </c>
      <c r="CD120" s="1004" t="str">
        <f t="shared" si="62"/>
        <v/>
      </c>
      <c r="CE120" s="1004" t="str">
        <f t="shared" si="63"/>
        <v/>
      </c>
      <c r="CF120" s="1004" t="str">
        <f t="shared" si="64"/>
        <v/>
      </c>
      <c r="CG120" s="1004" t="str">
        <f t="shared" si="65"/>
        <v/>
      </c>
      <c r="CH120" s="1004" t="str">
        <f t="shared" si="66"/>
        <v/>
      </c>
      <c r="CI120" s="1004" t="str">
        <f t="shared" si="67"/>
        <v/>
      </c>
      <c r="CJ120" s="1004" t="str">
        <f t="shared" si="68"/>
        <v/>
      </c>
      <c r="CK120" s="1004" t="str">
        <f t="shared" si="69"/>
        <v/>
      </c>
      <c r="CL120" s="1004" t="str">
        <f t="shared" si="70"/>
        <v/>
      </c>
      <c r="CM120" s="1004" t="str">
        <f t="shared" si="71"/>
        <v/>
      </c>
      <c r="CN120" s="1004" t="str">
        <f t="shared" si="72"/>
        <v/>
      </c>
      <c r="CO120" s="1004" t="str">
        <f t="shared" si="73"/>
        <v/>
      </c>
      <c r="CP120" s="1004" t="str">
        <f t="shared" si="74"/>
        <v/>
      </c>
      <c r="CQ120" s="1004" t="str">
        <f t="shared" si="75"/>
        <v/>
      </c>
      <c r="CR120" s="1004" t="str">
        <f t="shared" si="76"/>
        <v/>
      </c>
      <c r="CS120" s="1004" t="str">
        <f t="shared" si="77"/>
        <v/>
      </c>
      <c r="CT120" s="1004" t="str">
        <f t="shared" si="78"/>
        <v/>
      </c>
      <c r="CU120" s="1004" t="str">
        <f t="shared" si="79"/>
        <v/>
      </c>
      <c r="CV120" s="1004" t="str">
        <f t="shared" si="80"/>
        <v/>
      </c>
      <c r="CW120" s="1004" t="str">
        <f t="shared" si="81"/>
        <v/>
      </c>
      <c r="CX120" s="1004" t="str">
        <f t="shared" si="82"/>
        <v/>
      </c>
      <c r="CY120" s="1004" t="str">
        <f t="shared" si="83"/>
        <v/>
      </c>
      <c r="CZ120" s="1004" t="str">
        <f t="shared" si="84"/>
        <v/>
      </c>
      <c r="DA120" s="1004" t="str">
        <f t="shared" si="85"/>
        <v/>
      </c>
      <c r="DB120" s="1004" t="str">
        <f t="shared" si="86"/>
        <v/>
      </c>
      <c r="DC120" s="1004" t="str">
        <f t="shared" si="87"/>
        <v/>
      </c>
      <c r="DD120" s="1004" t="str">
        <f t="shared" si="88"/>
        <v/>
      </c>
      <c r="DE120" s="1004" t="str">
        <f t="shared" si="89"/>
        <v/>
      </c>
      <c r="DF120" s="1004" t="str">
        <f t="shared" si="90"/>
        <v/>
      </c>
      <c r="DG120" s="1004" t="str">
        <f t="shared" si="91"/>
        <v/>
      </c>
      <c r="DH120" s="1004" t="str">
        <f t="shared" si="92"/>
        <v/>
      </c>
      <c r="DI120" s="1004" t="str">
        <f t="shared" si="93"/>
        <v/>
      </c>
      <c r="DJ120" s="1004" t="str">
        <f t="shared" si="94"/>
        <v/>
      </c>
      <c r="DK120" s="1004" t="str">
        <f t="shared" si="95"/>
        <v/>
      </c>
      <c r="DL120" s="1004" t="str">
        <f t="shared" si="96"/>
        <v/>
      </c>
      <c r="DM120" s="1004" t="str">
        <f t="shared" si="97"/>
        <v/>
      </c>
      <c r="DN120" s="1004" t="str">
        <f t="shared" si="98"/>
        <v/>
      </c>
      <c r="DO120" s="1004" t="str">
        <f t="shared" si="99"/>
        <v/>
      </c>
      <c r="DP120" s="1004" t="str">
        <f t="shared" si="100"/>
        <v/>
      </c>
      <c r="DQ120" s="1004" t="str">
        <f t="shared" si="101"/>
        <v/>
      </c>
      <c r="DR120" s="1004" t="str">
        <f t="shared" si="102"/>
        <v/>
      </c>
      <c r="DS120" s="1004" t="str">
        <f t="shared" si="103"/>
        <v/>
      </c>
      <c r="DT120" s="1004" t="str">
        <f t="shared" si="104"/>
        <v/>
      </c>
      <c r="DU120" s="1004" t="str">
        <f t="shared" si="105"/>
        <v/>
      </c>
      <c r="DV120" s="1004" t="str">
        <f t="shared" si="106"/>
        <v/>
      </c>
      <c r="DW120" s="1004" t="str">
        <f t="shared" si="107"/>
        <v/>
      </c>
      <c r="DX120" s="1004" t="str">
        <f t="shared" si="108"/>
        <v/>
      </c>
      <c r="DY120" s="1004" t="str">
        <f t="shared" si="109"/>
        <v/>
      </c>
      <c r="DZ120" s="1004" t="str">
        <f t="shared" si="110"/>
        <v/>
      </c>
      <c r="EA120" s="1004" t="str">
        <f t="shared" si="111"/>
        <v/>
      </c>
      <c r="EB120" s="1004" t="str">
        <f t="shared" si="112"/>
        <v/>
      </c>
      <c r="EC120" s="1004" t="str">
        <f t="shared" si="113"/>
        <v/>
      </c>
      <c r="ED120" s="1004" t="str">
        <f t="shared" si="114"/>
        <v/>
      </c>
      <c r="EE120" s="1004" t="str">
        <f t="shared" si="115"/>
        <v/>
      </c>
      <c r="EF120" s="1004" t="str">
        <f t="shared" si="116"/>
        <v/>
      </c>
      <c r="EG120" s="1004" t="str">
        <f t="shared" si="117"/>
        <v/>
      </c>
      <c r="EH120" s="1004" t="str">
        <f t="shared" si="118"/>
        <v/>
      </c>
      <c r="EI120" s="1004" t="str">
        <f t="shared" si="119"/>
        <v/>
      </c>
      <c r="EJ120" s="1004" t="str">
        <f t="shared" si="120"/>
        <v/>
      </c>
      <c r="EK120" s="1004" t="str">
        <f t="shared" si="121"/>
        <v/>
      </c>
      <c r="EL120" s="1004" t="str">
        <f t="shared" si="122"/>
        <v/>
      </c>
      <c r="EM120" s="1004" t="str">
        <f t="shared" si="123"/>
        <v/>
      </c>
      <c r="EN120" s="1004" t="str">
        <f t="shared" si="124"/>
        <v/>
      </c>
      <c r="EO120" s="1004" t="str">
        <f t="shared" si="125"/>
        <v/>
      </c>
      <c r="EP120" s="1004" t="str">
        <f t="shared" si="126"/>
        <v/>
      </c>
      <c r="EQ120" s="1004" t="str">
        <f t="shared" si="127"/>
        <v/>
      </c>
      <c r="ER120" s="1004" t="str">
        <f t="shared" si="128"/>
        <v/>
      </c>
      <c r="ES120" s="1004" t="str">
        <f t="shared" si="129"/>
        <v/>
      </c>
      <c r="ET120" s="1004" t="str">
        <f t="shared" si="130"/>
        <v/>
      </c>
      <c r="EU120" s="1004" t="str">
        <f t="shared" si="131"/>
        <v/>
      </c>
      <c r="EV120" s="1004" t="str">
        <f t="shared" si="132"/>
        <v/>
      </c>
      <c r="EW120" s="1004" t="str">
        <f t="shared" si="133"/>
        <v/>
      </c>
      <c r="EX120" s="1004" t="str">
        <f t="shared" si="134"/>
        <v/>
      </c>
      <c r="EY120" s="1004" t="str">
        <f t="shared" si="135"/>
        <v/>
      </c>
      <c r="EZ120" s="1004" t="str">
        <f t="shared" si="136"/>
        <v/>
      </c>
      <c r="FA120" s="1004" t="str">
        <f t="shared" si="137"/>
        <v/>
      </c>
      <c r="FB120" s="1004" t="str">
        <f t="shared" si="138"/>
        <v/>
      </c>
      <c r="FC120" s="1004" t="str">
        <f t="shared" si="139"/>
        <v/>
      </c>
      <c r="FD120" s="1004" t="str">
        <f t="shared" si="140"/>
        <v/>
      </c>
      <c r="FE120" s="1004" t="str">
        <f t="shared" si="141"/>
        <v/>
      </c>
      <c r="FF120" s="1004" t="str">
        <f t="shared" si="142"/>
        <v/>
      </c>
      <c r="FG120" s="1004" t="str">
        <f t="shared" si="143"/>
        <v/>
      </c>
      <c r="FH120" s="1004" t="str">
        <f t="shared" si="144"/>
        <v/>
      </c>
      <c r="FI120" s="1004" t="str">
        <f t="shared" si="145"/>
        <v/>
      </c>
      <c r="FJ120" s="1004" t="str">
        <f t="shared" si="146"/>
        <v/>
      </c>
      <c r="FK120" s="1004" t="str">
        <f t="shared" si="147"/>
        <v/>
      </c>
      <c r="FL120" s="1004" t="str">
        <f t="shared" si="148"/>
        <v/>
      </c>
      <c r="FM120" s="1004" t="str">
        <f t="shared" si="149"/>
        <v/>
      </c>
      <c r="FN120" s="1004" t="str">
        <f t="shared" si="150"/>
        <v/>
      </c>
      <c r="FO120" s="1004" t="str">
        <f t="shared" si="151"/>
        <v/>
      </c>
      <c r="FP120" s="1004" t="str">
        <f t="shared" si="152"/>
        <v/>
      </c>
      <c r="FQ120" s="1004" t="str">
        <f t="shared" si="153"/>
        <v/>
      </c>
      <c r="FR120" s="1004" t="str">
        <f t="shared" si="154"/>
        <v/>
      </c>
      <c r="FS120" s="1004" t="str">
        <f t="shared" si="155"/>
        <v/>
      </c>
      <c r="FT120" s="1004" t="str">
        <f t="shared" si="156"/>
        <v/>
      </c>
      <c r="FU120" s="1004" t="str">
        <f t="shared" si="157"/>
        <v/>
      </c>
      <c r="FV120" s="1004" t="str">
        <f t="shared" si="158"/>
        <v/>
      </c>
      <c r="FW120" s="1004" t="str">
        <f t="shared" si="159"/>
        <v/>
      </c>
      <c r="FX120" s="1004" t="str">
        <f t="shared" si="160"/>
        <v/>
      </c>
      <c r="FY120" s="1004" t="str">
        <f t="shared" si="161"/>
        <v/>
      </c>
      <c r="FZ120" s="1004" t="str">
        <f t="shared" si="162"/>
        <v/>
      </c>
      <c r="GA120" s="1004" t="str">
        <f t="shared" si="163"/>
        <v/>
      </c>
      <c r="GB120" s="1004" t="str">
        <f t="shared" si="164"/>
        <v/>
      </c>
      <c r="GC120" s="1004" t="str">
        <f t="shared" si="165"/>
        <v/>
      </c>
      <c r="GD120" s="1004" t="str">
        <f t="shared" si="166"/>
        <v/>
      </c>
      <c r="GE120" s="1004" t="str">
        <f t="shared" si="167"/>
        <v/>
      </c>
      <c r="GF120" s="1004" t="str">
        <f t="shared" si="168"/>
        <v/>
      </c>
      <c r="GG120" s="1004" t="str">
        <f t="shared" si="169"/>
        <v/>
      </c>
      <c r="GH120" s="1004" t="str">
        <f t="shared" si="170"/>
        <v/>
      </c>
      <c r="GI120" s="1004" t="str">
        <f t="shared" si="171"/>
        <v/>
      </c>
      <c r="GJ120" s="1004" t="str">
        <f t="shared" si="172"/>
        <v/>
      </c>
      <c r="GK120" s="1004" t="str">
        <f t="shared" si="173"/>
        <v/>
      </c>
      <c r="GL120" s="1004" t="str">
        <f t="shared" si="174"/>
        <v/>
      </c>
      <c r="GM120" s="1004" t="str">
        <f t="shared" si="175"/>
        <v/>
      </c>
      <c r="GN120" s="1004" t="str">
        <f t="shared" si="176"/>
        <v/>
      </c>
      <c r="GO120" s="1004" t="str">
        <f t="shared" si="177"/>
        <v/>
      </c>
      <c r="GP120" s="1004" t="str">
        <f t="shared" si="178"/>
        <v/>
      </c>
      <c r="GQ120" s="1004" t="str">
        <f t="shared" si="179"/>
        <v/>
      </c>
      <c r="GR120" s="1004" t="str">
        <f t="shared" si="180"/>
        <v/>
      </c>
      <c r="GS120" s="1004" t="str">
        <f t="shared" si="181"/>
        <v/>
      </c>
      <c r="GT120" s="1004" t="str">
        <f t="shared" si="182"/>
        <v/>
      </c>
      <c r="GU120" s="1004" t="str">
        <f t="shared" si="183"/>
        <v/>
      </c>
      <c r="GV120" s="1004" t="str">
        <f t="shared" si="184"/>
        <v/>
      </c>
      <c r="GW120" s="1004" t="str">
        <f t="shared" si="185"/>
        <v/>
      </c>
      <c r="GX120" s="1004" t="str">
        <f t="shared" si="186"/>
        <v/>
      </c>
      <c r="GY120" s="1004" t="str">
        <f t="shared" si="187"/>
        <v/>
      </c>
      <c r="GZ120" s="1004" t="str">
        <f t="shared" si="188"/>
        <v/>
      </c>
      <c r="HA120" s="1004" t="str">
        <f t="shared" si="189"/>
        <v/>
      </c>
      <c r="HB120" s="1004" t="str">
        <f t="shared" si="190"/>
        <v/>
      </c>
      <c r="HC120" s="1004" t="str">
        <f t="shared" si="191"/>
        <v/>
      </c>
      <c r="HD120" s="1004" t="str">
        <f t="shared" si="192"/>
        <v/>
      </c>
      <c r="HE120" s="1004" t="str">
        <f t="shared" si="193"/>
        <v/>
      </c>
      <c r="HF120" s="1004" t="str">
        <f t="shared" si="194"/>
        <v/>
      </c>
      <c r="HG120" s="1004" t="str">
        <f t="shared" si="195"/>
        <v/>
      </c>
      <c r="HH120" s="1004" t="str">
        <f t="shared" si="196"/>
        <v/>
      </c>
      <c r="HI120" s="1004" t="str">
        <f t="shared" si="197"/>
        <v/>
      </c>
      <c r="HJ120" s="1004" t="str">
        <f t="shared" si="198"/>
        <v/>
      </c>
      <c r="HK120" s="1004" t="str">
        <f t="shared" si="199"/>
        <v/>
      </c>
      <c r="HL120" s="1004" t="str">
        <f t="shared" si="200"/>
        <v/>
      </c>
      <c r="HM120" s="1004" t="str">
        <f t="shared" si="201"/>
        <v/>
      </c>
      <c r="HN120" s="1004" t="str">
        <f t="shared" si="202"/>
        <v/>
      </c>
      <c r="HO120" s="1004" t="str">
        <f t="shared" si="203"/>
        <v/>
      </c>
      <c r="HP120" s="1004" t="str">
        <f t="shared" si="204"/>
        <v/>
      </c>
      <c r="HQ120" s="1004" t="str">
        <f t="shared" si="205"/>
        <v/>
      </c>
      <c r="HR120" s="1004" t="str">
        <f t="shared" si="206"/>
        <v/>
      </c>
      <c r="HS120" s="1004" t="str">
        <f t="shared" si="207"/>
        <v/>
      </c>
      <c r="HT120" s="1004" t="str">
        <f t="shared" si="208"/>
        <v/>
      </c>
      <c r="HU120" s="1004" t="str">
        <f t="shared" si="209"/>
        <v/>
      </c>
      <c r="HV120" s="1004" t="str">
        <f t="shared" si="210"/>
        <v/>
      </c>
      <c r="HW120" s="1004" t="str">
        <f t="shared" si="211"/>
        <v/>
      </c>
      <c r="HX120" s="1004" t="str">
        <f t="shared" si="212"/>
        <v/>
      </c>
      <c r="HY120" s="1004" t="str">
        <f t="shared" si="213"/>
        <v/>
      </c>
      <c r="HZ120" s="1008" t="str">
        <f t="shared" si="214"/>
        <v/>
      </c>
      <c r="IA120" s="1008" t="str">
        <f t="shared" si="215"/>
        <v/>
      </c>
      <c r="IB120" s="1008" t="str">
        <f t="shared" si="216"/>
        <v/>
      </c>
      <c r="IC120" s="1008" t="str">
        <f t="shared" si="217"/>
        <v/>
      </c>
      <c r="ID120" s="1008" t="str">
        <f t="shared" si="218"/>
        <v/>
      </c>
      <c r="IE120" s="1008" t="str">
        <f t="shared" si="219"/>
        <v/>
      </c>
      <c r="IF120" s="1008" t="str">
        <f t="shared" si="220"/>
        <v/>
      </c>
      <c r="IG120" s="1008" t="str">
        <f t="shared" si="221"/>
        <v/>
      </c>
      <c r="IH120" s="1008" t="str">
        <f t="shared" si="222"/>
        <v/>
      </c>
      <c r="II120" s="1008" t="str">
        <f t="shared" si="223"/>
        <v/>
      </c>
      <c r="IJ120" s="1008" t="str">
        <f t="shared" si="224"/>
        <v/>
      </c>
      <c r="IK120" s="1008" t="str">
        <f t="shared" si="225"/>
        <v/>
      </c>
      <c r="IL120" s="1008" t="str">
        <f t="shared" si="226"/>
        <v/>
      </c>
      <c r="IM120" s="1008" t="str">
        <f t="shared" si="227"/>
        <v/>
      </c>
      <c r="IN120" s="1008" t="str">
        <f t="shared" si="228"/>
        <v/>
      </c>
      <c r="IO120" s="1008" t="str">
        <f t="shared" si="229"/>
        <v/>
      </c>
      <c r="IP120" s="1008" t="str">
        <f t="shared" si="230"/>
        <v/>
      </c>
      <c r="IQ120" s="1008" t="str">
        <f t="shared" si="231"/>
        <v/>
      </c>
      <c r="IR120" s="1008" t="str">
        <f t="shared" si="232"/>
        <v/>
      </c>
      <c r="IS120" s="1008" t="str">
        <f t="shared" si="233"/>
        <v/>
      </c>
      <c r="IT120" s="1008" t="str">
        <f t="shared" si="234"/>
        <v/>
      </c>
      <c r="IU120" s="1008" t="str">
        <f t="shared" si="235"/>
        <v/>
      </c>
      <c r="IV120" s="1008" t="str">
        <f t="shared" si="236"/>
        <v/>
      </c>
      <c r="IW120" s="1008" t="str">
        <f t="shared" si="237"/>
        <v/>
      </c>
      <c r="IX120" s="1008" t="str">
        <f t="shared" si="238"/>
        <v/>
      </c>
      <c r="IY120" s="1008" t="str">
        <f t="shared" si="239"/>
        <v/>
      </c>
      <c r="IZ120" s="1008" t="str">
        <f t="shared" si="240"/>
        <v/>
      </c>
      <c r="JA120" s="1008" t="str">
        <f t="shared" si="241"/>
        <v/>
      </c>
      <c r="JB120" s="1008" t="str">
        <f t="shared" si="242"/>
        <v/>
      </c>
      <c r="JC120" s="1008" t="str">
        <f t="shared" si="243"/>
        <v/>
      </c>
      <c r="JD120" s="1008" t="str">
        <f t="shared" si="244"/>
        <v/>
      </c>
      <c r="JE120" s="1008" t="str">
        <f t="shared" si="245"/>
        <v/>
      </c>
      <c r="JF120" s="1008" t="str">
        <f t="shared" si="246"/>
        <v/>
      </c>
      <c r="JG120" s="1008" t="str">
        <f t="shared" si="247"/>
        <v/>
      </c>
      <c r="JH120" s="1008" t="str">
        <f t="shared" si="248"/>
        <v/>
      </c>
      <c r="JI120" s="1008" t="str">
        <f t="shared" si="249"/>
        <v/>
      </c>
      <c r="JJ120" s="1008" t="str">
        <f t="shared" si="250"/>
        <v/>
      </c>
      <c r="JK120" s="1008" t="str">
        <f t="shared" si="251"/>
        <v/>
      </c>
      <c r="JL120" s="1008" t="str">
        <f t="shared" si="252"/>
        <v/>
      </c>
      <c r="JM120" s="1008" t="str">
        <f t="shared" si="253"/>
        <v/>
      </c>
      <c r="JN120" s="1008" t="str">
        <f t="shared" si="254"/>
        <v/>
      </c>
      <c r="JO120" s="1008" t="str">
        <f t="shared" si="255"/>
        <v/>
      </c>
      <c r="JP120" s="1008" t="str">
        <f t="shared" si="256"/>
        <v/>
      </c>
      <c r="JQ120" s="1008" t="str">
        <f t="shared" si="257"/>
        <v/>
      </c>
      <c r="JR120" s="1008" t="str">
        <f t="shared" si="258"/>
        <v/>
      </c>
      <c r="JS120" s="1008" t="str">
        <f t="shared" si="259"/>
        <v/>
      </c>
      <c r="JT120" s="1008" t="str">
        <f t="shared" si="260"/>
        <v/>
      </c>
      <c r="JU120" s="1008" t="str">
        <f t="shared" si="261"/>
        <v/>
      </c>
      <c r="JV120" s="1008" t="str">
        <f t="shared" si="262"/>
        <v/>
      </c>
      <c r="JW120" s="1008" t="str">
        <f t="shared" si="263"/>
        <v/>
      </c>
      <c r="JX120" s="1008" t="str">
        <f t="shared" si="264"/>
        <v/>
      </c>
      <c r="JY120" s="1008" t="str">
        <f t="shared" si="265"/>
        <v/>
      </c>
      <c r="JZ120" s="1008" t="str">
        <f t="shared" si="266"/>
        <v/>
      </c>
      <c r="KA120" s="1008" t="str">
        <f t="shared" si="267"/>
        <v/>
      </c>
      <c r="KB120" s="1008" t="str">
        <f t="shared" si="268"/>
        <v/>
      </c>
      <c r="KC120" s="1008" t="str">
        <f t="shared" si="269"/>
        <v/>
      </c>
      <c r="KD120" s="1008" t="str">
        <f t="shared" si="270"/>
        <v/>
      </c>
      <c r="KE120" s="1008" t="str">
        <f t="shared" si="271"/>
        <v/>
      </c>
      <c r="KF120" s="1008" t="str">
        <f t="shared" si="272"/>
        <v/>
      </c>
      <c r="KG120" s="1008" t="str">
        <f t="shared" si="273"/>
        <v/>
      </c>
      <c r="KH120" s="1008" t="str">
        <f t="shared" si="274"/>
        <v/>
      </c>
      <c r="KI120" s="1008" t="str">
        <f t="shared" si="275"/>
        <v/>
      </c>
      <c r="KJ120" s="1008" t="str">
        <f t="shared" si="276"/>
        <v/>
      </c>
      <c r="KK120" s="1008" t="str">
        <f t="shared" si="277"/>
        <v/>
      </c>
      <c r="KL120" s="1008" t="str">
        <f t="shared" si="278"/>
        <v/>
      </c>
      <c r="KM120" s="1008" t="str">
        <f t="shared" si="279"/>
        <v/>
      </c>
      <c r="KN120" s="1008" t="str">
        <f t="shared" si="280"/>
        <v/>
      </c>
      <c r="KO120" s="1008" t="str">
        <f t="shared" si="281"/>
        <v/>
      </c>
      <c r="KP120" s="1008" t="str">
        <f t="shared" si="282"/>
        <v/>
      </c>
      <c r="KQ120" s="1008" t="str">
        <f t="shared" si="283"/>
        <v/>
      </c>
      <c r="KR120" s="1008" t="str">
        <f t="shared" si="284"/>
        <v/>
      </c>
      <c r="KS120" s="1008" t="str">
        <f t="shared" si="285"/>
        <v/>
      </c>
      <c r="KT120" s="1008" t="str">
        <f t="shared" si="286"/>
        <v/>
      </c>
      <c r="KU120" s="1008" t="str">
        <f t="shared" si="287"/>
        <v/>
      </c>
      <c r="KV120" s="1008" t="str">
        <f t="shared" si="288"/>
        <v/>
      </c>
      <c r="KW120" s="1008" t="str">
        <f t="shared" si="289"/>
        <v/>
      </c>
      <c r="KX120" s="1008" t="str">
        <f t="shared" si="290"/>
        <v/>
      </c>
      <c r="KY120" s="1008" t="str">
        <f t="shared" si="291"/>
        <v/>
      </c>
      <c r="KZ120" s="1008" t="str">
        <f t="shared" si="292"/>
        <v/>
      </c>
      <c r="LA120" s="1008" t="str">
        <f t="shared" si="293"/>
        <v/>
      </c>
      <c r="LB120" s="1008" t="str">
        <f t="shared" si="294"/>
        <v/>
      </c>
      <c r="LC120" s="1008" t="str">
        <f t="shared" si="295"/>
        <v/>
      </c>
      <c r="LD120" s="1008" t="str">
        <f t="shared" si="296"/>
        <v/>
      </c>
      <c r="LE120" s="1008" t="str">
        <f t="shared" si="297"/>
        <v/>
      </c>
      <c r="LF120" s="1008" t="str">
        <f t="shared" si="298"/>
        <v/>
      </c>
      <c r="LG120" s="1008" t="str">
        <f t="shared" si="299"/>
        <v/>
      </c>
      <c r="LH120" s="1008" t="str">
        <f t="shared" si="300"/>
        <v/>
      </c>
      <c r="LI120" s="1008" t="str">
        <f t="shared" si="301"/>
        <v/>
      </c>
      <c r="LJ120" s="1008" t="str">
        <f t="shared" si="302"/>
        <v/>
      </c>
      <c r="LK120" s="1008" t="str">
        <f t="shared" si="303"/>
        <v/>
      </c>
      <c r="LL120" s="1008" t="str">
        <f t="shared" si="304"/>
        <v/>
      </c>
      <c r="LM120" s="1008" t="str">
        <f t="shared" si="305"/>
        <v/>
      </c>
      <c r="LN120" s="1008" t="str">
        <f t="shared" si="306"/>
        <v/>
      </c>
      <c r="LO120" s="1008" t="str">
        <f t="shared" si="307"/>
        <v/>
      </c>
      <c r="LP120" s="1008" t="str">
        <f t="shared" si="308"/>
        <v/>
      </c>
      <c r="LQ120" s="1009" t="str">
        <f t="shared" si="309"/>
        <v/>
      </c>
      <c r="LR120" s="1009" t="str">
        <f t="shared" si="310"/>
        <v/>
      </c>
      <c r="LS120" s="1009" t="str">
        <f t="shared" si="311"/>
        <v/>
      </c>
      <c r="LT120" s="1009" t="str">
        <f t="shared" si="312"/>
        <v/>
      </c>
      <c r="LU120" s="1009" t="str">
        <f t="shared" si="313"/>
        <v/>
      </c>
      <c r="LV120" s="1004" t="str">
        <f t="shared" si="314"/>
        <v/>
      </c>
      <c r="LW120" s="1004" t="str">
        <f t="shared" si="315"/>
        <v/>
      </c>
      <c r="LX120" s="1004" t="str">
        <f t="shared" si="316"/>
        <v/>
      </c>
      <c r="LY120" s="1004" t="str">
        <f t="shared" si="317"/>
        <v/>
      </c>
      <c r="LZ120" s="1004" t="str">
        <f t="shared" si="318"/>
        <v/>
      </c>
      <c r="MA120" s="1004" t="str">
        <f t="shared" si="319"/>
        <v/>
      </c>
      <c r="MB120" s="1004" t="str">
        <f t="shared" si="320"/>
        <v/>
      </c>
      <c r="MC120" s="1004" t="str">
        <f t="shared" si="321"/>
        <v/>
      </c>
      <c r="MD120" s="1004" t="str">
        <f t="shared" si="322"/>
        <v/>
      </c>
      <c r="ME120" s="1004" t="str">
        <f t="shared" si="323"/>
        <v/>
      </c>
      <c r="MF120" s="1004" t="str">
        <f t="shared" si="324"/>
        <v/>
      </c>
      <c r="MG120" s="1004" t="str">
        <f t="shared" si="325"/>
        <v/>
      </c>
      <c r="MH120" s="1004" t="str">
        <f t="shared" si="326"/>
        <v/>
      </c>
      <c r="MI120" s="1004" t="str">
        <f t="shared" si="327"/>
        <v/>
      </c>
      <c r="MJ120" s="1004" t="str">
        <f t="shared" si="328"/>
        <v/>
      </c>
      <c r="MK120" s="1004" t="str">
        <f t="shared" si="329"/>
        <v/>
      </c>
      <c r="ML120" s="1004" t="str">
        <f t="shared" si="330"/>
        <v/>
      </c>
      <c r="MM120" s="1004" t="str">
        <f t="shared" si="331"/>
        <v/>
      </c>
      <c r="MN120" s="1004" t="str">
        <f t="shared" si="332"/>
        <v/>
      </c>
      <c r="MO120" s="1004" t="str">
        <f t="shared" si="333"/>
        <v/>
      </c>
      <c r="MP120" s="1007">
        <f t="shared" si="340"/>
        <v>0</v>
      </c>
      <c r="MQ120" s="1007">
        <f t="shared" si="341"/>
        <v>0</v>
      </c>
      <c r="MR120" s="1007">
        <f t="shared" si="342"/>
        <v>0</v>
      </c>
      <c r="MS120" s="1007">
        <f t="shared" si="343"/>
        <v>0</v>
      </c>
      <c r="MT120" s="1007">
        <f t="shared" si="344"/>
        <v>0</v>
      </c>
      <c r="MU120" s="1007">
        <f t="shared" si="345"/>
        <v>0</v>
      </c>
      <c r="MV120" s="1007">
        <f t="shared" si="346"/>
        <v>0</v>
      </c>
      <c r="MW120" s="1007">
        <f t="shared" si="347"/>
        <v>0</v>
      </c>
      <c r="MX120" s="1007">
        <f t="shared" si="348"/>
        <v>0</v>
      </c>
      <c r="MY120" s="1007">
        <f t="shared" si="349"/>
        <v>0</v>
      </c>
      <c r="MZ120" s="1007">
        <f t="shared" si="334"/>
        <v>0</v>
      </c>
      <c r="NA120" s="1007">
        <f t="shared" si="335"/>
        <v>0</v>
      </c>
      <c r="NB120" s="1007">
        <f t="shared" si="336"/>
        <v>0</v>
      </c>
      <c r="NC120" s="1007">
        <f t="shared" si="337"/>
        <v>0</v>
      </c>
      <c r="ND120" s="1007">
        <f t="shared" si="338"/>
        <v>0</v>
      </c>
    </row>
    <row r="121" spans="1:368" s="1004" customFormat="1" ht="13.9" customHeight="1" x14ac:dyDescent="0.2">
      <c r="A121" s="1103" t="str">
        <f t="shared" si="339"/>
        <v/>
      </c>
      <c r="B121" s="1047">
        <f>'Rent Schedule &amp; Summary'!B28</f>
        <v>0</v>
      </c>
      <c r="C121" s="1038">
        <f>'Rent Schedule &amp; Summary'!C28</f>
        <v>0</v>
      </c>
      <c r="D121" s="1039">
        <f>'Rent Schedule &amp; Summary'!D28</f>
        <v>0</v>
      </c>
      <c r="E121" s="1040">
        <f>'Rent Schedule &amp; Summary'!E28</f>
        <v>0</v>
      </c>
      <c r="F121" s="1040">
        <f>'Rent Schedule &amp; Summary'!F28</f>
        <v>0</v>
      </c>
      <c r="G121" s="1040">
        <f>'Rent Schedule &amp; Summary'!G28</f>
        <v>0</v>
      </c>
      <c r="H121" s="1040">
        <f>'Rent Schedule &amp; Summary'!H28</f>
        <v>0</v>
      </c>
      <c r="I121" s="1040">
        <f>'Rent Schedule &amp; Summary'!I28</f>
        <v>0</v>
      </c>
      <c r="J121" s="1040">
        <f>'Rent Schedule &amp; Summary'!J28</f>
        <v>0</v>
      </c>
      <c r="K121" s="1041">
        <f>'Rent Schedule &amp; Summary'!K28</f>
        <v>0</v>
      </c>
      <c r="L121" s="480">
        <f t="shared" si="2"/>
        <v>0</v>
      </c>
      <c r="M121" s="480">
        <f t="shared" si="3"/>
        <v>0</v>
      </c>
      <c r="N121" s="1042">
        <f>'Rent Schedule &amp; Summary'!N28</f>
        <v>0</v>
      </c>
      <c r="O121" s="1042">
        <f>'Rent Schedule &amp; Summary'!K28</f>
        <v>0</v>
      </c>
      <c r="P121" s="1042">
        <f>'Rent Schedule &amp; Summary'!P28</f>
        <v>0</v>
      </c>
      <c r="Q121" s="1044">
        <f>'Rent Schedule &amp; Summary'!Q28</f>
        <v>0</v>
      </c>
      <c r="R121" s="1045"/>
      <c r="S121" s="1046"/>
      <c r="T121" s="1456"/>
      <c r="U121" s="1456"/>
      <c r="V121" s="1456"/>
      <c r="W121" s="1456"/>
      <c r="X121" s="1004" t="str">
        <f t="shared" si="4"/>
        <v/>
      </c>
      <c r="Y121" s="1004" t="str">
        <f t="shared" si="5"/>
        <v/>
      </c>
      <c r="Z121" s="1004" t="str">
        <f t="shared" si="6"/>
        <v/>
      </c>
      <c r="AA121" s="1004" t="str">
        <f t="shared" si="7"/>
        <v/>
      </c>
      <c r="AB121" s="1004" t="str">
        <f t="shared" si="8"/>
        <v/>
      </c>
      <c r="AC121" s="1004" t="str">
        <f t="shared" si="9"/>
        <v/>
      </c>
      <c r="AD121" s="1004" t="str">
        <f t="shared" si="10"/>
        <v/>
      </c>
      <c r="AE121" s="1004" t="str">
        <f t="shared" si="11"/>
        <v/>
      </c>
      <c r="AF121" s="1004" t="str">
        <f t="shared" si="12"/>
        <v/>
      </c>
      <c r="AG121" s="1004" t="str">
        <f t="shared" si="13"/>
        <v/>
      </c>
      <c r="AH121" s="1004" t="str">
        <f t="shared" si="14"/>
        <v/>
      </c>
      <c r="AI121" s="1004" t="str">
        <f t="shared" si="15"/>
        <v/>
      </c>
      <c r="AJ121" s="1004" t="str">
        <f t="shared" si="16"/>
        <v/>
      </c>
      <c r="AK121" s="1004" t="str">
        <f t="shared" si="17"/>
        <v/>
      </c>
      <c r="AL121" s="1004" t="str">
        <f t="shared" si="18"/>
        <v/>
      </c>
      <c r="AM121" s="1004" t="str">
        <f t="shared" si="19"/>
        <v/>
      </c>
      <c r="AN121" s="1004" t="str">
        <f t="shared" si="20"/>
        <v/>
      </c>
      <c r="AO121" s="1004" t="str">
        <f t="shared" si="21"/>
        <v/>
      </c>
      <c r="AP121" s="1004" t="str">
        <f t="shared" si="22"/>
        <v/>
      </c>
      <c r="AQ121" s="1004" t="str">
        <f t="shared" si="23"/>
        <v/>
      </c>
      <c r="AR121" s="1004" t="str">
        <f t="shared" si="24"/>
        <v/>
      </c>
      <c r="AS121" s="1004" t="str">
        <f t="shared" si="25"/>
        <v/>
      </c>
      <c r="AT121" s="1004" t="str">
        <f t="shared" si="26"/>
        <v/>
      </c>
      <c r="AU121" s="1004" t="str">
        <f t="shared" si="27"/>
        <v/>
      </c>
      <c r="AV121" s="1004" t="str">
        <f t="shared" si="28"/>
        <v/>
      </c>
      <c r="AW121" s="1004" t="str">
        <f t="shared" si="29"/>
        <v/>
      </c>
      <c r="AX121" s="1004" t="str">
        <f t="shared" si="30"/>
        <v/>
      </c>
      <c r="AY121" s="1004" t="str">
        <f t="shared" si="31"/>
        <v/>
      </c>
      <c r="AZ121" s="1004" t="str">
        <f t="shared" si="32"/>
        <v/>
      </c>
      <c r="BA121" s="1004" t="str">
        <f t="shared" si="33"/>
        <v/>
      </c>
      <c r="BB121" s="1004" t="str">
        <f t="shared" si="34"/>
        <v/>
      </c>
      <c r="BC121" s="1004" t="str">
        <f t="shared" si="35"/>
        <v/>
      </c>
      <c r="BD121" s="1004" t="str">
        <f t="shared" si="36"/>
        <v/>
      </c>
      <c r="BE121" s="1004" t="str">
        <f t="shared" si="37"/>
        <v/>
      </c>
      <c r="BF121" s="1004" t="str">
        <f t="shared" si="38"/>
        <v/>
      </c>
      <c r="BG121" s="1004" t="str">
        <f t="shared" si="39"/>
        <v/>
      </c>
      <c r="BH121" s="1004" t="str">
        <f t="shared" si="40"/>
        <v/>
      </c>
      <c r="BI121" s="1004" t="str">
        <f t="shared" si="41"/>
        <v/>
      </c>
      <c r="BJ121" s="1004" t="str">
        <f t="shared" si="42"/>
        <v/>
      </c>
      <c r="BK121" s="1004" t="str">
        <f t="shared" si="43"/>
        <v/>
      </c>
      <c r="BL121" s="1004" t="str">
        <f t="shared" si="44"/>
        <v/>
      </c>
      <c r="BM121" s="1004" t="str">
        <f t="shared" si="45"/>
        <v/>
      </c>
      <c r="BN121" s="1004" t="str">
        <f t="shared" si="46"/>
        <v/>
      </c>
      <c r="BO121" s="1004" t="str">
        <f t="shared" si="47"/>
        <v/>
      </c>
      <c r="BP121" s="1004" t="str">
        <f t="shared" si="48"/>
        <v/>
      </c>
      <c r="BQ121" s="1004" t="str">
        <f t="shared" si="49"/>
        <v/>
      </c>
      <c r="BR121" s="1004" t="str">
        <f t="shared" si="50"/>
        <v/>
      </c>
      <c r="BS121" s="1004" t="str">
        <f t="shared" si="51"/>
        <v/>
      </c>
      <c r="BT121" s="1004" t="str">
        <f t="shared" si="52"/>
        <v/>
      </c>
      <c r="BU121" s="1004" t="str">
        <f t="shared" si="53"/>
        <v/>
      </c>
      <c r="BV121" s="1004" t="str">
        <f t="shared" si="54"/>
        <v/>
      </c>
      <c r="BW121" s="1004" t="str">
        <f t="shared" si="55"/>
        <v/>
      </c>
      <c r="BX121" s="1004" t="str">
        <f t="shared" si="56"/>
        <v/>
      </c>
      <c r="BY121" s="1004" t="str">
        <f t="shared" si="57"/>
        <v/>
      </c>
      <c r="BZ121" s="1004" t="str">
        <f t="shared" si="58"/>
        <v/>
      </c>
      <c r="CA121" s="1004" t="str">
        <f t="shared" si="59"/>
        <v/>
      </c>
      <c r="CB121" s="1004" t="str">
        <f t="shared" si="60"/>
        <v/>
      </c>
      <c r="CC121" s="1004" t="str">
        <f t="shared" si="61"/>
        <v/>
      </c>
      <c r="CD121" s="1004" t="str">
        <f t="shared" si="62"/>
        <v/>
      </c>
      <c r="CE121" s="1004" t="str">
        <f t="shared" si="63"/>
        <v/>
      </c>
      <c r="CF121" s="1004" t="str">
        <f t="shared" si="64"/>
        <v/>
      </c>
      <c r="CG121" s="1004" t="str">
        <f t="shared" si="65"/>
        <v/>
      </c>
      <c r="CH121" s="1004" t="str">
        <f t="shared" si="66"/>
        <v/>
      </c>
      <c r="CI121" s="1004" t="str">
        <f t="shared" si="67"/>
        <v/>
      </c>
      <c r="CJ121" s="1004" t="str">
        <f t="shared" si="68"/>
        <v/>
      </c>
      <c r="CK121" s="1004" t="str">
        <f t="shared" si="69"/>
        <v/>
      </c>
      <c r="CL121" s="1004" t="str">
        <f t="shared" si="70"/>
        <v/>
      </c>
      <c r="CM121" s="1004" t="str">
        <f t="shared" si="71"/>
        <v/>
      </c>
      <c r="CN121" s="1004" t="str">
        <f t="shared" si="72"/>
        <v/>
      </c>
      <c r="CO121" s="1004" t="str">
        <f t="shared" si="73"/>
        <v/>
      </c>
      <c r="CP121" s="1004" t="str">
        <f t="shared" si="74"/>
        <v/>
      </c>
      <c r="CQ121" s="1004" t="str">
        <f t="shared" si="75"/>
        <v/>
      </c>
      <c r="CR121" s="1004" t="str">
        <f t="shared" si="76"/>
        <v/>
      </c>
      <c r="CS121" s="1004" t="str">
        <f t="shared" si="77"/>
        <v/>
      </c>
      <c r="CT121" s="1004" t="str">
        <f t="shared" si="78"/>
        <v/>
      </c>
      <c r="CU121" s="1004" t="str">
        <f t="shared" si="79"/>
        <v/>
      </c>
      <c r="CV121" s="1004" t="str">
        <f t="shared" si="80"/>
        <v/>
      </c>
      <c r="CW121" s="1004" t="str">
        <f t="shared" si="81"/>
        <v/>
      </c>
      <c r="CX121" s="1004" t="str">
        <f t="shared" si="82"/>
        <v/>
      </c>
      <c r="CY121" s="1004" t="str">
        <f t="shared" si="83"/>
        <v/>
      </c>
      <c r="CZ121" s="1004" t="str">
        <f t="shared" si="84"/>
        <v/>
      </c>
      <c r="DA121" s="1004" t="str">
        <f t="shared" si="85"/>
        <v/>
      </c>
      <c r="DB121" s="1004" t="str">
        <f t="shared" si="86"/>
        <v/>
      </c>
      <c r="DC121" s="1004" t="str">
        <f t="shared" si="87"/>
        <v/>
      </c>
      <c r="DD121" s="1004" t="str">
        <f t="shared" si="88"/>
        <v/>
      </c>
      <c r="DE121" s="1004" t="str">
        <f t="shared" si="89"/>
        <v/>
      </c>
      <c r="DF121" s="1004" t="str">
        <f t="shared" si="90"/>
        <v/>
      </c>
      <c r="DG121" s="1004" t="str">
        <f t="shared" si="91"/>
        <v/>
      </c>
      <c r="DH121" s="1004" t="str">
        <f t="shared" si="92"/>
        <v/>
      </c>
      <c r="DI121" s="1004" t="str">
        <f t="shared" si="93"/>
        <v/>
      </c>
      <c r="DJ121" s="1004" t="str">
        <f t="shared" si="94"/>
        <v/>
      </c>
      <c r="DK121" s="1004" t="str">
        <f t="shared" si="95"/>
        <v/>
      </c>
      <c r="DL121" s="1004" t="str">
        <f t="shared" si="96"/>
        <v/>
      </c>
      <c r="DM121" s="1004" t="str">
        <f t="shared" si="97"/>
        <v/>
      </c>
      <c r="DN121" s="1004" t="str">
        <f t="shared" si="98"/>
        <v/>
      </c>
      <c r="DO121" s="1004" t="str">
        <f t="shared" si="99"/>
        <v/>
      </c>
      <c r="DP121" s="1004" t="str">
        <f t="shared" si="100"/>
        <v/>
      </c>
      <c r="DQ121" s="1004" t="str">
        <f t="shared" si="101"/>
        <v/>
      </c>
      <c r="DR121" s="1004" t="str">
        <f t="shared" si="102"/>
        <v/>
      </c>
      <c r="DS121" s="1004" t="str">
        <f t="shared" si="103"/>
        <v/>
      </c>
      <c r="DT121" s="1004" t="str">
        <f t="shared" si="104"/>
        <v/>
      </c>
      <c r="DU121" s="1004" t="str">
        <f t="shared" si="105"/>
        <v/>
      </c>
      <c r="DV121" s="1004" t="str">
        <f t="shared" si="106"/>
        <v/>
      </c>
      <c r="DW121" s="1004" t="str">
        <f t="shared" si="107"/>
        <v/>
      </c>
      <c r="DX121" s="1004" t="str">
        <f t="shared" si="108"/>
        <v/>
      </c>
      <c r="DY121" s="1004" t="str">
        <f t="shared" si="109"/>
        <v/>
      </c>
      <c r="DZ121" s="1004" t="str">
        <f t="shared" si="110"/>
        <v/>
      </c>
      <c r="EA121" s="1004" t="str">
        <f t="shared" si="111"/>
        <v/>
      </c>
      <c r="EB121" s="1004" t="str">
        <f t="shared" si="112"/>
        <v/>
      </c>
      <c r="EC121" s="1004" t="str">
        <f t="shared" si="113"/>
        <v/>
      </c>
      <c r="ED121" s="1004" t="str">
        <f t="shared" si="114"/>
        <v/>
      </c>
      <c r="EE121" s="1004" t="str">
        <f t="shared" si="115"/>
        <v/>
      </c>
      <c r="EF121" s="1004" t="str">
        <f t="shared" si="116"/>
        <v/>
      </c>
      <c r="EG121" s="1004" t="str">
        <f t="shared" si="117"/>
        <v/>
      </c>
      <c r="EH121" s="1004" t="str">
        <f t="shared" si="118"/>
        <v/>
      </c>
      <c r="EI121" s="1004" t="str">
        <f t="shared" si="119"/>
        <v/>
      </c>
      <c r="EJ121" s="1004" t="str">
        <f t="shared" si="120"/>
        <v/>
      </c>
      <c r="EK121" s="1004" t="str">
        <f t="shared" si="121"/>
        <v/>
      </c>
      <c r="EL121" s="1004" t="str">
        <f t="shared" si="122"/>
        <v/>
      </c>
      <c r="EM121" s="1004" t="str">
        <f t="shared" si="123"/>
        <v/>
      </c>
      <c r="EN121" s="1004" t="str">
        <f t="shared" si="124"/>
        <v/>
      </c>
      <c r="EO121" s="1004" t="str">
        <f t="shared" si="125"/>
        <v/>
      </c>
      <c r="EP121" s="1004" t="str">
        <f t="shared" si="126"/>
        <v/>
      </c>
      <c r="EQ121" s="1004" t="str">
        <f t="shared" si="127"/>
        <v/>
      </c>
      <c r="ER121" s="1004" t="str">
        <f t="shared" si="128"/>
        <v/>
      </c>
      <c r="ES121" s="1004" t="str">
        <f t="shared" si="129"/>
        <v/>
      </c>
      <c r="ET121" s="1004" t="str">
        <f t="shared" si="130"/>
        <v/>
      </c>
      <c r="EU121" s="1004" t="str">
        <f t="shared" si="131"/>
        <v/>
      </c>
      <c r="EV121" s="1004" t="str">
        <f t="shared" si="132"/>
        <v/>
      </c>
      <c r="EW121" s="1004" t="str">
        <f t="shared" si="133"/>
        <v/>
      </c>
      <c r="EX121" s="1004" t="str">
        <f t="shared" si="134"/>
        <v/>
      </c>
      <c r="EY121" s="1004" t="str">
        <f t="shared" si="135"/>
        <v/>
      </c>
      <c r="EZ121" s="1004" t="str">
        <f t="shared" si="136"/>
        <v/>
      </c>
      <c r="FA121" s="1004" t="str">
        <f t="shared" si="137"/>
        <v/>
      </c>
      <c r="FB121" s="1004" t="str">
        <f t="shared" si="138"/>
        <v/>
      </c>
      <c r="FC121" s="1004" t="str">
        <f t="shared" si="139"/>
        <v/>
      </c>
      <c r="FD121" s="1004" t="str">
        <f t="shared" si="140"/>
        <v/>
      </c>
      <c r="FE121" s="1004" t="str">
        <f t="shared" si="141"/>
        <v/>
      </c>
      <c r="FF121" s="1004" t="str">
        <f t="shared" si="142"/>
        <v/>
      </c>
      <c r="FG121" s="1004" t="str">
        <f t="shared" si="143"/>
        <v/>
      </c>
      <c r="FH121" s="1004" t="str">
        <f t="shared" si="144"/>
        <v/>
      </c>
      <c r="FI121" s="1004" t="str">
        <f t="shared" si="145"/>
        <v/>
      </c>
      <c r="FJ121" s="1004" t="str">
        <f t="shared" si="146"/>
        <v/>
      </c>
      <c r="FK121" s="1004" t="str">
        <f t="shared" si="147"/>
        <v/>
      </c>
      <c r="FL121" s="1004" t="str">
        <f t="shared" si="148"/>
        <v/>
      </c>
      <c r="FM121" s="1004" t="str">
        <f t="shared" si="149"/>
        <v/>
      </c>
      <c r="FN121" s="1004" t="str">
        <f t="shared" si="150"/>
        <v/>
      </c>
      <c r="FO121" s="1004" t="str">
        <f t="shared" si="151"/>
        <v/>
      </c>
      <c r="FP121" s="1004" t="str">
        <f t="shared" si="152"/>
        <v/>
      </c>
      <c r="FQ121" s="1004" t="str">
        <f t="shared" si="153"/>
        <v/>
      </c>
      <c r="FR121" s="1004" t="str">
        <f t="shared" si="154"/>
        <v/>
      </c>
      <c r="FS121" s="1004" t="str">
        <f t="shared" si="155"/>
        <v/>
      </c>
      <c r="FT121" s="1004" t="str">
        <f t="shared" si="156"/>
        <v/>
      </c>
      <c r="FU121" s="1004" t="str">
        <f t="shared" si="157"/>
        <v/>
      </c>
      <c r="FV121" s="1004" t="str">
        <f t="shared" si="158"/>
        <v/>
      </c>
      <c r="FW121" s="1004" t="str">
        <f t="shared" si="159"/>
        <v/>
      </c>
      <c r="FX121" s="1004" t="str">
        <f t="shared" si="160"/>
        <v/>
      </c>
      <c r="FY121" s="1004" t="str">
        <f t="shared" si="161"/>
        <v/>
      </c>
      <c r="FZ121" s="1004" t="str">
        <f t="shared" si="162"/>
        <v/>
      </c>
      <c r="GA121" s="1004" t="str">
        <f t="shared" si="163"/>
        <v/>
      </c>
      <c r="GB121" s="1004" t="str">
        <f t="shared" si="164"/>
        <v/>
      </c>
      <c r="GC121" s="1004" t="str">
        <f t="shared" si="165"/>
        <v/>
      </c>
      <c r="GD121" s="1004" t="str">
        <f t="shared" si="166"/>
        <v/>
      </c>
      <c r="GE121" s="1004" t="str">
        <f t="shared" si="167"/>
        <v/>
      </c>
      <c r="GF121" s="1004" t="str">
        <f t="shared" si="168"/>
        <v/>
      </c>
      <c r="GG121" s="1004" t="str">
        <f t="shared" si="169"/>
        <v/>
      </c>
      <c r="GH121" s="1004" t="str">
        <f t="shared" si="170"/>
        <v/>
      </c>
      <c r="GI121" s="1004" t="str">
        <f t="shared" si="171"/>
        <v/>
      </c>
      <c r="GJ121" s="1004" t="str">
        <f t="shared" si="172"/>
        <v/>
      </c>
      <c r="GK121" s="1004" t="str">
        <f t="shared" si="173"/>
        <v/>
      </c>
      <c r="GL121" s="1004" t="str">
        <f t="shared" si="174"/>
        <v/>
      </c>
      <c r="GM121" s="1004" t="str">
        <f t="shared" si="175"/>
        <v/>
      </c>
      <c r="GN121" s="1004" t="str">
        <f t="shared" si="176"/>
        <v/>
      </c>
      <c r="GO121" s="1004" t="str">
        <f t="shared" si="177"/>
        <v/>
      </c>
      <c r="GP121" s="1004" t="str">
        <f t="shared" si="178"/>
        <v/>
      </c>
      <c r="GQ121" s="1004" t="str">
        <f t="shared" si="179"/>
        <v/>
      </c>
      <c r="GR121" s="1004" t="str">
        <f t="shared" si="180"/>
        <v/>
      </c>
      <c r="GS121" s="1004" t="str">
        <f t="shared" si="181"/>
        <v/>
      </c>
      <c r="GT121" s="1004" t="str">
        <f t="shared" si="182"/>
        <v/>
      </c>
      <c r="GU121" s="1004" t="str">
        <f t="shared" si="183"/>
        <v/>
      </c>
      <c r="GV121" s="1004" t="str">
        <f t="shared" si="184"/>
        <v/>
      </c>
      <c r="GW121" s="1004" t="str">
        <f t="shared" si="185"/>
        <v/>
      </c>
      <c r="GX121" s="1004" t="str">
        <f t="shared" si="186"/>
        <v/>
      </c>
      <c r="GY121" s="1004" t="str">
        <f t="shared" si="187"/>
        <v/>
      </c>
      <c r="GZ121" s="1004" t="str">
        <f t="shared" si="188"/>
        <v/>
      </c>
      <c r="HA121" s="1004" t="str">
        <f t="shared" si="189"/>
        <v/>
      </c>
      <c r="HB121" s="1004" t="str">
        <f t="shared" si="190"/>
        <v/>
      </c>
      <c r="HC121" s="1004" t="str">
        <f t="shared" si="191"/>
        <v/>
      </c>
      <c r="HD121" s="1004" t="str">
        <f t="shared" si="192"/>
        <v/>
      </c>
      <c r="HE121" s="1004" t="str">
        <f t="shared" si="193"/>
        <v/>
      </c>
      <c r="HF121" s="1004" t="str">
        <f t="shared" si="194"/>
        <v/>
      </c>
      <c r="HG121" s="1004" t="str">
        <f t="shared" si="195"/>
        <v/>
      </c>
      <c r="HH121" s="1004" t="str">
        <f t="shared" si="196"/>
        <v/>
      </c>
      <c r="HI121" s="1004" t="str">
        <f t="shared" si="197"/>
        <v/>
      </c>
      <c r="HJ121" s="1004" t="str">
        <f t="shared" si="198"/>
        <v/>
      </c>
      <c r="HK121" s="1004" t="str">
        <f t="shared" si="199"/>
        <v/>
      </c>
      <c r="HL121" s="1004" t="str">
        <f t="shared" si="200"/>
        <v/>
      </c>
      <c r="HM121" s="1004" t="str">
        <f t="shared" si="201"/>
        <v/>
      </c>
      <c r="HN121" s="1004" t="str">
        <f t="shared" si="202"/>
        <v/>
      </c>
      <c r="HO121" s="1004" t="str">
        <f t="shared" si="203"/>
        <v/>
      </c>
      <c r="HP121" s="1004" t="str">
        <f t="shared" si="204"/>
        <v/>
      </c>
      <c r="HQ121" s="1004" t="str">
        <f t="shared" si="205"/>
        <v/>
      </c>
      <c r="HR121" s="1004" t="str">
        <f t="shared" si="206"/>
        <v/>
      </c>
      <c r="HS121" s="1004" t="str">
        <f t="shared" si="207"/>
        <v/>
      </c>
      <c r="HT121" s="1004" t="str">
        <f t="shared" si="208"/>
        <v/>
      </c>
      <c r="HU121" s="1004" t="str">
        <f t="shared" si="209"/>
        <v/>
      </c>
      <c r="HV121" s="1004" t="str">
        <f t="shared" si="210"/>
        <v/>
      </c>
      <c r="HW121" s="1004" t="str">
        <f t="shared" si="211"/>
        <v/>
      </c>
      <c r="HX121" s="1004" t="str">
        <f t="shared" si="212"/>
        <v/>
      </c>
      <c r="HY121" s="1004" t="str">
        <f t="shared" si="213"/>
        <v/>
      </c>
      <c r="HZ121" s="1008" t="str">
        <f t="shared" si="214"/>
        <v/>
      </c>
      <c r="IA121" s="1008" t="str">
        <f t="shared" si="215"/>
        <v/>
      </c>
      <c r="IB121" s="1008" t="str">
        <f t="shared" si="216"/>
        <v/>
      </c>
      <c r="IC121" s="1008" t="str">
        <f t="shared" si="217"/>
        <v/>
      </c>
      <c r="ID121" s="1008" t="str">
        <f t="shared" si="218"/>
        <v/>
      </c>
      <c r="IE121" s="1008" t="str">
        <f t="shared" si="219"/>
        <v/>
      </c>
      <c r="IF121" s="1008" t="str">
        <f t="shared" si="220"/>
        <v/>
      </c>
      <c r="IG121" s="1008" t="str">
        <f t="shared" si="221"/>
        <v/>
      </c>
      <c r="IH121" s="1008" t="str">
        <f t="shared" si="222"/>
        <v/>
      </c>
      <c r="II121" s="1008" t="str">
        <f t="shared" si="223"/>
        <v/>
      </c>
      <c r="IJ121" s="1008" t="str">
        <f t="shared" si="224"/>
        <v/>
      </c>
      <c r="IK121" s="1008" t="str">
        <f t="shared" si="225"/>
        <v/>
      </c>
      <c r="IL121" s="1008" t="str">
        <f t="shared" si="226"/>
        <v/>
      </c>
      <c r="IM121" s="1008" t="str">
        <f t="shared" si="227"/>
        <v/>
      </c>
      <c r="IN121" s="1008" t="str">
        <f t="shared" si="228"/>
        <v/>
      </c>
      <c r="IO121" s="1008" t="str">
        <f t="shared" si="229"/>
        <v/>
      </c>
      <c r="IP121" s="1008" t="str">
        <f t="shared" si="230"/>
        <v/>
      </c>
      <c r="IQ121" s="1008" t="str">
        <f t="shared" si="231"/>
        <v/>
      </c>
      <c r="IR121" s="1008" t="str">
        <f t="shared" si="232"/>
        <v/>
      </c>
      <c r="IS121" s="1008" t="str">
        <f t="shared" si="233"/>
        <v/>
      </c>
      <c r="IT121" s="1008" t="str">
        <f t="shared" si="234"/>
        <v/>
      </c>
      <c r="IU121" s="1008" t="str">
        <f t="shared" si="235"/>
        <v/>
      </c>
      <c r="IV121" s="1008" t="str">
        <f t="shared" si="236"/>
        <v/>
      </c>
      <c r="IW121" s="1008" t="str">
        <f t="shared" si="237"/>
        <v/>
      </c>
      <c r="IX121" s="1008" t="str">
        <f t="shared" si="238"/>
        <v/>
      </c>
      <c r="IY121" s="1008" t="str">
        <f t="shared" si="239"/>
        <v/>
      </c>
      <c r="IZ121" s="1008" t="str">
        <f t="shared" si="240"/>
        <v/>
      </c>
      <c r="JA121" s="1008" t="str">
        <f t="shared" si="241"/>
        <v/>
      </c>
      <c r="JB121" s="1008" t="str">
        <f t="shared" si="242"/>
        <v/>
      </c>
      <c r="JC121" s="1008" t="str">
        <f t="shared" si="243"/>
        <v/>
      </c>
      <c r="JD121" s="1008" t="str">
        <f t="shared" si="244"/>
        <v/>
      </c>
      <c r="JE121" s="1008" t="str">
        <f t="shared" si="245"/>
        <v/>
      </c>
      <c r="JF121" s="1008" t="str">
        <f t="shared" si="246"/>
        <v/>
      </c>
      <c r="JG121" s="1008" t="str">
        <f t="shared" si="247"/>
        <v/>
      </c>
      <c r="JH121" s="1008" t="str">
        <f t="shared" si="248"/>
        <v/>
      </c>
      <c r="JI121" s="1008" t="str">
        <f t="shared" si="249"/>
        <v/>
      </c>
      <c r="JJ121" s="1008" t="str">
        <f t="shared" si="250"/>
        <v/>
      </c>
      <c r="JK121" s="1008" t="str">
        <f t="shared" si="251"/>
        <v/>
      </c>
      <c r="JL121" s="1008" t="str">
        <f t="shared" si="252"/>
        <v/>
      </c>
      <c r="JM121" s="1008" t="str">
        <f t="shared" si="253"/>
        <v/>
      </c>
      <c r="JN121" s="1008" t="str">
        <f t="shared" si="254"/>
        <v/>
      </c>
      <c r="JO121" s="1008" t="str">
        <f t="shared" si="255"/>
        <v/>
      </c>
      <c r="JP121" s="1008" t="str">
        <f t="shared" si="256"/>
        <v/>
      </c>
      <c r="JQ121" s="1008" t="str">
        <f t="shared" si="257"/>
        <v/>
      </c>
      <c r="JR121" s="1008" t="str">
        <f t="shared" si="258"/>
        <v/>
      </c>
      <c r="JS121" s="1008" t="str">
        <f t="shared" si="259"/>
        <v/>
      </c>
      <c r="JT121" s="1008" t="str">
        <f t="shared" si="260"/>
        <v/>
      </c>
      <c r="JU121" s="1008" t="str">
        <f t="shared" si="261"/>
        <v/>
      </c>
      <c r="JV121" s="1008" t="str">
        <f t="shared" si="262"/>
        <v/>
      </c>
      <c r="JW121" s="1008" t="str">
        <f t="shared" si="263"/>
        <v/>
      </c>
      <c r="JX121" s="1008" t="str">
        <f t="shared" si="264"/>
        <v/>
      </c>
      <c r="JY121" s="1008" t="str">
        <f t="shared" si="265"/>
        <v/>
      </c>
      <c r="JZ121" s="1008" t="str">
        <f t="shared" si="266"/>
        <v/>
      </c>
      <c r="KA121" s="1008" t="str">
        <f t="shared" si="267"/>
        <v/>
      </c>
      <c r="KB121" s="1008" t="str">
        <f t="shared" si="268"/>
        <v/>
      </c>
      <c r="KC121" s="1008" t="str">
        <f t="shared" si="269"/>
        <v/>
      </c>
      <c r="KD121" s="1008" t="str">
        <f t="shared" si="270"/>
        <v/>
      </c>
      <c r="KE121" s="1008" t="str">
        <f t="shared" si="271"/>
        <v/>
      </c>
      <c r="KF121" s="1008" t="str">
        <f t="shared" si="272"/>
        <v/>
      </c>
      <c r="KG121" s="1008" t="str">
        <f t="shared" si="273"/>
        <v/>
      </c>
      <c r="KH121" s="1008" t="str">
        <f t="shared" si="274"/>
        <v/>
      </c>
      <c r="KI121" s="1008" t="str">
        <f t="shared" si="275"/>
        <v/>
      </c>
      <c r="KJ121" s="1008" t="str">
        <f t="shared" si="276"/>
        <v/>
      </c>
      <c r="KK121" s="1008" t="str">
        <f t="shared" si="277"/>
        <v/>
      </c>
      <c r="KL121" s="1008" t="str">
        <f t="shared" si="278"/>
        <v/>
      </c>
      <c r="KM121" s="1008" t="str">
        <f t="shared" si="279"/>
        <v/>
      </c>
      <c r="KN121" s="1008" t="str">
        <f t="shared" si="280"/>
        <v/>
      </c>
      <c r="KO121" s="1008" t="str">
        <f t="shared" si="281"/>
        <v/>
      </c>
      <c r="KP121" s="1008" t="str">
        <f t="shared" si="282"/>
        <v/>
      </c>
      <c r="KQ121" s="1008" t="str">
        <f t="shared" si="283"/>
        <v/>
      </c>
      <c r="KR121" s="1008" t="str">
        <f t="shared" si="284"/>
        <v/>
      </c>
      <c r="KS121" s="1008" t="str">
        <f t="shared" si="285"/>
        <v/>
      </c>
      <c r="KT121" s="1008" t="str">
        <f t="shared" si="286"/>
        <v/>
      </c>
      <c r="KU121" s="1008" t="str">
        <f t="shared" si="287"/>
        <v/>
      </c>
      <c r="KV121" s="1008" t="str">
        <f t="shared" si="288"/>
        <v/>
      </c>
      <c r="KW121" s="1008" t="str">
        <f t="shared" si="289"/>
        <v/>
      </c>
      <c r="KX121" s="1008" t="str">
        <f t="shared" si="290"/>
        <v/>
      </c>
      <c r="KY121" s="1008" t="str">
        <f t="shared" si="291"/>
        <v/>
      </c>
      <c r="KZ121" s="1008" t="str">
        <f t="shared" si="292"/>
        <v/>
      </c>
      <c r="LA121" s="1008" t="str">
        <f t="shared" si="293"/>
        <v/>
      </c>
      <c r="LB121" s="1008" t="str">
        <f t="shared" si="294"/>
        <v/>
      </c>
      <c r="LC121" s="1008" t="str">
        <f t="shared" si="295"/>
        <v/>
      </c>
      <c r="LD121" s="1008" t="str">
        <f t="shared" si="296"/>
        <v/>
      </c>
      <c r="LE121" s="1008" t="str">
        <f t="shared" si="297"/>
        <v/>
      </c>
      <c r="LF121" s="1008" t="str">
        <f t="shared" si="298"/>
        <v/>
      </c>
      <c r="LG121" s="1008" t="str">
        <f t="shared" si="299"/>
        <v/>
      </c>
      <c r="LH121" s="1008" t="str">
        <f t="shared" si="300"/>
        <v/>
      </c>
      <c r="LI121" s="1008" t="str">
        <f t="shared" si="301"/>
        <v/>
      </c>
      <c r="LJ121" s="1008" t="str">
        <f t="shared" si="302"/>
        <v/>
      </c>
      <c r="LK121" s="1008" t="str">
        <f t="shared" si="303"/>
        <v/>
      </c>
      <c r="LL121" s="1008" t="str">
        <f t="shared" si="304"/>
        <v/>
      </c>
      <c r="LM121" s="1008" t="str">
        <f t="shared" si="305"/>
        <v/>
      </c>
      <c r="LN121" s="1008" t="str">
        <f t="shared" si="306"/>
        <v/>
      </c>
      <c r="LO121" s="1008" t="str">
        <f t="shared" si="307"/>
        <v/>
      </c>
      <c r="LP121" s="1008" t="str">
        <f t="shared" si="308"/>
        <v/>
      </c>
      <c r="LQ121" s="1009" t="str">
        <f t="shared" si="309"/>
        <v/>
      </c>
      <c r="LR121" s="1009" t="str">
        <f t="shared" si="310"/>
        <v/>
      </c>
      <c r="LS121" s="1009" t="str">
        <f t="shared" si="311"/>
        <v/>
      </c>
      <c r="LT121" s="1009" t="str">
        <f t="shared" si="312"/>
        <v/>
      </c>
      <c r="LU121" s="1009" t="str">
        <f t="shared" si="313"/>
        <v/>
      </c>
      <c r="LV121" s="1004" t="str">
        <f t="shared" si="314"/>
        <v/>
      </c>
      <c r="LW121" s="1004" t="str">
        <f t="shared" si="315"/>
        <v/>
      </c>
      <c r="LX121" s="1004" t="str">
        <f t="shared" si="316"/>
        <v/>
      </c>
      <c r="LY121" s="1004" t="str">
        <f t="shared" si="317"/>
        <v/>
      </c>
      <c r="LZ121" s="1004" t="str">
        <f t="shared" si="318"/>
        <v/>
      </c>
      <c r="MA121" s="1004" t="str">
        <f t="shared" si="319"/>
        <v/>
      </c>
      <c r="MB121" s="1004" t="str">
        <f t="shared" si="320"/>
        <v/>
      </c>
      <c r="MC121" s="1004" t="str">
        <f t="shared" si="321"/>
        <v/>
      </c>
      <c r="MD121" s="1004" t="str">
        <f t="shared" si="322"/>
        <v/>
      </c>
      <c r="ME121" s="1004" t="str">
        <f t="shared" si="323"/>
        <v/>
      </c>
      <c r="MF121" s="1004" t="str">
        <f t="shared" si="324"/>
        <v/>
      </c>
      <c r="MG121" s="1004" t="str">
        <f t="shared" si="325"/>
        <v/>
      </c>
      <c r="MH121" s="1004" t="str">
        <f t="shared" si="326"/>
        <v/>
      </c>
      <c r="MI121" s="1004" t="str">
        <f t="shared" si="327"/>
        <v/>
      </c>
      <c r="MJ121" s="1004" t="str">
        <f t="shared" si="328"/>
        <v/>
      </c>
      <c r="MK121" s="1004" t="str">
        <f t="shared" si="329"/>
        <v/>
      </c>
      <c r="ML121" s="1004" t="str">
        <f t="shared" si="330"/>
        <v/>
      </c>
      <c r="MM121" s="1004" t="str">
        <f t="shared" si="331"/>
        <v/>
      </c>
      <c r="MN121" s="1004" t="str">
        <f t="shared" si="332"/>
        <v/>
      </c>
      <c r="MO121" s="1004" t="str">
        <f t="shared" si="333"/>
        <v/>
      </c>
      <c r="MP121" s="1007">
        <f t="shared" si="340"/>
        <v>0</v>
      </c>
      <c r="MQ121" s="1007">
        <f t="shared" si="341"/>
        <v>0</v>
      </c>
      <c r="MR121" s="1007">
        <f t="shared" si="342"/>
        <v>0</v>
      </c>
      <c r="MS121" s="1007">
        <f t="shared" si="343"/>
        <v>0</v>
      </c>
      <c r="MT121" s="1007">
        <f t="shared" si="344"/>
        <v>0</v>
      </c>
      <c r="MU121" s="1007">
        <f t="shared" si="345"/>
        <v>0</v>
      </c>
      <c r="MV121" s="1007">
        <f t="shared" si="346"/>
        <v>0</v>
      </c>
      <c r="MW121" s="1007">
        <f t="shared" si="347"/>
        <v>0</v>
      </c>
      <c r="MX121" s="1007">
        <f t="shared" si="348"/>
        <v>0</v>
      </c>
      <c r="MY121" s="1007">
        <f t="shared" si="349"/>
        <v>0</v>
      </c>
      <c r="MZ121" s="1007">
        <f t="shared" si="334"/>
        <v>0</v>
      </c>
      <c r="NA121" s="1007">
        <f t="shared" si="335"/>
        <v>0</v>
      </c>
      <c r="NB121" s="1007">
        <f t="shared" si="336"/>
        <v>0</v>
      </c>
      <c r="NC121" s="1007">
        <f t="shared" si="337"/>
        <v>0</v>
      </c>
      <c r="ND121" s="1007">
        <f t="shared" si="338"/>
        <v>0</v>
      </c>
    </row>
    <row r="122" spans="1:368" s="1004" customFormat="1" ht="13.9" customHeight="1" x14ac:dyDescent="0.2">
      <c r="A122" s="1103" t="str">
        <f t="shared" si="339"/>
        <v/>
      </c>
      <c r="B122" s="1047">
        <f>'Rent Schedule &amp; Summary'!B29</f>
        <v>0</v>
      </c>
      <c r="C122" s="1038">
        <f>'Rent Schedule &amp; Summary'!C29</f>
        <v>0</v>
      </c>
      <c r="D122" s="1039">
        <f>'Rent Schedule &amp; Summary'!D29</f>
        <v>0</v>
      </c>
      <c r="E122" s="1040">
        <f>'Rent Schedule &amp; Summary'!E29</f>
        <v>0</v>
      </c>
      <c r="F122" s="1040">
        <f>'Rent Schedule &amp; Summary'!F29</f>
        <v>0</v>
      </c>
      <c r="G122" s="1040">
        <f>'Rent Schedule &amp; Summary'!G29</f>
        <v>0</v>
      </c>
      <c r="H122" s="1040">
        <f>'Rent Schedule &amp; Summary'!H29</f>
        <v>0</v>
      </c>
      <c r="I122" s="1040">
        <f>'Rent Schedule &amp; Summary'!I29</f>
        <v>0</v>
      </c>
      <c r="J122" s="1040">
        <f>'Rent Schedule &amp; Summary'!J29</f>
        <v>0</v>
      </c>
      <c r="K122" s="1041">
        <f>'Rent Schedule &amp; Summary'!K29</f>
        <v>0</v>
      </c>
      <c r="L122" s="480">
        <f t="shared" si="2"/>
        <v>0</v>
      </c>
      <c r="M122" s="480">
        <f t="shared" si="3"/>
        <v>0</v>
      </c>
      <c r="N122" s="1042">
        <f>'Rent Schedule &amp; Summary'!N29</f>
        <v>0</v>
      </c>
      <c r="O122" s="1042">
        <f>'Rent Schedule &amp; Summary'!K29</f>
        <v>0</v>
      </c>
      <c r="P122" s="1042">
        <f>'Rent Schedule &amp; Summary'!P29</f>
        <v>0</v>
      </c>
      <c r="Q122" s="1044">
        <f>'Rent Schedule &amp; Summary'!Q29</f>
        <v>0</v>
      </c>
      <c r="R122" s="1045"/>
      <c r="S122" s="1046"/>
      <c r="T122" s="1456"/>
      <c r="U122" s="1456"/>
      <c r="V122" s="1456"/>
      <c r="W122" s="1456"/>
      <c r="X122" s="1004" t="str">
        <f t="shared" si="4"/>
        <v/>
      </c>
      <c r="Y122" s="1004" t="str">
        <f t="shared" si="5"/>
        <v/>
      </c>
      <c r="Z122" s="1004" t="str">
        <f t="shared" si="6"/>
        <v/>
      </c>
      <c r="AA122" s="1004" t="str">
        <f t="shared" si="7"/>
        <v/>
      </c>
      <c r="AB122" s="1004" t="str">
        <f t="shared" si="8"/>
        <v/>
      </c>
      <c r="AC122" s="1004" t="str">
        <f t="shared" si="9"/>
        <v/>
      </c>
      <c r="AD122" s="1004" t="str">
        <f t="shared" si="10"/>
        <v/>
      </c>
      <c r="AE122" s="1004" t="str">
        <f t="shared" si="11"/>
        <v/>
      </c>
      <c r="AF122" s="1004" t="str">
        <f t="shared" si="12"/>
        <v/>
      </c>
      <c r="AG122" s="1004" t="str">
        <f t="shared" si="13"/>
        <v/>
      </c>
      <c r="AH122" s="1004" t="str">
        <f t="shared" si="14"/>
        <v/>
      </c>
      <c r="AI122" s="1004" t="str">
        <f t="shared" si="15"/>
        <v/>
      </c>
      <c r="AJ122" s="1004" t="str">
        <f t="shared" si="16"/>
        <v/>
      </c>
      <c r="AK122" s="1004" t="str">
        <f t="shared" si="17"/>
        <v/>
      </c>
      <c r="AL122" s="1004" t="str">
        <f t="shared" si="18"/>
        <v/>
      </c>
      <c r="AM122" s="1004" t="str">
        <f t="shared" si="19"/>
        <v/>
      </c>
      <c r="AN122" s="1004" t="str">
        <f t="shared" si="20"/>
        <v/>
      </c>
      <c r="AO122" s="1004" t="str">
        <f t="shared" si="21"/>
        <v/>
      </c>
      <c r="AP122" s="1004" t="str">
        <f t="shared" si="22"/>
        <v/>
      </c>
      <c r="AQ122" s="1004" t="str">
        <f t="shared" si="23"/>
        <v/>
      </c>
      <c r="AR122" s="1004" t="str">
        <f t="shared" si="24"/>
        <v/>
      </c>
      <c r="AS122" s="1004" t="str">
        <f t="shared" si="25"/>
        <v/>
      </c>
      <c r="AT122" s="1004" t="str">
        <f t="shared" si="26"/>
        <v/>
      </c>
      <c r="AU122" s="1004" t="str">
        <f t="shared" si="27"/>
        <v/>
      </c>
      <c r="AV122" s="1004" t="str">
        <f t="shared" si="28"/>
        <v/>
      </c>
      <c r="AW122" s="1004" t="str">
        <f t="shared" si="29"/>
        <v/>
      </c>
      <c r="AX122" s="1004" t="str">
        <f t="shared" si="30"/>
        <v/>
      </c>
      <c r="AY122" s="1004" t="str">
        <f t="shared" si="31"/>
        <v/>
      </c>
      <c r="AZ122" s="1004" t="str">
        <f t="shared" si="32"/>
        <v/>
      </c>
      <c r="BA122" s="1004" t="str">
        <f t="shared" si="33"/>
        <v/>
      </c>
      <c r="BB122" s="1004" t="str">
        <f t="shared" si="34"/>
        <v/>
      </c>
      <c r="BC122" s="1004" t="str">
        <f t="shared" si="35"/>
        <v/>
      </c>
      <c r="BD122" s="1004" t="str">
        <f t="shared" si="36"/>
        <v/>
      </c>
      <c r="BE122" s="1004" t="str">
        <f t="shared" si="37"/>
        <v/>
      </c>
      <c r="BF122" s="1004" t="str">
        <f t="shared" si="38"/>
        <v/>
      </c>
      <c r="BG122" s="1004" t="str">
        <f t="shared" si="39"/>
        <v/>
      </c>
      <c r="BH122" s="1004" t="str">
        <f t="shared" si="40"/>
        <v/>
      </c>
      <c r="BI122" s="1004" t="str">
        <f t="shared" si="41"/>
        <v/>
      </c>
      <c r="BJ122" s="1004" t="str">
        <f t="shared" si="42"/>
        <v/>
      </c>
      <c r="BK122" s="1004" t="str">
        <f t="shared" si="43"/>
        <v/>
      </c>
      <c r="BL122" s="1004" t="str">
        <f t="shared" si="44"/>
        <v/>
      </c>
      <c r="BM122" s="1004" t="str">
        <f t="shared" si="45"/>
        <v/>
      </c>
      <c r="BN122" s="1004" t="str">
        <f t="shared" si="46"/>
        <v/>
      </c>
      <c r="BO122" s="1004" t="str">
        <f t="shared" si="47"/>
        <v/>
      </c>
      <c r="BP122" s="1004" t="str">
        <f t="shared" si="48"/>
        <v/>
      </c>
      <c r="BQ122" s="1004" t="str">
        <f t="shared" si="49"/>
        <v/>
      </c>
      <c r="BR122" s="1004" t="str">
        <f t="shared" si="50"/>
        <v/>
      </c>
      <c r="BS122" s="1004" t="str">
        <f t="shared" si="51"/>
        <v/>
      </c>
      <c r="BT122" s="1004" t="str">
        <f t="shared" si="52"/>
        <v/>
      </c>
      <c r="BU122" s="1004" t="str">
        <f t="shared" si="53"/>
        <v/>
      </c>
      <c r="BV122" s="1004" t="str">
        <f t="shared" si="54"/>
        <v/>
      </c>
      <c r="BW122" s="1004" t="str">
        <f t="shared" si="55"/>
        <v/>
      </c>
      <c r="BX122" s="1004" t="str">
        <f t="shared" si="56"/>
        <v/>
      </c>
      <c r="BY122" s="1004" t="str">
        <f t="shared" si="57"/>
        <v/>
      </c>
      <c r="BZ122" s="1004" t="str">
        <f t="shared" si="58"/>
        <v/>
      </c>
      <c r="CA122" s="1004" t="str">
        <f t="shared" si="59"/>
        <v/>
      </c>
      <c r="CB122" s="1004" t="str">
        <f t="shared" si="60"/>
        <v/>
      </c>
      <c r="CC122" s="1004" t="str">
        <f t="shared" si="61"/>
        <v/>
      </c>
      <c r="CD122" s="1004" t="str">
        <f t="shared" si="62"/>
        <v/>
      </c>
      <c r="CE122" s="1004" t="str">
        <f t="shared" si="63"/>
        <v/>
      </c>
      <c r="CF122" s="1004" t="str">
        <f t="shared" si="64"/>
        <v/>
      </c>
      <c r="CG122" s="1004" t="str">
        <f t="shared" si="65"/>
        <v/>
      </c>
      <c r="CH122" s="1004" t="str">
        <f t="shared" si="66"/>
        <v/>
      </c>
      <c r="CI122" s="1004" t="str">
        <f t="shared" si="67"/>
        <v/>
      </c>
      <c r="CJ122" s="1004" t="str">
        <f t="shared" si="68"/>
        <v/>
      </c>
      <c r="CK122" s="1004" t="str">
        <f t="shared" si="69"/>
        <v/>
      </c>
      <c r="CL122" s="1004" t="str">
        <f t="shared" si="70"/>
        <v/>
      </c>
      <c r="CM122" s="1004" t="str">
        <f t="shared" si="71"/>
        <v/>
      </c>
      <c r="CN122" s="1004" t="str">
        <f t="shared" si="72"/>
        <v/>
      </c>
      <c r="CO122" s="1004" t="str">
        <f t="shared" si="73"/>
        <v/>
      </c>
      <c r="CP122" s="1004" t="str">
        <f t="shared" si="74"/>
        <v/>
      </c>
      <c r="CQ122" s="1004" t="str">
        <f t="shared" si="75"/>
        <v/>
      </c>
      <c r="CR122" s="1004" t="str">
        <f t="shared" si="76"/>
        <v/>
      </c>
      <c r="CS122" s="1004" t="str">
        <f t="shared" si="77"/>
        <v/>
      </c>
      <c r="CT122" s="1004" t="str">
        <f t="shared" si="78"/>
        <v/>
      </c>
      <c r="CU122" s="1004" t="str">
        <f t="shared" si="79"/>
        <v/>
      </c>
      <c r="CV122" s="1004" t="str">
        <f t="shared" si="80"/>
        <v/>
      </c>
      <c r="CW122" s="1004" t="str">
        <f t="shared" si="81"/>
        <v/>
      </c>
      <c r="CX122" s="1004" t="str">
        <f t="shared" si="82"/>
        <v/>
      </c>
      <c r="CY122" s="1004" t="str">
        <f t="shared" si="83"/>
        <v/>
      </c>
      <c r="CZ122" s="1004" t="str">
        <f t="shared" si="84"/>
        <v/>
      </c>
      <c r="DA122" s="1004" t="str">
        <f t="shared" si="85"/>
        <v/>
      </c>
      <c r="DB122" s="1004" t="str">
        <f t="shared" si="86"/>
        <v/>
      </c>
      <c r="DC122" s="1004" t="str">
        <f t="shared" si="87"/>
        <v/>
      </c>
      <c r="DD122" s="1004" t="str">
        <f t="shared" si="88"/>
        <v/>
      </c>
      <c r="DE122" s="1004" t="str">
        <f t="shared" si="89"/>
        <v/>
      </c>
      <c r="DF122" s="1004" t="str">
        <f t="shared" si="90"/>
        <v/>
      </c>
      <c r="DG122" s="1004" t="str">
        <f t="shared" si="91"/>
        <v/>
      </c>
      <c r="DH122" s="1004" t="str">
        <f t="shared" si="92"/>
        <v/>
      </c>
      <c r="DI122" s="1004" t="str">
        <f t="shared" si="93"/>
        <v/>
      </c>
      <c r="DJ122" s="1004" t="str">
        <f t="shared" si="94"/>
        <v/>
      </c>
      <c r="DK122" s="1004" t="str">
        <f t="shared" si="95"/>
        <v/>
      </c>
      <c r="DL122" s="1004" t="str">
        <f t="shared" si="96"/>
        <v/>
      </c>
      <c r="DM122" s="1004" t="str">
        <f t="shared" si="97"/>
        <v/>
      </c>
      <c r="DN122" s="1004" t="str">
        <f t="shared" si="98"/>
        <v/>
      </c>
      <c r="DO122" s="1004" t="str">
        <f t="shared" si="99"/>
        <v/>
      </c>
      <c r="DP122" s="1004" t="str">
        <f t="shared" si="100"/>
        <v/>
      </c>
      <c r="DQ122" s="1004" t="str">
        <f t="shared" si="101"/>
        <v/>
      </c>
      <c r="DR122" s="1004" t="str">
        <f t="shared" si="102"/>
        <v/>
      </c>
      <c r="DS122" s="1004" t="str">
        <f t="shared" si="103"/>
        <v/>
      </c>
      <c r="DT122" s="1004" t="str">
        <f t="shared" si="104"/>
        <v/>
      </c>
      <c r="DU122" s="1004" t="str">
        <f t="shared" si="105"/>
        <v/>
      </c>
      <c r="DV122" s="1004" t="str">
        <f t="shared" si="106"/>
        <v/>
      </c>
      <c r="DW122" s="1004" t="str">
        <f t="shared" si="107"/>
        <v/>
      </c>
      <c r="DX122" s="1004" t="str">
        <f t="shared" si="108"/>
        <v/>
      </c>
      <c r="DY122" s="1004" t="str">
        <f t="shared" si="109"/>
        <v/>
      </c>
      <c r="DZ122" s="1004" t="str">
        <f t="shared" si="110"/>
        <v/>
      </c>
      <c r="EA122" s="1004" t="str">
        <f t="shared" si="111"/>
        <v/>
      </c>
      <c r="EB122" s="1004" t="str">
        <f t="shared" si="112"/>
        <v/>
      </c>
      <c r="EC122" s="1004" t="str">
        <f t="shared" si="113"/>
        <v/>
      </c>
      <c r="ED122" s="1004" t="str">
        <f t="shared" si="114"/>
        <v/>
      </c>
      <c r="EE122" s="1004" t="str">
        <f t="shared" si="115"/>
        <v/>
      </c>
      <c r="EF122" s="1004" t="str">
        <f t="shared" si="116"/>
        <v/>
      </c>
      <c r="EG122" s="1004" t="str">
        <f t="shared" si="117"/>
        <v/>
      </c>
      <c r="EH122" s="1004" t="str">
        <f t="shared" si="118"/>
        <v/>
      </c>
      <c r="EI122" s="1004" t="str">
        <f t="shared" si="119"/>
        <v/>
      </c>
      <c r="EJ122" s="1004" t="str">
        <f t="shared" si="120"/>
        <v/>
      </c>
      <c r="EK122" s="1004" t="str">
        <f t="shared" si="121"/>
        <v/>
      </c>
      <c r="EL122" s="1004" t="str">
        <f t="shared" si="122"/>
        <v/>
      </c>
      <c r="EM122" s="1004" t="str">
        <f t="shared" si="123"/>
        <v/>
      </c>
      <c r="EN122" s="1004" t="str">
        <f t="shared" si="124"/>
        <v/>
      </c>
      <c r="EO122" s="1004" t="str">
        <f t="shared" si="125"/>
        <v/>
      </c>
      <c r="EP122" s="1004" t="str">
        <f t="shared" si="126"/>
        <v/>
      </c>
      <c r="EQ122" s="1004" t="str">
        <f t="shared" si="127"/>
        <v/>
      </c>
      <c r="ER122" s="1004" t="str">
        <f t="shared" si="128"/>
        <v/>
      </c>
      <c r="ES122" s="1004" t="str">
        <f t="shared" si="129"/>
        <v/>
      </c>
      <c r="ET122" s="1004" t="str">
        <f t="shared" si="130"/>
        <v/>
      </c>
      <c r="EU122" s="1004" t="str">
        <f t="shared" si="131"/>
        <v/>
      </c>
      <c r="EV122" s="1004" t="str">
        <f t="shared" si="132"/>
        <v/>
      </c>
      <c r="EW122" s="1004" t="str">
        <f t="shared" si="133"/>
        <v/>
      </c>
      <c r="EX122" s="1004" t="str">
        <f t="shared" si="134"/>
        <v/>
      </c>
      <c r="EY122" s="1004" t="str">
        <f t="shared" si="135"/>
        <v/>
      </c>
      <c r="EZ122" s="1004" t="str">
        <f t="shared" si="136"/>
        <v/>
      </c>
      <c r="FA122" s="1004" t="str">
        <f t="shared" si="137"/>
        <v/>
      </c>
      <c r="FB122" s="1004" t="str">
        <f t="shared" si="138"/>
        <v/>
      </c>
      <c r="FC122" s="1004" t="str">
        <f t="shared" si="139"/>
        <v/>
      </c>
      <c r="FD122" s="1004" t="str">
        <f t="shared" si="140"/>
        <v/>
      </c>
      <c r="FE122" s="1004" t="str">
        <f t="shared" si="141"/>
        <v/>
      </c>
      <c r="FF122" s="1004" t="str">
        <f t="shared" si="142"/>
        <v/>
      </c>
      <c r="FG122" s="1004" t="str">
        <f t="shared" si="143"/>
        <v/>
      </c>
      <c r="FH122" s="1004" t="str">
        <f t="shared" si="144"/>
        <v/>
      </c>
      <c r="FI122" s="1004" t="str">
        <f t="shared" si="145"/>
        <v/>
      </c>
      <c r="FJ122" s="1004" t="str">
        <f t="shared" si="146"/>
        <v/>
      </c>
      <c r="FK122" s="1004" t="str">
        <f t="shared" si="147"/>
        <v/>
      </c>
      <c r="FL122" s="1004" t="str">
        <f t="shared" si="148"/>
        <v/>
      </c>
      <c r="FM122" s="1004" t="str">
        <f t="shared" si="149"/>
        <v/>
      </c>
      <c r="FN122" s="1004" t="str">
        <f t="shared" si="150"/>
        <v/>
      </c>
      <c r="FO122" s="1004" t="str">
        <f t="shared" si="151"/>
        <v/>
      </c>
      <c r="FP122" s="1004" t="str">
        <f t="shared" si="152"/>
        <v/>
      </c>
      <c r="FQ122" s="1004" t="str">
        <f t="shared" si="153"/>
        <v/>
      </c>
      <c r="FR122" s="1004" t="str">
        <f t="shared" si="154"/>
        <v/>
      </c>
      <c r="FS122" s="1004" t="str">
        <f t="shared" si="155"/>
        <v/>
      </c>
      <c r="FT122" s="1004" t="str">
        <f t="shared" si="156"/>
        <v/>
      </c>
      <c r="FU122" s="1004" t="str">
        <f t="shared" si="157"/>
        <v/>
      </c>
      <c r="FV122" s="1004" t="str">
        <f t="shared" si="158"/>
        <v/>
      </c>
      <c r="FW122" s="1004" t="str">
        <f t="shared" si="159"/>
        <v/>
      </c>
      <c r="FX122" s="1004" t="str">
        <f t="shared" si="160"/>
        <v/>
      </c>
      <c r="FY122" s="1004" t="str">
        <f t="shared" si="161"/>
        <v/>
      </c>
      <c r="FZ122" s="1004" t="str">
        <f t="shared" si="162"/>
        <v/>
      </c>
      <c r="GA122" s="1004" t="str">
        <f t="shared" si="163"/>
        <v/>
      </c>
      <c r="GB122" s="1004" t="str">
        <f t="shared" si="164"/>
        <v/>
      </c>
      <c r="GC122" s="1004" t="str">
        <f t="shared" si="165"/>
        <v/>
      </c>
      <c r="GD122" s="1004" t="str">
        <f t="shared" si="166"/>
        <v/>
      </c>
      <c r="GE122" s="1004" t="str">
        <f t="shared" si="167"/>
        <v/>
      </c>
      <c r="GF122" s="1004" t="str">
        <f t="shared" si="168"/>
        <v/>
      </c>
      <c r="GG122" s="1004" t="str">
        <f t="shared" si="169"/>
        <v/>
      </c>
      <c r="GH122" s="1004" t="str">
        <f t="shared" si="170"/>
        <v/>
      </c>
      <c r="GI122" s="1004" t="str">
        <f t="shared" si="171"/>
        <v/>
      </c>
      <c r="GJ122" s="1004" t="str">
        <f t="shared" si="172"/>
        <v/>
      </c>
      <c r="GK122" s="1004" t="str">
        <f t="shared" si="173"/>
        <v/>
      </c>
      <c r="GL122" s="1004" t="str">
        <f t="shared" si="174"/>
        <v/>
      </c>
      <c r="GM122" s="1004" t="str">
        <f t="shared" si="175"/>
        <v/>
      </c>
      <c r="GN122" s="1004" t="str">
        <f t="shared" si="176"/>
        <v/>
      </c>
      <c r="GO122" s="1004" t="str">
        <f t="shared" si="177"/>
        <v/>
      </c>
      <c r="GP122" s="1004" t="str">
        <f t="shared" si="178"/>
        <v/>
      </c>
      <c r="GQ122" s="1004" t="str">
        <f t="shared" si="179"/>
        <v/>
      </c>
      <c r="GR122" s="1004" t="str">
        <f t="shared" si="180"/>
        <v/>
      </c>
      <c r="GS122" s="1004" t="str">
        <f t="shared" si="181"/>
        <v/>
      </c>
      <c r="GT122" s="1004" t="str">
        <f t="shared" si="182"/>
        <v/>
      </c>
      <c r="GU122" s="1004" t="str">
        <f t="shared" si="183"/>
        <v/>
      </c>
      <c r="GV122" s="1004" t="str">
        <f t="shared" si="184"/>
        <v/>
      </c>
      <c r="GW122" s="1004" t="str">
        <f t="shared" si="185"/>
        <v/>
      </c>
      <c r="GX122" s="1004" t="str">
        <f t="shared" si="186"/>
        <v/>
      </c>
      <c r="GY122" s="1004" t="str">
        <f t="shared" si="187"/>
        <v/>
      </c>
      <c r="GZ122" s="1004" t="str">
        <f t="shared" si="188"/>
        <v/>
      </c>
      <c r="HA122" s="1004" t="str">
        <f t="shared" si="189"/>
        <v/>
      </c>
      <c r="HB122" s="1004" t="str">
        <f t="shared" si="190"/>
        <v/>
      </c>
      <c r="HC122" s="1004" t="str">
        <f t="shared" si="191"/>
        <v/>
      </c>
      <c r="HD122" s="1004" t="str">
        <f t="shared" si="192"/>
        <v/>
      </c>
      <c r="HE122" s="1004" t="str">
        <f t="shared" si="193"/>
        <v/>
      </c>
      <c r="HF122" s="1004" t="str">
        <f t="shared" si="194"/>
        <v/>
      </c>
      <c r="HG122" s="1004" t="str">
        <f t="shared" si="195"/>
        <v/>
      </c>
      <c r="HH122" s="1004" t="str">
        <f t="shared" si="196"/>
        <v/>
      </c>
      <c r="HI122" s="1004" t="str">
        <f t="shared" si="197"/>
        <v/>
      </c>
      <c r="HJ122" s="1004" t="str">
        <f t="shared" si="198"/>
        <v/>
      </c>
      <c r="HK122" s="1004" t="str">
        <f t="shared" si="199"/>
        <v/>
      </c>
      <c r="HL122" s="1004" t="str">
        <f t="shared" si="200"/>
        <v/>
      </c>
      <c r="HM122" s="1004" t="str">
        <f t="shared" si="201"/>
        <v/>
      </c>
      <c r="HN122" s="1004" t="str">
        <f t="shared" si="202"/>
        <v/>
      </c>
      <c r="HO122" s="1004" t="str">
        <f t="shared" si="203"/>
        <v/>
      </c>
      <c r="HP122" s="1004" t="str">
        <f t="shared" si="204"/>
        <v/>
      </c>
      <c r="HQ122" s="1004" t="str">
        <f t="shared" si="205"/>
        <v/>
      </c>
      <c r="HR122" s="1004" t="str">
        <f t="shared" si="206"/>
        <v/>
      </c>
      <c r="HS122" s="1004" t="str">
        <f t="shared" si="207"/>
        <v/>
      </c>
      <c r="HT122" s="1004" t="str">
        <f t="shared" si="208"/>
        <v/>
      </c>
      <c r="HU122" s="1004" t="str">
        <f t="shared" si="209"/>
        <v/>
      </c>
      <c r="HV122" s="1004" t="str">
        <f t="shared" si="210"/>
        <v/>
      </c>
      <c r="HW122" s="1004" t="str">
        <f t="shared" si="211"/>
        <v/>
      </c>
      <c r="HX122" s="1004" t="str">
        <f t="shared" si="212"/>
        <v/>
      </c>
      <c r="HY122" s="1004" t="str">
        <f t="shared" si="213"/>
        <v/>
      </c>
      <c r="HZ122" s="1008" t="str">
        <f t="shared" si="214"/>
        <v/>
      </c>
      <c r="IA122" s="1008" t="str">
        <f t="shared" si="215"/>
        <v/>
      </c>
      <c r="IB122" s="1008" t="str">
        <f t="shared" si="216"/>
        <v/>
      </c>
      <c r="IC122" s="1008" t="str">
        <f t="shared" si="217"/>
        <v/>
      </c>
      <c r="ID122" s="1008" t="str">
        <f t="shared" si="218"/>
        <v/>
      </c>
      <c r="IE122" s="1008" t="str">
        <f t="shared" si="219"/>
        <v/>
      </c>
      <c r="IF122" s="1008" t="str">
        <f t="shared" si="220"/>
        <v/>
      </c>
      <c r="IG122" s="1008" t="str">
        <f t="shared" si="221"/>
        <v/>
      </c>
      <c r="IH122" s="1008" t="str">
        <f t="shared" si="222"/>
        <v/>
      </c>
      <c r="II122" s="1008" t="str">
        <f t="shared" si="223"/>
        <v/>
      </c>
      <c r="IJ122" s="1008" t="str">
        <f t="shared" si="224"/>
        <v/>
      </c>
      <c r="IK122" s="1008" t="str">
        <f t="shared" si="225"/>
        <v/>
      </c>
      <c r="IL122" s="1008" t="str">
        <f t="shared" si="226"/>
        <v/>
      </c>
      <c r="IM122" s="1008" t="str">
        <f t="shared" si="227"/>
        <v/>
      </c>
      <c r="IN122" s="1008" t="str">
        <f t="shared" si="228"/>
        <v/>
      </c>
      <c r="IO122" s="1008" t="str">
        <f t="shared" si="229"/>
        <v/>
      </c>
      <c r="IP122" s="1008" t="str">
        <f t="shared" si="230"/>
        <v/>
      </c>
      <c r="IQ122" s="1008" t="str">
        <f t="shared" si="231"/>
        <v/>
      </c>
      <c r="IR122" s="1008" t="str">
        <f t="shared" si="232"/>
        <v/>
      </c>
      <c r="IS122" s="1008" t="str">
        <f t="shared" si="233"/>
        <v/>
      </c>
      <c r="IT122" s="1008" t="str">
        <f t="shared" si="234"/>
        <v/>
      </c>
      <c r="IU122" s="1008" t="str">
        <f t="shared" si="235"/>
        <v/>
      </c>
      <c r="IV122" s="1008" t="str">
        <f t="shared" si="236"/>
        <v/>
      </c>
      <c r="IW122" s="1008" t="str">
        <f t="shared" si="237"/>
        <v/>
      </c>
      <c r="IX122" s="1008" t="str">
        <f t="shared" si="238"/>
        <v/>
      </c>
      <c r="IY122" s="1008" t="str">
        <f t="shared" si="239"/>
        <v/>
      </c>
      <c r="IZ122" s="1008" t="str">
        <f t="shared" si="240"/>
        <v/>
      </c>
      <c r="JA122" s="1008" t="str">
        <f t="shared" si="241"/>
        <v/>
      </c>
      <c r="JB122" s="1008" t="str">
        <f t="shared" si="242"/>
        <v/>
      </c>
      <c r="JC122" s="1008" t="str">
        <f t="shared" si="243"/>
        <v/>
      </c>
      <c r="JD122" s="1008" t="str">
        <f t="shared" si="244"/>
        <v/>
      </c>
      <c r="JE122" s="1008" t="str">
        <f t="shared" si="245"/>
        <v/>
      </c>
      <c r="JF122" s="1008" t="str">
        <f t="shared" si="246"/>
        <v/>
      </c>
      <c r="JG122" s="1008" t="str">
        <f t="shared" si="247"/>
        <v/>
      </c>
      <c r="JH122" s="1008" t="str">
        <f t="shared" si="248"/>
        <v/>
      </c>
      <c r="JI122" s="1008" t="str">
        <f t="shared" si="249"/>
        <v/>
      </c>
      <c r="JJ122" s="1008" t="str">
        <f t="shared" si="250"/>
        <v/>
      </c>
      <c r="JK122" s="1008" t="str">
        <f t="shared" si="251"/>
        <v/>
      </c>
      <c r="JL122" s="1008" t="str">
        <f t="shared" si="252"/>
        <v/>
      </c>
      <c r="JM122" s="1008" t="str">
        <f t="shared" si="253"/>
        <v/>
      </c>
      <c r="JN122" s="1008" t="str">
        <f t="shared" si="254"/>
        <v/>
      </c>
      <c r="JO122" s="1008" t="str">
        <f t="shared" si="255"/>
        <v/>
      </c>
      <c r="JP122" s="1008" t="str">
        <f t="shared" si="256"/>
        <v/>
      </c>
      <c r="JQ122" s="1008" t="str">
        <f t="shared" si="257"/>
        <v/>
      </c>
      <c r="JR122" s="1008" t="str">
        <f t="shared" si="258"/>
        <v/>
      </c>
      <c r="JS122" s="1008" t="str">
        <f t="shared" si="259"/>
        <v/>
      </c>
      <c r="JT122" s="1008" t="str">
        <f t="shared" si="260"/>
        <v/>
      </c>
      <c r="JU122" s="1008" t="str">
        <f t="shared" si="261"/>
        <v/>
      </c>
      <c r="JV122" s="1008" t="str">
        <f t="shared" si="262"/>
        <v/>
      </c>
      <c r="JW122" s="1008" t="str">
        <f t="shared" si="263"/>
        <v/>
      </c>
      <c r="JX122" s="1008" t="str">
        <f t="shared" si="264"/>
        <v/>
      </c>
      <c r="JY122" s="1008" t="str">
        <f t="shared" si="265"/>
        <v/>
      </c>
      <c r="JZ122" s="1008" t="str">
        <f t="shared" si="266"/>
        <v/>
      </c>
      <c r="KA122" s="1008" t="str">
        <f t="shared" si="267"/>
        <v/>
      </c>
      <c r="KB122" s="1008" t="str">
        <f t="shared" si="268"/>
        <v/>
      </c>
      <c r="KC122" s="1008" t="str">
        <f t="shared" si="269"/>
        <v/>
      </c>
      <c r="KD122" s="1008" t="str">
        <f t="shared" si="270"/>
        <v/>
      </c>
      <c r="KE122" s="1008" t="str">
        <f t="shared" si="271"/>
        <v/>
      </c>
      <c r="KF122" s="1008" t="str">
        <f t="shared" si="272"/>
        <v/>
      </c>
      <c r="KG122" s="1008" t="str">
        <f t="shared" si="273"/>
        <v/>
      </c>
      <c r="KH122" s="1008" t="str">
        <f t="shared" si="274"/>
        <v/>
      </c>
      <c r="KI122" s="1008" t="str">
        <f t="shared" si="275"/>
        <v/>
      </c>
      <c r="KJ122" s="1008" t="str">
        <f t="shared" si="276"/>
        <v/>
      </c>
      <c r="KK122" s="1008" t="str">
        <f t="shared" si="277"/>
        <v/>
      </c>
      <c r="KL122" s="1008" t="str">
        <f t="shared" si="278"/>
        <v/>
      </c>
      <c r="KM122" s="1008" t="str">
        <f t="shared" si="279"/>
        <v/>
      </c>
      <c r="KN122" s="1008" t="str">
        <f t="shared" si="280"/>
        <v/>
      </c>
      <c r="KO122" s="1008" t="str">
        <f t="shared" si="281"/>
        <v/>
      </c>
      <c r="KP122" s="1008" t="str">
        <f t="shared" si="282"/>
        <v/>
      </c>
      <c r="KQ122" s="1008" t="str">
        <f t="shared" si="283"/>
        <v/>
      </c>
      <c r="KR122" s="1008" t="str">
        <f t="shared" si="284"/>
        <v/>
      </c>
      <c r="KS122" s="1008" t="str">
        <f t="shared" si="285"/>
        <v/>
      </c>
      <c r="KT122" s="1008" t="str">
        <f t="shared" si="286"/>
        <v/>
      </c>
      <c r="KU122" s="1008" t="str">
        <f t="shared" si="287"/>
        <v/>
      </c>
      <c r="KV122" s="1008" t="str">
        <f t="shared" si="288"/>
        <v/>
      </c>
      <c r="KW122" s="1008" t="str">
        <f t="shared" si="289"/>
        <v/>
      </c>
      <c r="KX122" s="1008" t="str">
        <f t="shared" si="290"/>
        <v/>
      </c>
      <c r="KY122" s="1008" t="str">
        <f t="shared" si="291"/>
        <v/>
      </c>
      <c r="KZ122" s="1008" t="str">
        <f t="shared" si="292"/>
        <v/>
      </c>
      <c r="LA122" s="1008" t="str">
        <f t="shared" si="293"/>
        <v/>
      </c>
      <c r="LB122" s="1008" t="str">
        <f t="shared" si="294"/>
        <v/>
      </c>
      <c r="LC122" s="1008" t="str">
        <f t="shared" si="295"/>
        <v/>
      </c>
      <c r="LD122" s="1008" t="str">
        <f t="shared" si="296"/>
        <v/>
      </c>
      <c r="LE122" s="1008" t="str">
        <f t="shared" si="297"/>
        <v/>
      </c>
      <c r="LF122" s="1008" t="str">
        <f t="shared" si="298"/>
        <v/>
      </c>
      <c r="LG122" s="1008" t="str">
        <f t="shared" si="299"/>
        <v/>
      </c>
      <c r="LH122" s="1008" t="str">
        <f t="shared" si="300"/>
        <v/>
      </c>
      <c r="LI122" s="1008" t="str">
        <f t="shared" si="301"/>
        <v/>
      </c>
      <c r="LJ122" s="1008" t="str">
        <f t="shared" si="302"/>
        <v/>
      </c>
      <c r="LK122" s="1008" t="str">
        <f t="shared" si="303"/>
        <v/>
      </c>
      <c r="LL122" s="1008" t="str">
        <f t="shared" si="304"/>
        <v/>
      </c>
      <c r="LM122" s="1008" t="str">
        <f t="shared" si="305"/>
        <v/>
      </c>
      <c r="LN122" s="1008" t="str">
        <f t="shared" si="306"/>
        <v/>
      </c>
      <c r="LO122" s="1008" t="str">
        <f t="shared" si="307"/>
        <v/>
      </c>
      <c r="LP122" s="1008" t="str">
        <f t="shared" si="308"/>
        <v/>
      </c>
      <c r="LQ122" s="1009" t="str">
        <f t="shared" si="309"/>
        <v/>
      </c>
      <c r="LR122" s="1009" t="str">
        <f t="shared" si="310"/>
        <v/>
      </c>
      <c r="LS122" s="1009" t="str">
        <f t="shared" si="311"/>
        <v/>
      </c>
      <c r="LT122" s="1009" t="str">
        <f t="shared" si="312"/>
        <v/>
      </c>
      <c r="LU122" s="1009" t="str">
        <f t="shared" si="313"/>
        <v/>
      </c>
      <c r="LV122" s="1004" t="str">
        <f t="shared" si="314"/>
        <v/>
      </c>
      <c r="LW122" s="1004" t="str">
        <f t="shared" si="315"/>
        <v/>
      </c>
      <c r="LX122" s="1004" t="str">
        <f t="shared" si="316"/>
        <v/>
      </c>
      <c r="LY122" s="1004" t="str">
        <f t="shared" si="317"/>
        <v/>
      </c>
      <c r="LZ122" s="1004" t="str">
        <f t="shared" si="318"/>
        <v/>
      </c>
      <c r="MA122" s="1004" t="str">
        <f t="shared" si="319"/>
        <v/>
      </c>
      <c r="MB122" s="1004" t="str">
        <f t="shared" si="320"/>
        <v/>
      </c>
      <c r="MC122" s="1004" t="str">
        <f t="shared" si="321"/>
        <v/>
      </c>
      <c r="MD122" s="1004" t="str">
        <f t="shared" si="322"/>
        <v/>
      </c>
      <c r="ME122" s="1004" t="str">
        <f t="shared" si="323"/>
        <v/>
      </c>
      <c r="MF122" s="1004" t="str">
        <f t="shared" si="324"/>
        <v/>
      </c>
      <c r="MG122" s="1004" t="str">
        <f t="shared" si="325"/>
        <v/>
      </c>
      <c r="MH122" s="1004" t="str">
        <f t="shared" si="326"/>
        <v/>
      </c>
      <c r="MI122" s="1004" t="str">
        <f t="shared" si="327"/>
        <v/>
      </c>
      <c r="MJ122" s="1004" t="str">
        <f t="shared" si="328"/>
        <v/>
      </c>
      <c r="MK122" s="1004" t="str">
        <f t="shared" si="329"/>
        <v/>
      </c>
      <c r="ML122" s="1004" t="str">
        <f t="shared" si="330"/>
        <v/>
      </c>
      <c r="MM122" s="1004" t="str">
        <f t="shared" si="331"/>
        <v/>
      </c>
      <c r="MN122" s="1004" t="str">
        <f t="shared" si="332"/>
        <v/>
      </c>
      <c r="MO122" s="1004" t="str">
        <f t="shared" si="333"/>
        <v/>
      </c>
      <c r="MP122" s="1007">
        <f t="shared" si="340"/>
        <v>0</v>
      </c>
      <c r="MQ122" s="1007">
        <f t="shared" si="341"/>
        <v>0</v>
      </c>
      <c r="MR122" s="1007">
        <f t="shared" si="342"/>
        <v>0</v>
      </c>
      <c r="MS122" s="1007">
        <f t="shared" si="343"/>
        <v>0</v>
      </c>
      <c r="MT122" s="1007">
        <f t="shared" si="344"/>
        <v>0</v>
      </c>
      <c r="MU122" s="1007">
        <f t="shared" si="345"/>
        <v>0</v>
      </c>
      <c r="MV122" s="1007">
        <f t="shared" si="346"/>
        <v>0</v>
      </c>
      <c r="MW122" s="1007">
        <f t="shared" si="347"/>
        <v>0</v>
      </c>
      <c r="MX122" s="1007">
        <f t="shared" si="348"/>
        <v>0</v>
      </c>
      <c r="MY122" s="1007">
        <f t="shared" si="349"/>
        <v>0</v>
      </c>
      <c r="MZ122" s="1007">
        <f t="shared" si="334"/>
        <v>0</v>
      </c>
      <c r="NA122" s="1007">
        <f t="shared" si="335"/>
        <v>0</v>
      </c>
      <c r="NB122" s="1007">
        <f t="shared" si="336"/>
        <v>0</v>
      </c>
      <c r="NC122" s="1007">
        <f t="shared" si="337"/>
        <v>0</v>
      </c>
      <c r="ND122" s="1007">
        <f t="shared" si="338"/>
        <v>0</v>
      </c>
    </row>
    <row r="123" spans="1:368" s="1004" customFormat="1" ht="13.9" customHeight="1" x14ac:dyDescent="0.2">
      <c r="A123" s="1103" t="str">
        <f t="shared" si="339"/>
        <v/>
      </c>
      <c r="B123" s="1047">
        <f>'Rent Schedule &amp; Summary'!B30</f>
        <v>0</v>
      </c>
      <c r="C123" s="1038">
        <f>'Rent Schedule &amp; Summary'!C30</f>
        <v>0</v>
      </c>
      <c r="D123" s="1039">
        <f>'Rent Schedule &amp; Summary'!D30</f>
        <v>0</v>
      </c>
      <c r="E123" s="1040">
        <f>'Rent Schedule &amp; Summary'!E30</f>
        <v>0</v>
      </c>
      <c r="F123" s="1040">
        <f>'Rent Schedule &amp; Summary'!F30</f>
        <v>0</v>
      </c>
      <c r="G123" s="1040">
        <f>'Rent Schedule &amp; Summary'!G30</f>
        <v>0</v>
      </c>
      <c r="H123" s="1040">
        <f>'Rent Schedule &amp; Summary'!H30</f>
        <v>0</v>
      </c>
      <c r="I123" s="1040">
        <f>'Rent Schedule &amp; Summary'!I30</f>
        <v>0</v>
      </c>
      <c r="J123" s="1040">
        <f>'Rent Schedule &amp; Summary'!J30</f>
        <v>0</v>
      </c>
      <c r="K123" s="1041">
        <f>'Rent Schedule &amp; Summary'!K30</f>
        <v>0</v>
      </c>
      <c r="L123" s="480">
        <f t="shared" si="2"/>
        <v>0</v>
      </c>
      <c r="M123" s="480">
        <f t="shared" si="3"/>
        <v>0</v>
      </c>
      <c r="N123" s="1042">
        <f>'Rent Schedule &amp; Summary'!N30</f>
        <v>0</v>
      </c>
      <c r="O123" s="1042">
        <f>'Rent Schedule &amp; Summary'!K30</f>
        <v>0</v>
      </c>
      <c r="P123" s="1042">
        <f>'Rent Schedule &amp; Summary'!P30</f>
        <v>0</v>
      </c>
      <c r="Q123" s="1044">
        <f>'Rent Schedule &amp; Summary'!Q30</f>
        <v>0</v>
      </c>
      <c r="R123" s="1045"/>
      <c r="S123" s="1046"/>
      <c r="T123" s="1456"/>
      <c r="U123" s="1456"/>
      <c r="V123" s="1456"/>
      <c r="W123" s="1456"/>
      <c r="X123" s="1004" t="str">
        <f t="shared" si="4"/>
        <v/>
      </c>
      <c r="Y123" s="1004" t="str">
        <f t="shared" si="5"/>
        <v/>
      </c>
      <c r="Z123" s="1004" t="str">
        <f t="shared" si="6"/>
        <v/>
      </c>
      <c r="AA123" s="1004" t="str">
        <f t="shared" si="7"/>
        <v/>
      </c>
      <c r="AB123" s="1004" t="str">
        <f t="shared" si="8"/>
        <v/>
      </c>
      <c r="AC123" s="1004" t="str">
        <f t="shared" si="9"/>
        <v/>
      </c>
      <c r="AD123" s="1004" t="str">
        <f t="shared" si="10"/>
        <v/>
      </c>
      <c r="AE123" s="1004" t="str">
        <f t="shared" si="11"/>
        <v/>
      </c>
      <c r="AF123" s="1004" t="str">
        <f t="shared" si="12"/>
        <v/>
      </c>
      <c r="AG123" s="1004" t="str">
        <f t="shared" si="13"/>
        <v/>
      </c>
      <c r="AH123" s="1004" t="str">
        <f t="shared" si="14"/>
        <v/>
      </c>
      <c r="AI123" s="1004" t="str">
        <f t="shared" si="15"/>
        <v/>
      </c>
      <c r="AJ123" s="1004" t="str">
        <f t="shared" si="16"/>
        <v/>
      </c>
      <c r="AK123" s="1004" t="str">
        <f t="shared" si="17"/>
        <v/>
      </c>
      <c r="AL123" s="1004" t="str">
        <f t="shared" si="18"/>
        <v/>
      </c>
      <c r="AM123" s="1004" t="str">
        <f t="shared" si="19"/>
        <v/>
      </c>
      <c r="AN123" s="1004" t="str">
        <f t="shared" si="20"/>
        <v/>
      </c>
      <c r="AO123" s="1004" t="str">
        <f t="shared" si="21"/>
        <v/>
      </c>
      <c r="AP123" s="1004" t="str">
        <f t="shared" si="22"/>
        <v/>
      </c>
      <c r="AQ123" s="1004" t="str">
        <f t="shared" si="23"/>
        <v/>
      </c>
      <c r="AR123" s="1004" t="str">
        <f t="shared" si="24"/>
        <v/>
      </c>
      <c r="AS123" s="1004" t="str">
        <f t="shared" si="25"/>
        <v/>
      </c>
      <c r="AT123" s="1004" t="str">
        <f t="shared" si="26"/>
        <v/>
      </c>
      <c r="AU123" s="1004" t="str">
        <f t="shared" si="27"/>
        <v/>
      </c>
      <c r="AV123" s="1004" t="str">
        <f t="shared" si="28"/>
        <v/>
      </c>
      <c r="AW123" s="1004" t="str">
        <f t="shared" si="29"/>
        <v/>
      </c>
      <c r="AX123" s="1004" t="str">
        <f t="shared" si="30"/>
        <v/>
      </c>
      <c r="AY123" s="1004" t="str">
        <f t="shared" si="31"/>
        <v/>
      </c>
      <c r="AZ123" s="1004" t="str">
        <f t="shared" si="32"/>
        <v/>
      </c>
      <c r="BA123" s="1004" t="str">
        <f t="shared" si="33"/>
        <v/>
      </c>
      <c r="BB123" s="1004" t="str">
        <f t="shared" si="34"/>
        <v/>
      </c>
      <c r="BC123" s="1004" t="str">
        <f t="shared" si="35"/>
        <v/>
      </c>
      <c r="BD123" s="1004" t="str">
        <f t="shared" si="36"/>
        <v/>
      </c>
      <c r="BE123" s="1004" t="str">
        <f t="shared" si="37"/>
        <v/>
      </c>
      <c r="BF123" s="1004" t="str">
        <f t="shared" si="38"/>
        <v/>
      </c>
      <c r="BG123" s="1004" t="str">
        <f t="shared" si="39"/>
        <v/>
      </c>
      <c r="BH123" s="1004" t="str">
        <f t="shared" si="40"/>
        <v/>
      </c>
      <c r="BI123" s="1004" t="str">
        <f t="shared" si="41"/>
        <v/>
      </c>
      <c r="BJ123" s="1004" t="str">
        <f t="shared" si="42"/>
        <v/>
      </c>
      <c r="BK123" s="1004" t="str">
        <f t="shared" si="43"/>
        <v/>
      </c>
      <c r="BL123" s="1004" t="str">
        <f t="shared" si="44"/>
        <v/>
      </c>
      <c r="BM123" s="1004" t="str">
        <f t="shared" si="45"/>
        <v/>
      </c>
      <c r="BN123" s="1004" t="str">
        <f t="shared" si="46"/>
        <v/>
      </c>
      <c r="BO123" s="1004" t="str">
        <f t="shared" si="47"/>
        <v/>
      </c>
      <c r="BP123" s="1004" t="str">
        <f t="shared" si="48"/>
        <v/>
      </c>
      <c r="BQ123" s="1004" t="str">
        <f t="shared" si="49"/>
        <v/>
      </c>
      <c r="BR123" s="1004" t="str">
        <f t="shared" si="50"/>
        <v/>
      </c>
      <c r="BS123" s="1004" t="str">
        <f t="shared" si="51"/>
        <v/>
      </c>
      <c r="BT123" s="1004" t="str">
        <f t="shared" si="52"/>
        <v/>
      </c>
      <c r="BU123" s="1004" t="str">
        <f t="shared" si="53"/>
        <v/>
      </c>
      <c r="BV123" s="1004" t="str">
        <f t="shared" si="54"/>
        <v/>
      </c>
      <c r="BW123" s="1004" t="str">
        <f t="shared" si="55"/>
        <v/>
      </c>
      <c r="BX123" s="1004" t="str">
        <f t="shared" si="56"/>
        <v/>
      </c>
      <c r="BY123" s="1004" t="str">
        <f t="shared" si="57"/>
        <v/>
      </c>
      <c r="BZ123" s="1004" t="str">
        <f t="shared" si="58"/>
        <v/>
      </c>
      <c r="CA123" s="1004" t="str">
        <f t="shared" si="59"/>
        <v/>
      </c>
      <c r="CB123" s="1004" t="str">
        <f t="shared" si="60"/>
        <v/>
      </c>
      <c r="CC123" s="1004" t="str">
        <f t="shared" si="61"/>
        <v/>
      </c>
      <c r="CD123" s="1004" t="str">
        <f t="shared" si="62"/>
        <v/>
      </c>
      <c r="CE123" s="1004" t="str">
        <f t="shared" si="63"/>
        <v/>
      </c>
      <c r="CF123" s="1004" t="str">
        <f t="shared" si="64"/>
        <v/>
      </c>
      <c r="CG123" s="1004" t="str">
        <f t="shared" si="65"/>
        <v/>
      </c>
      <c r="CH123" s="1004" t="str">
        <f t="shared" si="66"/>
        <v/>
      </c>
      <c r="CI123" s="1004" t="str">
        <f t="shared" si="67"/>
        <v/>
      </c>
      <c r="CJ123" s="1004" t="str">
        <f t="shared" si="68"/>
        <v/>
      </c>
      <c r="CK123" s="1004" t="str">
        <f t="shared" si="69"/>
        <v/>
      </c>
      <c r="CL123" s="1004" t="str">
        <f t="shared" si="70"/>
        <v/>
      </c>
      <c r="CM123" s="1004" t="str">
        <f t="shared" si="71"/>
        <v/>
      </c>
      <c r="CN123" s="1004" t="str">
        <f t="shared" si="72"/>
        <v/>
      </c>
      <c r="CO123" s="1004" t="str">
        <f t="shared" si="73"/>
        <v/>
      </c>
      <c r="CP123" s="1004" t="str">
        <f t="shared" si="74"/>
        <v/>
      </c>
      <c r="CQ123" s="1004" t="str">
        <f t="shared" si="75"/>
        <v/>
      </c>
      <c r="CR123" s="1004" t="str">
        <f t="shared" si="76"/>
        <v/>
      </c>
      <c r="CS123" s="1004" t="str">
        <f t="shared" si="77"/>
        <v/>
      </c>
      <c r="CT123" s="1004" t="str">
        <f t="shared" si="78"/>
        <v/>
      </c>
      <c r="CU123" s="1004" t="str">
        <f t="shared" si="79"/>
        <v/>
      </c>
      <c r="CV123" s="1004" t="str">
        <f t="shared" si="80"/>
        <v/>
      </c>
      <c r="CW123" s="1004" t="str">
        <f t="shared" si="81"/>
        <v/>
      </c>
      <c r="CX123" s="1004" t="str">
        <f t="shared" si="82"/>
        <v/>
      </c>
      <c r="CY123" s="1004" t="str">
        <f t="shared" si="83"/>
        <v/>
      </c>
      <c r="CZ123" s="1004" t="str">
        <f t="shared" si="84"/>
        <v/>
      </c>
      <c r="DA123" s="1004" t="str">
        <f t="shared" si="85"/>
        <v/>
      </c>
      <c r="DB123" s="1004" t="str">
        <f t="shared" si="86"/>
        <v/>
      </c>
      <c r="DC123" s="1004" t="str">
        <f t="shared" si="87"/>
        <v/>
      </c>
      <c r="DD123" s="1004" t="str">
        <f t="shared" si="88"/>
        <v/>
      </c>
      <c r="DE123" s="1004" t="str">
        <f t="shared" si="89"/>
        <v/>
      </c>
      <c r="DF123" s="1004" t="str">
        <f t="shared" si="90"/>
        <v/>
      </c>
      <c r="DG123" s="1004" t="str">
        <f t="shared" si="91"/>
        <v/>
      </c>
      <c r="DH123" s="1004" t="str">
        <f t="shared" si="92"/>
        <v/>
      </c>
      <c r="DI123" s="1004" t="str">
        <f t="shared" si="93"/>
        <v/>
      </c>
      <c r="DJ123" s="1004" t="str">
        <f t="shared" si="94"/>
        <v/>
      </c>
      <c r="DK123" s="1004" t="str">
        <f t="shared" si="95"/>
        <v/>
      </c>
      <c r="DL123" s="1004" t="str">
        <f t="shared" si="96"/>
        <v/>
      </c>
      <c r="DM123" s="1004" t="str">
        <f t="shared" si="97"/>
        <v/>
      </c>
      <c r="DN123" s="1004" t="str">
        <f t="shared" si="98"/>
        <v/>
      </c>
      <c r="DO123" s="1004" t="str">
        <f t="shared" si="99"/>
        <v/>
      </c>
      <c r="DP123" s="1004" t="str">
        <f t="shared" si="100"/>
        <v/>
      </c>
      <c r="DQ123" s="1004" t="str">
        <f t="shared" si="101"/>
        <v/>
      </c>
      <c r="DR123" s="1004" t="str">
        <f t="shared" si="102"/>
        <v/>
      </c>
      <c r="DS123" s="1004" t="str">
        <f t="shared" si="103"/>
        <v/>
      </c>
      <c r="DT123" s="1004" t="str">
        <f t="shared" si="104"/>
        <v/>
      </c>
      <c r="DU123" s="1004" t="str">
        <f t="shared" si="105"/>
        <v/>
      </c>
      <c r="DV123" s="1004" t="str">
        <f t="shared" si="106"/>
        <v/>
      </c>
      <c r="DW123" s="1004" t="str">
        <f t="shared" si="107"/>
        <v/>
      </c>
      <c r="DX123" s="1004" t="str">
        <f t="shared" si="108"/>
        <v/>
      </c>
      <c r="DY123" s="1004" t="str">
        <f t="shared" si="109"/>
        <v/>
      </c>
      <c r="DZ123" s="1004" t="str">
        <f t="shared" si="110"/>
        <v/>
      </c>
      <c r="EA123" s="1004" t="str">
        <f t="shared" si="111"/>
        <v/>
      </c>
      <c r="EB123" s="1004" t="str">
        <f t="shared" si="112"/>
        <v/>
      </c>
      <c r="EC123" s="1004" t="str">
        <f t="shared" si="113"/>
        <v/>
      </c>
      <c r="ED123" s="1004" t="str">
        <f t="shared" si="114"/>
        <v/>
      </c>
      <c r="EE123" s="1004" t="str">
        <f t="shared" si="115"/>
        <v/>
      </c>
      <c r="EF123" s="1004" t="str">
        <f t="shared" si="116"/>
        <v/>
      </c>
      <c r="EG123" s="1004" t="str">
        <f t="shared" si="117"/>
        <v/>
      </c>
      <c r="EH123" s="1004" t="str">
        <f t="shared" si="118"/>
        <v/>
      </c>
      <c r="EI123" s="1004" t="str">
        <f t="shared" si="119"/>
        <v/>
      </c>
      <c r="EJ123" s="1004" t="str">
        <f t="shared" si="120"/>
        <v/>
      </c>
      <c r="EK123" s="1004" t="str">
        <f t="shared" si="121"/>
        <v/>
      </c>
      <c r="EL123" s="1004" t="str">
        <f t="shared" si="122"/>
        <v/>
      </c>
      <c r="EM123" s="1004" t="str">
        <f t="shared" si="123"/>
        <v/>
      </c>
      <c r="EN123" s="1004" t="str">
        <f t="shared" si="124"/>
        <v/>
      </c>
      <c r="EO123" s="1004" t="str">
        <f t="shared" si="125"/>
        <v/>
      </c>
      <c r="EP123" s="1004" t="str">
        <f t="shared" si="126"/>
        <v/>
      </c>
      <c r="EQ123" s="1004" t="str">
        <f t="shared" si="127"/>
        <v/>
      </c>
      <c r="ER123" s="1004" t="str">
        <f t="shared" si="128"/>
        <v/>
      </c>
      <c r="ES123" s="1004" t="str">
        <f t="shared" si="129"/>
        <v/>
      </c>
      <c r="ET123" s="1004" t="str">
        <f t="shared" si="130"/>
        <v/>
      </c>
      <c r="EU123" s="1004" t="str">
        <f t="shared" si="131"/>
        <v/>
      </c>
      <c r="EV123" s="1004" t="str">
        <f t="shared" si="132"/>
        <v/>
      </c>
      <c r="EW123" s="1004" t="str">
        <f t="shared" si="133"/>
        <v/>
      </c>
      <c r="EX123" s="1004" t="str">
        <f t="shared" si="134"/>
        <v/>
      </c>
      <c r="EY123" s="1004" t="str">
        <f t="shared" si="135"/>
        <v/>
      </c>
      <c r="EZ123" s="1004" t="str">
        <f t="shared" si="136"/>
        <v/>
      </c>
      <c r="FA123" s="1004" t="str">
        <f t="shared" si="137"/>
        <v/>
      </c>
      <c r="FB123" s="1004" t="str">
        <f t="shared" si="138"/>
        <v/>
      </c>
      <c r="FC123" s="1004" t="str">
        <f t="shared" si="139"/>
        <v/>
      </c>
      <c r="FD123" s="1004" t="str">
        <f t="shared" si="140"/>
        <v/>
      </c>
      <c r="FE123" s="1004" t="str">
        <f t="shared" si="141"/>
        <v/>
      </c>
      <c r="FF123" s="1004" t="str">
        <f t="shared" si="142"/>
        <v/>
      </c>
      <c r="FG123" s="1004" t="str">
        <f t="shared" si="143"/>
        <v/>
      </c>
      <c r="FH123" s="1004" t="str">
        <f t="shared" si="144"/>
        <v/>
      </c>
      <c r="FI123" s="1004" t="str">
        <f t="shared" si="145"/>
        <v/>
      </c>
      <c r="FJ123" s="1004" t="str">
        <f t="shared" si="146"/>
        <v/>
      </c>
      <c r="FK123" s="1004" t="str">
        <f t="shared" si="147"/>
        <v/>
      </c>
      <c r="FL123" s="1004" t="str">
        <f t="shared" si="148"/>
        <v/>
      </c>
      <c r="FM123" s="1004" t="str">
        <f t="shared" si="149"/>
        <v/>
      </c>
      <c r="FN123" s="1004" t="str">
        <f t="shared" si="150"/>
        <v/>
      </c>
      <c r="FO123" s="1004" t="str">
        <f t="shared" si="151"/>
        <v/>
      </c>
      <c r="FP123" s="1004" t="str">
        <f t="shared" si="152"/>
        <v/>
      </c>
      <c r="FQ123" s="1004" t="str">
        <f t="shared" si="153"/>
        <v/>
      </c>
      <c r="FR123" s="1004" t="str">
        <f t="shared" si="154"/>
        <v/>
      </c>
      <c r="FS123" s="1004" t="str">
        <f t="shared" si="155"/>
        <v/>
      </c>
      <c r="FT123" s="1004" t="str">
        <f t="shared" si="156"/>
        <v/>
      </c>
      <c r="FU123" s="1004" t="str">
        <f t="shared" si="157"/>
        <v/>
      </c>
      <c r="FV123" s="1004" t="str">
        <f t="shared" si="158"/>
        <v/>
      </c>
      <c r="FW123" s="1004" t="str">
        <f t="shared" si="159"/>
        <v/>
      </c>
      <c r="FX123" s="1004" t="str">
        <f t="shared" si="160"/>
        <v/>
      </c>
      <c r="FY123" s="1004" t="str">
        <f t="shared" si="161"/>
        <v/>
      </c>
      <c r="FZ123" s="1004" t="str">
        <f t="shared" si="162"/>
        <v/>
      </c>
      <c r="GA123" s="1004" t="str">
        <f t="shared" si="163"/>
        <v/>
      </c>
      <c r="GB123" s="1004" t="str">
        <f t="shared" si="164"/>
        <v/>
      </c>
      <c r="GC123" s="1004" t="str">
        <f t="shared" si="165"/>
        <v/>
      </c>
      <c r="GD123" s="1004" t="str">
        <f t="shared" si="166"/>
        <v/>
      </c>
      <c r="GE123" s="1004" t="str">
        <f t="shared" si="167"/>
        <v/>
      </c>
      <c r="GF123" s="1004" t="str">
        <f t="shared" si="168"/>
        <v/>
      </c>
      <c r="GG123" s="1004" t="str">
        <f t="shared" si="169"/>
        <v/>
      </c>
      <c r="GH123" s="1004" t="str">
        <f t="shared" si="170"/>
        <v/>
      </c>
      <c r="GI123" s="1004" t="str">
        <f t="shared" si="171"/>
        <v/>
      </c>
      <c r="GJ123" s="1004" t="str">
        <f t="shared" si="172"/>
        <v/>
      </c>
      <c r="GK123" s="1004" t="str">
        <f t="shared" si="173"/>
        <v/>
      </c>
      <c r="GL123" s="1004" t="str">
        <f t="shared" si="174"/>
        <v/>
      </c>
      <c r="GM123" s="1004" t="str">
        <f t="shared" si="175"/>
        <v/>
      </c>
      <c r="GN123" s="1004" t="str">
        <f t="shared" si="176"/>
        <v/>
      </c>
      <c r="GO123" s="1004" t="str">
        <f t="shared" si="177"/>
        <v/>
      </c>
      <c r="GP123" s="1004" t="str">
        <f t="shared" si="178"/>
        <v/>
      </c>
      <c r="GQ123" s="1004" t="str">
        <f t="shared" si="179"/>
        <v/>
      </c>
      <c r="GR123" s="1004" t="str">
        <f t="shared" si="180"/>
        <v/>
      </c>
      <c r="GS123" s="1004" t="str">
        <f t="shared" si="181"/>
        <v/>
      </c>
      <c r="GT123" s="1004" t="str">
        <f t="shared" si="182"/>
        <v/>
      </c>
      <c r="GU123" s="1004" t="str">
        <f t="shared" si="183"/>
        <v/>
      </c>
      <c r="GV123" s="1004" t="str">
        <f t="shared" si="184"/>
        <v/>
      </c>
      <c r="GW123" s="1004" t="str">
        <f t="shared" si="185"/>
        <v/>
      </c>
      <c r="GX123" s="1004" t="str">
        <f t="shared" si="186"/>
        <v/>
      </c>
      <c r="GY123" s="1004" t="str">
        <f t="shared" si="187"/>
        <v/>
      </c>
      <c r="GZ123" s="1004" t="str">
        <f t="shared" si="188"/>
        <v/>
      </c>
      <c r="HA123" s="1004" t="str">
        <f t="shared" si="189"/>
        <v/>
      </c>
      <c r="HB123" s="1004" t="str">
        <f t="shared" si="190"/>
        <v/>
      </c>
      <c r="HC123" s="1004" t="str">
        <f t="shared" si="191"/>
        <v/>
      </c>
      <c r="HD123" s="1004" t="str">
        <f t="shared" si="192"/>
        <v/>
      </c>
      <c r="HE123" s="1004" t="str">
        <f t="shared" si="193"/>
        <v/>
      </c>
      <c r="HF123" s="1004" t="str">
        <f t="shared" si="194"/>
        <v/>
      </c>
      <c r="HG123" s="1004" t="str">
        <f t="shared" si="195"/>
        <v/>
      </c>
      <c r="HH123" s="1004" t="str">
        <f t="shared" si="196"/>
        <v/>
      </c>
      <c r="HI123" s="1004" t="str">
        <f t="shared" si="197"/>
        <v/>
      </c>
      <c r="HJ123" s="1004" t="str">
        <f t="shared" si="198"/>
        <v/>
      </c>
      <c r="HK123" s="1004" t="str">
        <f t="shared" si="199"/>
        <v/>
      </c>
      <c r="HL123" s="1004" t="str">
        <f t="shared" si="200"/>
        <v/>
      </c>
      <c r="HM123" s="1004" t="str">
        <f t="shared" si="201"/>
        <v/>
      </c>
      <c r="HN123" s="1004" t="str">
        <f t="shared" si="202"/>
        <v/>
      </c>
      <c r="HO123" s="1004" t="str">
        <f t="shared" si="203"/>
        <v/>
      </c>
      <c r="HP123" s="1004" t="str">
        <f t="shared" si="204"/>
        <v/>
      </c>
      <c r="HQ123" s="1004" t="str">
        <f t="shared" si="205"/>
        <v/>
      </c>
      <c r="HR123" s="1004" t="str">
        <f t="shared" si="206"/>
        <v/>
      </c>
      <c r="HS123" s="1004" t="str">
        <f t="shared" si="207"/>
        <v/>
      </c>
      <c r="HT123" s="1004" t="str">
        <f t="shared" si="208"/>
        <v/>
      </c>
      <c r="HU123" s="1004" t="str">
        <f t="shared" si="209"/>
        <v/>
      </c>
      <c r="HV123" s="1004" t="str">
        <f t="shared" si="210"/>
        <v/>
      </c>
      <c r="HW123" s="1004" t="str">
        <f t="shared" si="211"/>
        <v/>
      </c>
      <c r="HX123" s="1004" t="str">
        <f t="shared" si="212"/>
        <v/>
      </c>
      <c r="HY123" s="1004" t="str">
        <f t="shared" si="213"/>
        <v/>
      </c>
      <c r="HZ123" s="1008" t="str">
        <f t="shared" si="214"/>
        <v/>
      </c>
      <c r="IA123" s="1008" t="str">
        <f t="shared" si="215"/>
        <v/>
      </c>
      <c r="IB123" s="1008" t="str">
        <f t="shared" si="216"/>
        <v/>
      </c>
      <c r="IC123" s="1008" t="str">
        <f t="shared" si="217"/>
        <v/>
      </c>
      <c r="ID123" s="1008" t="str">
        <f t="shared" si="218"/>
        <v/>
      </c>
      <c r="IE123" s="1008" t="str">
        <f t="shared" si="219"/>
        <v/>
      </c>
      <c r="IF123" s="1008" t="str">
        <f t="shared" si="220"/>
        <v/>
      </c>
      <c r="IG123" s="1008" t="str">
        <f t="shared" si="221"/>
        <v/>
      </c>
      <c r="IH123" s="1008" t="str">
        <f t="shared" si="222"/>
        <v/>
      </c>
      <c r="II123" s="1008" t="str">
        <f t="shared" si="223"/>
        <v/>
      </c>
      <c r="IJ123" s="1008" t="str">
        <f t="shared" si="224"/>
        <v/>
      </c>
      <c r="IK123" s="1008" t="str">
        <f t="shared" si="225"/>
        <v/>
      </c>
      <c r="IL123" s="1008" t="str">
        <f t="shared" si="226"/>
        <v/>
      </c>
      <c r="IM123" s="1008" t="str">
        <f t="shared" si="227"/>
        <v/>
      </c>
      <c r="IN123" s="1008" t="str">
        <f t="shared" si="228"/>
        <v/>
      </c>
      <c r="IO123" s="1008" t="str">
        <f t="shared" si="229"/>
        <v/>
      </c>
      <c r="IP123" s="1008" t="str">
        <f t="shared" si="230"/>
        <v/>
      </c>
      <c r="IQ123" s="1008" t="str">
        <f t="shared" si="231"/>
        <v/>
      </c>
      <c r="IR123" s="1008" t="str">
        <f t="shared" si="232"/>
        <v/>
      </c>
      <c r="IS123" s="1008" t="str">
        <f t="shared" si="233"/>
        <v/>
      </c>
      <c r="IT123" s="1008" t="str">
        <f t="shared" si="234"/>
        <v/>
      </c>
      <c r="IU123" s="1008" t="str">
        <f t="shared" si="235"/>
        <v/>
      </c>
      <c r="IV123" s="1008" t="str">
        <f t="shared" si="236"/>
        <v/>
      </c>
      <c r="IW123" s="1008" t="str">
        <f t="shared" si="237"/>
        <v/>
      </c>
      <c r="IX123" s="1008" t="str">
        <f t="shared" si="238"/>
        <v/>
      </c>
      <c r="IY123" s="1008" t="str">
        <f t="shared" si="239"/>
        <v/>
      </c>
      <c r="IZ123" s="1008" t="str">
        <f t="shared" si="240"/>
        <v/>
      </c>
      <c r="JA123" s="1008" t="str">
        <f t="shared" si="241"/>
        <v/>
      </c>
      <c r="JB123" s="1008" t="str">
        <f t="shared" si="242"/>
        <v/>
      </c>
      <c r="JC123" s="1008" t="str">
        <f t="shared" si="243"/>
        <v/>
      </c>
      <c r="JD123" s="1008" t="str">
        <f t="shared" si="244"/>
        <v/>
      </c>
      <c r="JE123" s="1008" t="str">
        <f t="shared" si="245"/>
        <v/>
      </c>
      <c r="JF123" s="1008" t="str">
        <f t="shared" si="246"/>
        <v/>
      </c>
      <c r="JG123" s="1008" t="str">
        <f t="shared" si="247"/>
        <v/>
      </c>
      <c r="JH123" s="1008" t="str">
        <f t="shared" si="248"/>
        <v/>
      </c>
      <c r="JI123" s="1008" t="str">
        <f t="shared" si="249"/>
        <v/>
      </c>
      <c r="JJ123" s="1008" t="str">
        <f t="shared" si="250"/>
        <v/>
      </c>
      <c r="JK123" s="1008" t="str">
        <f t="shared" si="251"/>
        <v/>
      </c>
      <c r="JL123" s="1008" t="str">
        <f t="shared" si="252"/>
        <v/>
      </c>
      <c r="JM123" s="1008" t="str">
        <f t="shared" si="253"/>
        <v/>
      </c>
      <c r="JN123" s="1008" t="str">
        <f t="shared" si="254"/>
        <v/>
      </c>
      <c r="JO123" s="1008" t="str">
        <f t="shared" si="255"/>
        <v/>
      </c>
      <c r="JP123" s="1008" t="str">
        <f t="shared" si="256"/>
        <v/>
      </c>
      <c r="JQ123" s="1008" t="str">
        <f t="shared" si="257"/>
        <v/>
      </c>
      <c r="JR123" s="1008" t="str">
        <f t="shared" si="258"/>
        <v/>
      </c>
      <c r="JS123" s="1008" t="str">
        <f t="shared" si="259"/>
        <v/>
      </c>
      <c r="JT123" s="1008" t="str">
        <f t="shared" si="260"/>
        <v/>
      </c>
      <c r="JU123" s="1008" t="str">
        <f t="shared" si="261"/>
        <v/>
      </c>
      <c r="JV123" s="1008" t="str">
        <f t="shared" si="262"/>
        <v/>
      </c>
      <c r="JW123" s="1008" t="str">
        <f t="shared" si="263"/>
        <v/>
      </c>
      <c r="JX123" s="1008" t="str">
        <f t="shared" si="264"/>
        <v/>
      </c>
      <c r="JY123" s="1008" t="str">
        <f t="shared" si="265"/>
        <v/>
      </c>
      <c r="JZ123" s="1008" t="str">
        <f t="shared" si="266"/>
        <v/>
      </c>
      <c r="KA123" s="1008" t="str">
        <f t="shared" si="267"/>
        <v/>
      </c>
      <c r="KB123" s="1008" t="str">
        <f t="shared" si="268"/>
        <v/>
      </c>
      <c r="KC123" s="1008" t="str">
        <f t="shared" si="269"/>
        <v/>
      </c>
      <c r="KD123" s="1008" t="str">
        <f t="shared" si="270"/>
        <v/>
      </c>
      <c r="KE123" s="1008" t="str">
        <f t="shared" si="271"/>
        <v/>
      </c>
      <c r="KF123" s="1008" t="str">
        <f t="shared" si="272"/>
        <v/>
      </c>
      <c r="KG123" s="1008" t="str">
        <f t="shared" si="273"/>
        <v/>
      </c>
      <c r="KH123" s="1008" t="str">
        <f t="shared" si="274"/>
        <v/>
      </c>
      <c r="KI123" s="1008" t="str">
        <f t="shared" si="275"/>
        <v/>
      </c>
      <c r="KJ123" s="1008" t="str">
        <f t="shared" si="276"/>
        <v/>
      </c>
      <c r="KK123" s="1008" t="str">
        <f t="shared" si="277"/>
        <v/>
      </c>
      <c r="KL123" s="1008" t="str">
        <f t="shared" si="278"/>
        <v/>
      </c>
      <c r="KM123" s="1008" t="str">
        <f t="shared" si="279"/>
        <v/>
      </c>
      <c r="KN123" s="1008" t="str">
        <f t="shared" si="280"/>
        <v/>
      </c>
      <c r="KO123" s="1008" t="str">
        <f t="shared" si="281"/>
        <v/>
      </c>
      <c r="KP123" s="1008" t="str">
        <f t="shared" si="282"/>
        <v/>
      </c>
      <c r="KQ123" s="1008" t="str">
        <f t="shared" si="283"/>
        <v/>
      </c>
      <c r="KR123" s="1008" t="str">
        <f t="shared" si="284"/>
        <v/>
      </c>
      <c r="KS123" s="1008" t="str">
        <f t="shared" si="285"/>
        <v/>
      </c>
      <c r="KT123" s="1008" t="str">
        <f t="shared" si="286"/>
        <v/>
      </c>
      <c r="KU123" s="1008" t="str">
        <f t="shared" si="287"/>
        <v/>
      </c>
      <c r="KV123" s="1008" t="str">
        <f t="shared" si="288"/>
        <v/>
      </c>
      <c r="KW123" s="1008" t="str">
        <f t="shared" si="289"/>
        <v/>
      </c>
      <c r="KX123" s="1008" t="str">
        <f t="shared" si="290"/>
        <v/>
      </c>
      <c r="KY123" s="1008" t="str">
        <f t="shared" si="291"/>
        <v/>
      </c>
      <c r="KZ123" s="1008" t="str">
        <f t="shared" si="292"/>
        <v/>
      </c>
      <c r="LA123" s="1008" t="str">
        <f t="shared" si="293"/>
        <v/>
      </c>
      <c r="LB123" s="1008" t="str">
        <f t="shared" si="294"/>
        <v/>
      </c>
      <c r="LC123" s="1008" t="str">
        <f t="shared" si="295"/>
        <v/>
      </c>
      <c r="LD123" s="1008" t="str">
        <f t="shared" si="296"/>
        <v/>
      </c>
      <c r="LE123" s="1008" t="str">
        <f t="shared" si="297"/>
        <v/>
      </c>
      <c r="LF123" s="1008" t="str">
        <f t="shared" si="298"/>
        <v/>
      </c>
      <c r="LG123" s="1008" t="str">
        <f t="shared" si="299"/>
        <v/>
      </c>
      <c r="LH123" s="1008" t="str">
        <f t="shared" si="300"/>
        <v/>
      </c>
      <c r="LI123" s="1008" t="str">
        <f t="shared" si="301"/>
        <v/>
      </c>
      <c r="LJ123" s="1008" t="str">
        <f t="shared" si="302"/>
        <v/>
      </c>
      <c r="LK123" s="1008" t="str">
        <f t="shared" si="303"/>
        <v/>
      </c>
      <c r="LL123" s="1008" t="str">
        <f t="shared" si="304"/>
        <v/>
      </c>
      <c r="LM123" s="1008" t="str">
        <f t="shared" si="305"/>
        <v/>
      </c>
      <c r="LN123" s="1008" t="str">
        <f t="shared" si="306"/>
        <v/>
      </c>
      <c r="LO123" s="1008" t="str">
        <f t="shared" si="307"/>
        <v/>
      </c>
      <c r="LP123" s="1008" t="str">
        <f t="shared" si="308"/>
        <v/>
      </c>
      <c r="LQ123" s="1009" t="str">
        <f t="shared" si="309"/>
        <v/>
      </c>
      <c r="LR123" s="1009" t="str">
        <f t="shared" si="310"/>
        <v/>
      </c>
      <c r="LS123" s="1009" t="str">
        <f t="shared" si="311"/>
        <v/>
      </c>
      <c r="LT123" s="1009" t="str">
        <f t="shared" si="312"/>
        <v/>
      </c>
      <c r="LU123" s="1009" t="str">
        <f t="shared" si="313"/>
        <v/>
      </c>
      <c r="LV123" s="1004" t="str">
        <f t="shared" si="314"/>
        <v/>
      </c>
      <c r="LW123" s="1004" t="str">
        <f t="shared" si="315"/>
        <v/>
      </c>
      <c r="LX123" s="1004" t="str">
        <f t="shared" si="316"/>
        <v/>
      </c>
      <c r="LY123" s="1004" t="str">
        <f t="shared" si="317"/>
        <v/>
      </c>
      <c r="LZ123" s="1004" t="str">
        <f t="shared" si="318"/>
        <v/>
      </c>
      <c r="MA123" s="1004" t="str">
        <f t="shared" si="319"/>
        <v/>
      </c>
      <c r="MB123" s="1004" t="str">
        <f t="shared" si="320"/>
        <v/>
      </c>
      <c r="MC123" s="1004" t="str">
        <f t="shared" si="321"/>
        <v/>
      </c>
      <c r="MD123" s="1004" t="str">
        <f t="shared" si="322"/>
        <v/>
      </c>
      <c r="ME123" s="1004" t="str">
        <f t="shared" si="323"/>
        <v/>
      </c>
      <c r="MF123" s="1004" t="str">
        <f t="shared" si="324"/>
        <v/>
      </c>
      <c r="MG123" s="1004" t="str">
        <f t="shared" si="325"/>
        <v/>
      </c>
      <c r="MH123" s="1004" t="str">
        <f t="shared" si="326"/>
        <v/>
      </c>
      <c r="MI123" s="1004" t="str">
        <f t="shared" si="327"/>
        <v/>
      </c>
      <c r="MJ123" s="1004" t="str">
        <f t="shared" si="328"/>
        <v/>
      </c>
      <c r="MK123" s="1004" t="str">
        <f t="shared" si="329"/>
        <v/>
      </c>
      <c r="ML123" s="1004" t="str">
        <f t="shared" si="330"/>
        <v/>
      </c>
      <c r="MM123" s="1004" t="str">
        <f t="shared" si="331"/>
        <v/>
      </c>
      <c r="MN123" s="1004" t="str">
        <f t="shared" si="332"/>
        <v/>
      </c>
      <c r="MO123" s="1004" t="str">
        <f t="shared" si="333"/>
        <v/>
      </c>
      <c r="MP123" s="1007">
        <f t="shared" si="340"/>
        <v>0</v>
      </c>
      <c r="MQ123" s="1007">
        <f t="shared" si="341"/>
        <v>0</v>
      </c>
      <c r="MR123" s="1007">
        <f t="shared" si="342"/>
        <v>0</v>
      </c>
      <c r="MS123" s="1007">
        <f t="shared" si="343"/>
        <v>0</v>
      </c>
      <c r="MT123" s="1007">
        <f t="shared" si="344"/>
        <v>0</v>
      </c>
      <c r="MU123" s="1007">
        <f t="shared" si="345"/>
        <v>0</v>
      </c>
      <c r="MV123" s="1007">
        <f t="shared" si="346"/>
        <v>0</v>
      </c>
      <c r="MW123" s="1007">
        <f t="shared" si="347"/>
        <v>0</v>
      </c>
      <c r="MX123" s="1007">
        <f t="shared" si="348"/>
        <v>0</v>
      </c>
      <c r="MY123" s="1007">
        <f t="shared" si="349"/>
        <v>0</v>
      </c>
      <c r="MZ123" s="1007">
        <f t="shared" si="334"/>
        <v>0</v>
      </c>
      <c r="NA123" s="1007">
        <f t="shared" si="335"/>
        <v>0</v>
      </c>
      <c r="NB123" s="1007">
        <f t="shared" si="336"/>
        <v>0</v>
      </c>
      <c r="NC123" s="1007">
        <f t="shared" si="337"/>
        <v>0</v>
      </c>
      <c r="ND123" s="1007">
        <f t="shared" si="338"/>
        <v>0</v>
      </c>
    </row>
    <row r="124" spans="1:368" s="1004" customFormat="1" ht="13.9" customHeight="1" x14ac:dyDescent="0.2">
      <c r="A124" s="1103" t="str">
        <f t="shared" si="339"/>
        <v/>
      </c>
      <c r="B124" s="1047">
        <f>'Rent Schedule &amp; Summary'!B31</f>
        <v>0</v>
      </c>
      <c r="C124" s="1038">
        <f>'Rent Schedule &amp; Summary'!C31</f>
        <v>0</v>
      </c>
      <c r="D124" s="1039">
        <f>'Rent Schedule &amp; Summary'!D31</f>
        <v>0</v>
      </c>
      <c r="E124" s="1040">
        <f>'Rent Schedule &amp; Summary'!E31</f>
        <v>0</v>
      </c>
      <c r="F124" s="1040">
        <f>'Rent Schedule &amp; Summary'!F31</f>
        <v>0</v>
      </c>
      <c r="G124" s="1040">
        <f>'Rent Schedule &amp; Summary'!G31</f>
        <v>0</v>
      </c>
      <c r="H124" s="1040">
        <f>'Rent Schedule &amp; Summary'!H31</f>
        <v>0</v>
      </c>
      <c r="I124" s="1040">
        <f>'Rent Schedule &amp; Summary'!I31</f>
        <v>0</v>
      </c>
      <c r="J124" s="1040">
        <f>'Rent Schedule &amp; Summary'!J31</f>
        <v>0</v>
      </c>
      <c r="K124" s="1041">
        <f>'Rent Schedule &amp; Summary'!K31</f>
        <v>0</v>
      </c>
      <c r="L124" s="480">
        <f t="shared" si="2"/>
        <v>0</v>
      </c>
      <c r="M124" s="480">
        <f t="shared" si="3"/>
        <v>0</v>
      </c>
      <c r="N124" s="1042">
        <f>'Rent Schedule &amp; Summary'!N31</f>
        <v>0</v>
      </c>
      <c r="O124" s="1042">
        <f>'Rent Schedule &amp; Summary'!K31</f>
        <v>0</v>
      </c>
      <c r="P124" s="1042">
        <f>'Rent Schedule &amp; Summary'!P31</f>
        <v>0</v>
      </c>
      <c r="Q124" s="1044">
        <f>'Rent Schedule &amp; Summary'!Q31</f>
        <v>0</v>
      </c>
      <c r="R124" s="1045"/>
      <c r="S124" s="1046"/>
      <c r="T124" s="1456"/>
      <c r="U124" s="1456"/>
      <c r="V124" s="1456"/>
      <c r="W124" s="1456"/>
      <c r="X124" s="1004" t="str">
        <f t="shared" si="4"/>
        <v/>
      </c>
      <c r="Y124" s="1004" t="str">
        <f t="shared" si="5"/>
        <v/>
      </c>
      <c r="Z124" s="1004" t="str">
        <f t="shared" si="6"/>
        <v/>
      </c>
      <c r="AA124" s="1004" t="str">
        <f t="shared" si="7"/>
        <v/>
      </c>
      <c r="AB124" s="1004" t="str">
        <f t="shared" si="8"/>
        <v/>
      </c>
      <c r="AC124" s="1004" t="str">
        <f t="shared" si="9"/>
        <v/>
      </c>
      <c r="AD124" s="1004" t="str">
        <f t="shared" si="10"/>
        <v/>
      </c>
      <c r="AE124" s="1004" t="str">
        <f t="shared" si="11"/>
        <v/>
      </c>
      <c r="AF124" s="1004" t="str">
        <f t="shared" si="12"/>
        <v/>
      </c>
      <c r="AG124" s="1004" t="str">
        <f t="shared" si="13"/>
        <v/>
      </c>
      <c r="AH124" s="1004" t="str">
        <f t="shared" si="14"/>
        <v/>
      </c>
      <c r="AI124" s="1004" t="str">
        <f t="shared" si="15"/>
        <v/>
      </c>
      <c r="AJ124" s="1004" t="str">
        <f t="shared" si="16"/>
        <v/>
      </c>
      <c r="AK124" s="1004" t="str">
        <f t="shared" si="17"/>
        <v/>
      </c>
      <c r="AL124" s="1004" t="str">
        <f t="shared" si="18"/>
        <v/>
      </c>
      <c r="AM124" s="1004" t="str">
        <f t="shared" si="19"/>
        <v/>
      </c>
      <c r="AN124" s="1004" t="str">
        <f t="shared" si="20"/>
        <v/>
      </c>
      <c r="AO124" s="1004" t="str">
        <f t="shared" si="21"/>
        <v/>
      </c>
      <c r="AP124" s="1004" t="str">
        <f t="shared" si="22"/>
        <v/>
      </c>
      <c r="AQ124" s="1004" t="str">
        <f t="shared" si="23"/>
        <v/>
      </c>
      <c r="AR124" s="1004" t="str">
        <f t="shared" si="24"/>
        <v/>
      </c>
      <c r="AS124" s="1004" t="str">
        <f t="shared" si="25"/>
        <v/>
      </c>
      <c r="AT124" s="1004" t="str">
        <f t="shared" si="26"/>
        <v/>
      </c>
      <c r="AU124" s="1004" t="str">
        <f t="shared" si="27"/>
        <v/>
      </c>
      <c r="AV124" s="1004" t="str">
        <f t="shared" si="28"/>
        <v/>
      </c>
      <c r="AW124" s="1004" t="str">
        <f t="shared" si="29"/>
        <v/>
      </c>
      <c r="AX124" s="1004" t="str">
        <f t="shared" si="30"/>
        <v/>
      </c>
      <c r="AY124" s="1004" t="str">
        <f t="shared" si="31"/>
        <v/>
      </c>
      <c r="AZ124" s="1004" t="str">
        <f t="shared" si="32"/>
        <v/>
      </c>
      <c r="BA124" s="1004" t="str">
        <f t="shared" si="33"/>
        <v/>
      </c>
      <c r="BB124" s="1004" t="str">
        <f t="shared" si="34"/>
        <v/>
      </c>
      <c r="BC124" s="1004" t="str">
        <f t="shared" si="35"/>
        <v/>
      </c>
      <c r="BD124" s="1004" t="str">
        <f t="shared" si="36"/>
        <v/>
      </c>
      <c r="BE124" s="1004" t="str">
        <f t="shared" si="37"/>
        <v/>
      </c>
      <c r="BF124" s="1004" t="str">
        <f t="shared" si="38"/>
        <v/>
      </c>
      <c r="BG124" s="1004" t="str">
        <f t="shared" si="39"/>
        <v/>
      </c>
      <c r="BH124" s="1004" t="str">
        <f t="shared" si="40"/>
        <v/>
      </c>
      <c r="BI124" s="1004" t="str">
        <f t="shared" si="41"/>
        <v/>
      </c>
      <c r="BJ124" s="1004" t="str">
        <f t="shared" si="42"/>
        <v/>
      </c>
      <c r="BK124" s="1004" t="str">
        <f t="shared" si="43"/>
        <v/>
      </c>
      <c r="BL124" s="1004" t="str">
        <f t="shared" si="44"/>
        <v/>
      </c>
      <c r="BM124" s="1004" t="str">
        <f t="shared" si="45"/>
        <v/>
      </c>
      <c r="BN124" s="1004" t="str">
        <f t="shared" si="46"/>
        <v/>
      </c>
      <c r="BO124" s="1004" t="str">
        <f t="shared" si="47"/>
        <v/>
      </c>
      <c r="BP124" s="1004" t="str">
        <f t="shared" si="48"/>
        <v/>
      </c>
      <c r="BQ124" s="1004" t="str">
        <f t="shared" si="49"/>
        <v/>
      </c>
      <c r="BR124" s="1004" t="str">
        <f t="shared" si="50"/>
        <v/>
      </c>
      <c r="BS124" s="1004" t="str">
        <f t="shared" si="51"/>
        <v/>
      </c>
      <c r="BT124" s="1004" t="str">
        <f t="shared" si="52"/>
        <v/>
      </c>
      <c r="BU124" s="1004" t="str">
        <f t="shared" si="53"/>
        <v/>
      </c>
      <c r="BV124" s="1004" t="str">
        <f t="shared" si="54"/>
        <v/>
      </c>
      <c r="BW124" s="1004" t="str">
        <f t="shared" si="55"/>
        <v/>
      </c>
      <c r="BX124" s="1004" t="str">
        <f t="shared" si="56"/>
        <v/>
      </c>
      <c r="BY124" s="1004" t="str">
        <f t="shared" si="57"/>
        <v/>
      </c>
      <c r="BZ124" s="1004" t="str">
        <f t="shared" si="58"/>
        <v/>
      </c>
      <c r="CA124" s="1004" t="str">
        <f t="shared" si="59"/>
        <v/>
      </c>
      <c r="CB124" s="1004" t="str">
        <f t="shared" si="60"/>
        <v/>
      </c>
      <c r="CC124" s="1004" t="str">
        <f t="shared" si="61"/>
        <v/>
      </c>
      <c r="CD124" s="1004" t="str">
        <f t="shared" si="62"/>
        <v/>
      </c>
      <c r="CE124" s="1004" t="str">
        <f t="shared" si="63"/>
        <v/>
      </c>
      <c r="CF124" s="1004" t="str">
        <f t="shared" si="64"/>
        <v/>
      </c>
      <c r="CG124" s="1004" t="str">
        <f t="shared" si="65"/>
        <v/>
      </c>
      <c r="CH124" s="1004" t="str">
        <f t="shared" si="66"/>
        <v/>
      </c>
      <c r="CI124" s="1004" t="str">
        <f t="shared" si="67"/>
        <v/>
      </c>
      <c r="CJ124" s="1004" t="str">
        <f t="shared" si="68"/>
        <v/>
      </c>
      <c r="CK124" s="1004" t="str">
        <f t="shared" si="69"/>
        <v/>
      </c>
      <c r="CL124" s="1004" t="str">
        <f t="shared" si="70"/>
        <v/>
      </c>
      <c r="CM124" s="1004" t="str">
        <f t="shared" si="71"/>
        <v/>
      </c>
      <c r="CN124" s="1004" t="str">
        <f t="shared" si="72"/>
        <v/>
      </c>
      <c r="CO124" s="1004" t="str">
        <f t="shared" si="73"/>
        <v/>
      </c>
      <c r="CP124" s="1004" t="str">
        <f t="shared" si="74"/>
        <v/>
      </c>
      <c r="CQ124" s="1004" t="str">
        <f t="shared" si="75"/>
        <v/>
      </c>
      <c r="CR124" s="1004" t="str">
        <f t="shared" si="76"/>
        <v/>
      </c>
      <c r="CS124" s="1004" t="str">
        <f t="shared" si="77"/>
        <v/>
      </c>
      <c r="CT124" s="1004" t="str">
        <f t="shared" si="78"/>
        <v/>
      </c>
      <c r="CU124" s="1004" t="str">
        <f t="shared" si="79"/>
        <v/>
      </c>
      <c r="CV124" s="1004" t="str">
        <f t="shared" si="80"/>
        <v/>
      </c>
      <c r="CW124" s="1004" t="str">
        <f t="shared" si="81"/>
        <v/>
      </c>
      <c r="CX124" s="1004" t="str">
        <f t="shared" si="82"/>
        <v/>
      </c>
      <c r="CY124" s="1004" t="str">
        <f t="shared" si="83"/>
        <v/>
      </c>
      <c r="CZ124" s="1004" t="str">
        <f t="shared" si="84"/>
        <v/>
      </c>
      <c r="DA124" s="1004" t="str">
        <f t="shared" si="85"/>
        <v/>
      </c>
      <c r="DB124" s="1004" t="str">
        <f t="shared" si="86"/>
        <v/>
      </c>
      <c r="DC124" s="1004" t="str">
        <f t="shared" si="87"/>
        <v/>
      </c>
      <c r="DD124" s="1004" t="str">
        <f t="shared" si="88"/>
        <v/>
      </c>
      <c r="DE124" s="1004" t="str">
        <f t="shared" si="89"/>
        <v/>
      </c>
      <c r="DF124" s="1004" t="str">
        <f t="shared" si="90"/>
        <v/>
      </c>
      <c r="DG124" s="1004" t="str">
        <f t="shared" si="91"/>
        <v/>
      </c>
      <c r="DH124" s="1004" t="str">
        <f t="shared" si="92"/>
        <v/>
      </c>
      <c r="DI124" s="1004" t="str">
        <f t="shared" si="93"/>
        <v/>
      </c>
      <c r="DJ124" s="1004" t="str">
        <f t="shared" si="94"/>
        <v/>
      </c>
      <c r="DK124" s="1004" t="str">
        <f t="shared" si="95"/>
        <v/>
      </c>
      <c r="DL124" s="1004" t="str">
        <f t="shared" si="96"/>
        <v/>
      </c>
      <c r="DM124" s="1004" t="str">
        <f t="shared" si="97"/>
        <v/>
      </c>
      <c r="DN124" s="1004" t="str">
        <f t="shared" si="98"/>
        <v/>
      </c>
      <c r="DO124" s="1004" t="str">
        <f t="shared" si="99"/>
        <v/>
      </c>
      <c r="DP124" s="1004" t="str">
        <f t="shared" si="100"/>
        <v/>
      </c>
      <c r="DQ124" s="1004" t="str">
        <f t="shared" si="101"/>
        <v/>
      </c>
      <c r="DR124" s="1004" t="str">
        <f t="shared" si="102"/>
        <v/>
      </c>
      <c r="DS124" s="1004" t="str">
        <f t="shared" si="103"/>
        <v/>
      </c>
      <c r="DT124" s="1004" t="str">
        <f t="shared" si="104"/>
        <v/>
      </c>
      <c r="DU124" s="1004" t="str">
        <f t="shared" si="105"/>
        <v/>
      </c>
      <c r="DV124" s="1004" t="str">
        <f t="shared" si="106"/>
        <v/>
      </c>
      <c r="DW124" s="1004" t="str">
        <f t="shared" si="107"/>
        <v/>
      </c>
      <c r="DX124" s="1004" t="str">
        <f t="shared" si="108"/>
        <v/>
      </c>
      <c r="DY124" s="1004" t="str">
        <f t="shared" si="109"/>
        <v/>
      </c>
      <c r="DZ124" s="1004" t="str">
        <f t="shared" si="110"/>
        <v/>
      </c>
      <c r="EA124" s="1004" t="str">
        <f t="shared" si="111"/>
        <v/>
      </c>
      <c r="EB124" s="1004" t="str">
        <f t="shared" si="112"/>
        <v/>
      </c>
      <c r="EC124" s="1004" t="str">
        <f t="shared" si="113"/>
        <v/>
      </c>
      <c r="ED124" s="1004" t="str">
        <f t="shared" si="114"/>
        <v/>
      </c>
      <c r="EE124" s="1004" t="str">
        <f t="shared" si="115"/>
        <v/>
      </c>
      <c r="EF124" s="1004" t="str">
        <f t="shared" si="116"/>
        <v/>
      </c>
      <c r="EG124" s="1004" t="str">
        <f t="shared" si="117"/>
        <v/>
      </c>
      <c r="EH124" s="1004" t="str">
        <f t="shared" si="118"/>
        <v/>
      </c>
      <c r="EI124" s="1004" t="str">
        <f t="shared" si="119"/>
        <v/>
      </c>
      <c r="EJ124" s="1004" t="str">
        <f t="shared" si="120"/>
        <v/>
      </c>
      <c r="EK124" s="1004" t="str">
        <f t="shared" si="121"/>
        <v/>
      </c>
      <c r="EL124" s="1004" t="str">
        <f t="shared" si="122"/>
        <v/>
      </c>
      <c r="EM124" s="1004" t="str">
        <f t="shared" si="123"/>
        <v/>
      </c>
      <c r="EN124" s="1004" t="str">
        <f t="shared" si="124"/>
        <v/>
      </c>
      <c r="EO124" s="1004" t="str">
        <f t="shared" si="125"/>
        <v/>
      </c>
      <c r="EP124" s="1004" t="str">
        <f t="shared" si="126"/>
        <v/>
      </c>
      <c r="EQ124" s="1004" t="str">
        <f t="shared" si="127"/>
        <v/>
      </c>
      <c r="ER124" s="1004" t="str">
        <f t="shared" si="128"/>
        <v/>
      </c>
      <c r="ES124" s="1004" t="str">
        <f t="shared" si="129"/>
        <v/>
      </c>
      <c r="ET124" s="1004" t="str">
        <f t="shared" si="130"/>
        <v/>
      </c>
      <c r="EU124" s="1004" t="str">
        <f t="shared" si="131"/>
        <v/>
      </c>
      <c r="EV124" s="1004" t="str">
        <f t="shared" si="132"/>
        <v/>
      </c>
      <c r="EW124" s="1004" t="str">
        <f t="shared" si="133"/>
        <v/>
      </c>
      <c r="EX124" s="1004" t="str">
        <f t="shared" si="134"/>
        <v/>
      </c>
      <c r="EY124" s="1004" t="str">
        <f t="shared" si="135"/>
        <v/>
      </c>
      <c r="EZ124" s="1004" t="str">
        <f t="shared" si="136"/>
        <v/>
      </c>
      <c r="FA124" s="1004" t="str">
        <f t="shared" si="137"/>
        <v/>
      </c>
      <c r="FB124" s="1004" t="str">
        <f t="shared" si="138"/>
        <v/>
      </c>
      <c r="FC124" s="1004" t="str">
        <f t="shared" si="139"/>
        <v/>
      </c>
      <c r="FD124" s="1004" t="str">
        <f t="shared" si="140"/>
        <v/>
      </c>
      <c r="FE124" s="1004" t="str">
        <f t="shared" si="141"/>
        <v/>
      </c>
      <c r="FF124" s="1004" t="str">
        <f t="shared" si="142"/>
        <v/>
      </c>
      <c r="FG124" s="1004" t="str">
        <f t="shared" si="143"/>
        <v/>
      </c>
      <c r="FH124" s="1004" t="str">
        <f t="shared" si="144"/>
        <v/>
      </c>
      <c r="FI124" s="1004" t="str">
        <f t="shared" si="145"/>
        <v/>
      </c>
      <c r="FJ124" s="1004" t="str">
        <f t="shared" si="146"/>
        <v/>
      </c>
      <c r="FK124" s="1004" t="str">
        <f t="shared" si="147"/>
        <v/>
      </c>
      <c r="FL124" s="1004" t="str">
        <f t="shared" si="148"/>
        <v/>
      </c>
      <c r="FM124" s="1004" t="str">
        <f t="shared" si="149"/>
        <v/>
      </c>
      <c r="FN124" s="1004" t="str">
        <f t="shared" si="150"/>
        <v/>
      </c>
      <c r="FO124" s="1004" t="str">
        <f t="shared" si="151"/>
        <v/>
      </c>
      <c r="FP124" s="1004" t="str">
        <f t="shared" si="152"/>
        <v/>
      </c>
      <c r="FQ124" s="1004" t="str">
        <f t="shared" si="153"/>
        <v/>
      </c>
      <c r="FR124" s="1004" t="str">
        <f t="shared" si="154"/>
        <v/>
      </c>
      <c r="FS124" s="1004" t="str">
        <f t="shared" si="155"/>
        <v/>
      </c>
      <c r="FT124" s="1004" t="str">
        <f t="shared" si="156"/>
        <v/>
      </c>
      <c r="FU124" s="1004" t="str">
        <f t="shared" si="157"/>
        <v/>
      </c>
      <c r="FV124" s="1004" t="str">
        <f t="shared" si="158"/>
        <v/>
      </c>
      <c r="FW124" s="1004" t="str">
        <f t="shared" si="159"/>
        <v/>
      </c>
      <c r="FX124" s="1004" t="str">
        <f t="shared" si="160"/>
        <v/>
      </c>
      <c r="FY124" s="1004" t="str">
        <f t="shared" si="161"/>
        <v/>
      </c>
      <c r="FZ124" s="1004" t="str">
        <f t="shared" si="162"/>
        <v/>
      </c>
      <c r="GA124" s="1004" t="str">
        <f t="shared" si="163"/>
        <v/>
      </c>
      <c r="GB124" s="1004" t="str">
        <f t="shared" si="164"/>
        <v/>
      </c>
      <c r="GC124" s="1004" t="str">
        <f t="shared" si="165"/>
        <v/>
      </c>
      <c r="GD124" s="1004" t="str">
        <f t="shared" si="166"/>
        <v/>
      </c>
      <c r="GE124" s="1004" t="str">
        <f t="shared" si="167"/>
        <v/>
      </c>
      <c r="GF124" s="1004" t="str">
        <f t="shared" si="168"/>
        <v/>
      </c>
      <c r="GG124" s="1004" t="str">
        <f t="shared" si="169"/>
        <v/>
      </c>
      <c r="GH124" s="1004" t="str">
        <f t="shared" si="170"/>
        <v/>
      </c>
      <c r="GI124" s="1004" t="str">
        <f t="shared" si="171"/>
        <v/>
      </c>
      <c r="GJ124" s="1004" t="str">
        <f t="shared" si="172"/>
        <v/>
      </c>
      <c r="GK124" s="1004" t="str">
        <f t="shared" si="173"/>
        <v/>
      </c>
      <c r="GL124" s="1004" t="str">
        <f t="shared" si="174"/>
        <v/>
      </c>
      <c r="GM124" s="1004" t="str">
        <f t="shared" si="175"/>
        <v/>
      </c>
      <c r="GN124" s="1004" t="str">
        <f t="shared" si="176"/>
        <v/>
      </c>
      <c r="GO124" s="1004" t="str">
        <f t="shared" si="177"/>
        <v/>
      </c>
      <c r="GP124" s="1004" t="str">
        <f t="shared" si="178"/>
        <v/>
      </c>
      <c r="GQ124" s="1004" t="str">
        <f t="shared" si="179"/>
        <v/>
      </c>
      <c r="GR124" s="1004" t="str">
        <f t="shared" si="180"/>
        <v/>
      </c>
      <c r="GS124" s="1004" t="str">
        <f t="shared" si="181"/>
        <v/>
      </c>
      <c r="GT124" s="1004" t="str">
        <f t="shared" si="182"/>
        <v/>
      </c>
      <c r="GU124" s="1004" t="str">
        <f t="shared" si="183"/>
        <v/>
      </c>
      <c r="GV124" s="1004" t="str">
        <f t="shared" si="184"/>
        <v/>
      </c>
      <c r="GW124" s="1004" t="str">
        <f t="shared" si="185"/>
        <v/>
      </c>
      <c r="GX124" s="1004" t="str">
        <f t="shared" si="186"/>
        <v/>
      </c>
      <c r="GY124" s="1004" t="str">
        <f t="shared" si="187"/>
        <v/>
      </c>
      <c r="GZ124" s="1004" t="str">
        <f t="shared" si="188"/>
        <v/>
      </c>
      <c r="HA124" s="1004" t="str">
        <f t="shared" si="189"/>
        <v/>
      </c>
      <c r="HB124" s="1004" t="str">
        <f t="shared" si="190"/>
        <v/>
      </c>
      <c r="HC124" s="1004" t="str">
        <f t="shared" si="191"/>
        <v/>
      </c>
      <c r="HD124" s="1004" t="str">
        <f t="shared" si="192"/>
        <v/>
      </c>
      <c r="HE124" s="1004" t="str">
        <f t="shared" si="193"/>
        <v/>
      </c>
      <c r="HF124" s="1004" t="str">
        <f t="shared" si="194"/>
        <v/>
      </c>
      <c r="HG124" s="1004" t="str">
        <f t="shared" si="195"/>
        <v/>
      </c>
      <c r="HH124" s="1004" t="str">
        <f t="shared" si="196"/>
        <v/>
      </c>
      <c r="HI124" s="1004" t="str">
        <f t="shared" si="197"/>
        <v/>
      </c>
      <c r="HJ124" s="1004" t="str">
        <f t="shared" si="198"/>
        <v/>
      </c>
      <c r="HK124" s="1004" t="str">
        <f t="shared" si="199"/>
        <v/>
      </c>
      <c r="HL124" s="1004" t="str">
        <f t="shared" si="200"/>
        <v/>
      </c>
      <c r="HM124" s="1004" t="str">
        <f t="shared" si="201"/>
        <v/>
      </c>
      <c r="HN124" s="1004" t="str">
        <f t="shared" si="202"/>
        <v/>
      </c>
      <c r="HO124" s="1004" t="str">
        <f t="shared" si="203"/>
        <v/>
      </c>
      <c r="HP124" s="1004" t="str">
        <f t="shared" si="204"/>
        <v/>
      </c>
      <c r="HQ124" s="1004" t="str">
        <f t="shared" si="205"/>
        <v/>
      </c>
      <c r="HR124" s="1004" t="str">
        <f t="shared" si="206"/>
        <v/>
      </c>
      <c r="HS124" s="1004" t="str">
        <f t="shared" si="207"/>
        <v/>
      </c>
      <c r="HT124" s="1004" t="str">
        <f t="shared" si="208"/>
        <v/>
      </c>
      <c r="HU124" s="1004" t="str">
        <f t="shared" si="209"/>
        <v/>
      </c>
      <c r="HV124" s="1004" t="str">
        <f t="shared" si="210"/>
        <v/>
      </c>
      <c r="HW124" s="1004" t="str">
        <f t="shared" si="211"/>
        <v/>
      </c>
      <c r="HX124" s="1004" t="str">
        <f t="shared" si="212"/>
        <v/>
      </c>
      <c r="HY124" s="1004" t="str">
        <f t="shared" si="213"/>
        <v/>
      </c>
      <c r="HZ124" s="1008" t="str">
        <f t="shared" si="214"/>
        <v/>
      </c>
      <c r="IA124" s="1008" t="str">
        <f t="shared" si="215"/>
        <v/>
      </c>
      <c r="IB124" s="1008" t="str">
        <f t="shared" si="216"/>
        <v/>
      </c>
      <c r="IC124" s="1008" t="str">
        <f t="shared" si="217"/>
        <v/>
      </c>
      <c r="ID124" s="1008" t="str">
        <f t="shared" si="218"/>
        <v/>
      </c>
      <c r="IE124" s="1008" t="str">
        <f t="shared" si="219"/>
        <v/>
      </c>
      <c r="IF124" s="1008" t="str">
        <f t="shared" si="220"/>
        <v/>
      </c>
      <c r="IG124" s="1008" t="str">
        <f t="shared" si="221"/>
        <v/>
      </c>
      <c r="IH124" s="1008" t="str">
        <f t="shared" si="222"/>
        <v/>
      </c>
      <c r="II124" s="1008" t="str">
        <f t="shared" si="223"/>
        <v/>
      </c>
      <c r="IJ124" s="1008" t="str">
        <f t="shared" si="224"/>
        <v/>
      </c>
      <c r="IK124" s="1008" t="str">
        <f t="shared" si="225"/>
        <v/>
      </c>
      <c r="IL124" s="1008" t="str">
        <f t="shared" si="226"/>
        <v/>
      </c>
      <c r="IM124" s="1008" t="str">
        <f t="shared" si="227"/>
        <v/>
      </c>
      <c r="IN124" s="1008" t="str">
        <f t="shared" si="228"/>
        <v/>
      </c>
      <c r="IO124" s="1008" t="str">
        <f t="shared" si="229"/>
        <v/>
      </c>
      <c r="IP124" s="1008" t="str">
        <f t="shared" si="230"/>
        <v/>
      </c>
      <c r="IQ124" s="1008" t="str">
        <f t="shared" si="231"/>
        <v/>
      </c>
      <c r="IR124" s="1008" t="str">
        <f t="shared" si="232"/>
        <v/>
      </c>
      <c r="IS124" s="1008" t="str">
        <f t="shared" si="233"/>
        <v/>
      </c>
      <c r="IT124" s="1008" t="str">
        <f t="shared" si="234"/>
        <v/>
      </c>
      <c r="IU124" s="1008" t="str">
        <f t="shared" si="235"/>
        <v/>
      </c>
      <c r="IV124" s="1008" t="str">
        <f t="shared" si="236"/>
        <v/>
      </c>
      <c r="IW124" s="1008" t="str">
        <f t="shared" si="237"/>
        <v/>
      </c>
      <c r="IX124" s="1008" t="str">
        <f t="shared" si="238"/>
        <v/>
      </c>
      <c r="IY124" s="1008" t="str">
        <f t="shared" si="239"/>
        <v/>
      </c>
      <c r="IZ124" s="1008" t="str">
        <f t="shared" si="240"/>
        <v/>
      </c>
      <c r="JA124" s="1008" t="str">
        <f t="shared" si="241"/>
        <v/>
      </c>
      <c r="JB124" s="1008" t="str">
        <f t="shared" si="242"/>
        <v/>
      </c>
      <c r="JC124" s="1008" t="str">
        <f t="shared" si="243"/>
        <v/>
      </c>
      <c r="JD124" s="1008" t="str">
        <f t="shared" si="244"/>
        <v/>
      </c>
      <c r="JE124" s="1008" t="str">
        <f t="shared" si="245"/>
        <v/>
      </c>
      <c r="JF124" s="1008" t="str">
        <f t="shared" si="246"/>
        <v/>
      </c>
      <c r="JG124" s="1008" t="str">
        <f t="shared" si="247"/>
        <v/>
      </c>
      <c r="JH124" s="1008" t="str">
        <f t="shared" si="248"/>
        <v/>
      </c>
      <c r="JI124" s="1008" t="str">
        <f t="shared" si="249"/>
        <v/>
      </c>
      <c r="JJ124" s="1008" t="str">
        <f t="shared" si="250"/>
        <v/>
      </c>
      <c r="JK124" s="1008" t="str">
        <f t="shared" si="251"/>
        <v/>
      </c>
      <c r="JL124" s="1008" t="str">
        <f t="shared" si="252"/>
        <v/>
      </c>
      <c r="JM124" s="1008" t="str">
        <f t="shared" si="253"/>
        <v/>
      </c>
      <c r="JN124" s="1008" t="str">
        <f t="shared" si="254"/>
        <v/>
      </c>
      <c r="JO124" s="1008" t="str">
        <f t="shared" si="255"/>
        <v/>
      </c>
      <c r="JP124" s="1008" t="str">
        <f t="shared" si="256"/>
        <v/>
      </c>
      <c r="JQ124" s="1008" t="str">
        <f t="shared" si="257"/>
        <v/>
      </c>
      <c r="JR124" s="1008" t="str">
        <f t="shared" si="258"/>
        <v/>
      </c>
      <c r="JS124" s="1008" t="str">
        <f t="shared" si="259"/>
        <v/>
      </c>
      <c r="JT124" s="1008" t="str">
        <f t="shared" si="260"/>
        <v/>
      </c>
      <c r="JU124" s="1008" t="str">
        <f t="shared" si="261"/>
        <v/>
      </c>
      <c r="JV124" s="1008" t="str">
        <f t="shared" si="262"/>
        <v/>
      </c>
      <c r="JW124" s="1008" t="str">
        <f t="shared" si="263"/>
        <v/>
      </c>
      <c r="JX124" s="1008" t="str">
        <f t="shared" si="264"/>
        <v/>
      </c>
      <c r="JY124" s="1008" t="str">
        <f t="shared" si="265"/>
        <v/>
      </c>
      <c r="JZ124" s="1008" t="str">
        <f t="shared" si="266"/>
        <v/>
      </c>
      <c r="KA124" s="1008" t="str">
        <f t="shared" si="267"/>
        <v/>
      </c>
      <c r="KB124" s="1008" t="str">
        <f t="shared" si="268"/>
        <v/>
      </c>
      <c r="KC124" s="1008" t="str">
        <f t="shared" si="269"/>
        <v/>
      </c>
      <c r="KD124" s="1008" t="str">
        <f t="shared" si="270"/>
        <v/>
      </c>
      <c r="KE124" s="1008" t="str">
        <f t="shared" si="271"/>
        <v/>
      </c>
      <c r="KF124" s="1008" t="str">
        <f t="shared" si="272"/>
        <v/>
      </c>
      <c r="KG124" s="1008" t="str">
        <f t="shared" si="273"/>
        <v/>
      </c>
      <c r="KH124" s="1008" t="str">
        <f t="shared" si="274"/>
        <v/>
      </c>
      <c r="KI124" s="1008" t="str">
        <f t="shared" si="275"/>
        <v/>
      </c>
      <c r="KJ124" s="1008" t="str">
        <f t="shared" si="276"/>
        <v/>
      </c>
      <c r="KK124" s="1008" t="str">
        <f t="shared" si="277"/>
        <v/>
      </c>
      <c r="KL124" s="1008" t="str">
        <f t="shared" si="278"/>
        <v/>
      </c>
      <c r="KM124" s="1008" t="str">
        <f t="shared" si="279"/>
        <v/>
      </c>
      <c r="KN124" s="1008" t="str">
        <f t="shared" si="280"/>
        <v/>
      </c>
      <c r="KO124" s="1008" t="str">
        <f t="shared" si="281"/>
        <v/>
      </c>
      <c r="KP124" s="1008" t="str">
        <f t="shared" si="282"/>
        <v/>
      </c>
      <c r="KQ124" s="1008" t="str">
        <f t="shared" si="283"/>
        <v/>
      </c>
      <c r="KR124" s="1008" t="str">
        <f t="shared" si="284"/>
        <v/>
      </c>
      <c r="KS124" s="1008" t="str">
        <f t="shared" si="285"/>
        <v/>
      </c>
      <c r="KT124" s="1008" t="str">
        <f t="shared" si="286"/>
        <v/>
      </c>
      <c r="KU124" s="1008" t="str">
        <f t="shared" si="287"/>
        <v/>
      </c>
      <c r="KV124" s="1008" t="str">
        <f t="shared" si="288"/>
        <v/>
      </c>
      <c r="KW124" s="1008" t="str">
        <f t="shared" si="289"/>
        <v/>
      </c>
      <c r="KX124" s="1008" t="str">
        <f t="shared" si="290"/>
        <v/>
      </c>
      <c r="KY124" s="1008" t="str">
        <f t="shared" si="291"/>
        <v/>
      </c>
      <c r="KZ124" s="1008" t="str">
        <f t="shared" si="292"/>
        <v/>
      </c>
      <c r="LA124" s="1008" t="str">
        <f t="shared" si="293"/>
        <v/>
      </c>
      <c r="LB124" s="1008" t="str">
        <f t="shared" si="294"/>
        <v/>
      </c>
      <c r="LC124" s="1008" t="str">
        <f t="shared" si="295"/>
        <v/>
      </c>
      <c r="LD124" s="1008" t="str">
        <f t="shared" si="296"/>
        <v/>
      </c>
      <c r="LE124" s="1008" t="str">
        <f t="shared" si="297"/>
        <v/>
      </c>
      <c r="LF124" s="1008" t="str">
        <f t="shared" si="298"/>
        <v/>
      </c>
      <c r="LG124" s="1008" t="str">
        <f t="shared" si="299"/>
        <v/>
      </c>
      <c r="LH124" s="1008" t="str">
        <f t="shared" si="300"/>
        <v/>
      </c>
      <c r="LI124" s="1008" t="str">
        <f t="shared" si="301"/>
        <v/>
      </c>
      <c r="LJ124" s="1008" t="str">
        <f t="shared" si="302"/>
        <v/>
      </c>
      <c r="LK124" s="1008" t="str">
        <f t="shared" si="303"/>
        <v/>
      </c>
      <c r="LL124" s="1008" t="str">
        <f t="shared" si="304"/>
        <v/>
      </c>
      <c r="LM124" s="1008" t="str">
        <f t="shared" si="305"/>
        <v/>
      </c>
      <c r="LN124" s="1008" t="str">
        <f t="shared" si="306"/>
        <v/>
      </c>
      <c r="LO124" s="1008" t="str">
        <f t="shared" si="307"/>
        <v/>
      </c>
      <c r="LP124" s="1008" t="str">
        <f t="shared" si="308"/>
        <v/>
      </c>
      <c r="LQ124" s="1009" t="str">
        <f t="shared" si="309"/>
        <v/>
      </c>
      <c r="LR124" s="1009" t="str">
        <f t="shared" si="310"/>
        <v/>
      </c>
      <c r="LS124" s="1009" t="str">
        <f t="shared" si="311"/>
        <v/>
      </c>
      <c r="LT124" s="1009" t="str">
        <f t="shared" si="312"/>
        <v/>
      </c>
      <c r="LU124" s="1009" t="str">
        <f t="shared" si="313"/>
        <v/>
      </c>
      <c r="LV124" s="1004" t="str">
        <f t="shared" si="314"/>
        <v/>
      </c>
      <c r="LW124" s="1004" t="str">
        <f t="shared" si="315"/>
        <v/>
      </c>
      <c r="LX124" s="1004" t="str">
        <f t="shared" si="316"/>
        <v/>
      </c>
      <c r="LY124" s="1004" t="str">
        <f t="shared" si="317"/>
        <v/>
      </c>
      <c r="LZ124" s="1004" t="str">
        <f t="shared" si="318"/>
        <v/>
      </c>
      <c r="MA124" s="1004" t="str">
        <f t="shared" si="319"/>
        <v/>
      </c>
      <c r="MB124" s="1004" t="str">
        <f t="shared" si="320"/>
        <v/>
      </c>
      <c r="MC124" s="1004" t="str">
        <f t="shared" si="321"/>
        <v/>
      </c>
      <c r="MD124" s="1004" t="str">
        <f t="shared" si="322"/>
        <v/>
      </c>
      <c r="ME124" s="1004" t="str">
        <f t="shared" si="323"/>
        <v/>
      </c>
      <c r="MF124" s="1004" t="str">
        <f t="shared" si="324"/>
        <v/>
      </c>
      <c r="MG124" s="1004" t="str">
        <f t="shared" si="325"/>
        <v/>
      </c>
      <c r="MH124" s="1004" t="str">
        <f t="shared" si="326"/>
        <v/>
      </c>
      <c r="MI124" s="1004" t="str">
        <f t="shared" si="327"/>
        <v/>
      </c>
      <c r="MJ124" s="1004" t="str">
        <f t="shared" si="328"/>
        <v/>
      </c>
      <c r="MK124" s="1004" t="str">
        <f t="shared" si="329"/>
        <v/>
      </c>
      <c r="ML124" s="1004" t="str">
        <f t="shared" si="330"/>
        <v/>
      </c>
      <c r="MM124" s="1004" t="str">
        <f t="shared" si="331"/>
        <v/>
      </c>
      <c r="MN124" s="1004" t="str">
        <f t="shared" si="332"/>
        <v/>
      </c>
      <c r="MO124" s="1004" t="str">
        <f t="shared" si="333"/>
        <v/>
      </c>
      <c r="MP124" s="1007">
        <f t="shared" si="340"/>
        <v>0</v>
      </c>
      <c r="MQ124" s="1007">
        <f t="shared" si="341"/>
        <v>0</v>
      </c>
      <c r="MR124" s="1007">
        <f t="shared" si="342"/>
        <v>0</v>
      </c>
      <c r="MS124" s="1007">
        <f t="shared" si="343"/>
        <v>0</v>
      </c>
      <c r="MT124" s="1007">
        <f t="shared" si="344"/>
        <v>0</v>
      </c>
      <c r="MU124" s="1007">
        <f t="shared" si="345"/>
        <v>0</v>
      </c>
      <c r="MV124" s="1007">
        <f t="shared" si="346"/>
        <v>0</v>
      </c>
      <c r="MW124" s="1007">
        <f t="shared" si="347"/>
        <v>0</v>
      </c>
      <c r="MX124" s="1007">
        <f t="shared" si="348"/>
        <v>0</v>
      </c>
      <c r="MY124" s="1007">
        <f t="shared" si="349"/>
        <v>0</v>
      </c>
      <c r="MZ124" s="1007">
        <f t="shared" si="334"/>
        <v>0</v>
      </c>
      <c r="NA124" s="1007">
        <f t="shared" si="335"/>
        <v>0</v>
      </c>
      <c r="NB124" s="1007">
        <f t="shared" si="336"/>
        <v>0</v>
      </c>
      <c r="NC124" s="1007">
        <f t="shared" si="337"/>
        <v>0</v>
      </c>
      <c r="ND124" s="1007">
        <f t="shared" si="338"/>
        <v>0</v>
      </c>
    </row>
    <row r="125" spans="1:368" s="1004" customFormat="1" ht="13.9" customHeight="1" x14ac:dyDescent="0.2">
      <c r="A125" s="1103" t="str">
        <f t="shared" si="339"/>
        <v/>
      </c>
      <c r="B125" s="1047">
        <f>'Rent Schedule &amp; Summary'!B32</f>
        <v>0</v>
      </c>
      <c r="C125" s="1038">
        <f>'Rent Schedule &amp; Summary'!C32</f>
        <v>0</v>
      </c>
      <c r="D125" s="1039">
        <f>'Rent Schedule &amp; Summary'!D32</f>
        <v>0</v>
      </c>
      <c r="E125" s="1040">
        <f>'Rent Schedule &amp; Summary'!E32</f>
        <v>0</v>
      </c>
      <c r="F125" s="1040">
        <f>'Rent Schedule &amp; Summary'!F32</f>
        <v>0</v>
      </c>
      <c r="G125" s="1040">
        <f>'Rent Schedule &amp; Summary'!G32</f>
        <v>0</v>
      </c>
      <c r="H125" s="1040">
        <f>'Rent Schedule &amp; Summary'!H32</f>
        <v>0</v>
      </c>
      <c r="I125" s="1040">
        <f>'Rent Schedule &amp; Summary'!I32</f>
        <v>0</v>
      </c>
      <c r="J125" s="1040">
        <f>'Rent Schedule &amp; Summary'!J32</f>
        <v>0</v>
      </c>
      <c r="K125" s="1041">
        <f>'Rent Schedule &amp; Summary'!K32</f>
        <v>0</v>
      </c>
      <c r="L125" s="480">
        <f t="shared" si="2"/>
        <v>0</v>
      </c>
      <c r="M125" s="480">
        <f t="shared" si="3"/>
        <v>0</v>
      </c>
      <c r="N125" s="1042">
        <f>'Rent Schedule &amp; Summary'!N32</f>
        <v>0</v>
      </c>
      <c r="O125" s="1042">
        <f>'Rent Schedule &amp; Summary'!K32</f>
        <v>0</v>
      </c>
      <c r="P125" s="1042">
        <f>'Rent Schedule &amp; Summary'!P32</f>
        <v>0</v>
      </c>
      <c r="Q125" s="1044">
        <f>'Rent Schedule &amp; Summary'!Q32</f>
        <v>0</v>
      </c>
      <c r="R125" s="1045"/>
      <c r="S125" s="1046"/>
      <c r="T125" s="1456"/>
      <c r="U125" s="1456"/>
      <c r="V125" s="1456"/>
      <c r="W125" s="1456"/>
      <c r="X125" s="1004" t="str">
        <f t="shared" si="4"/>
        <v/>
      </c>
      <c r="Y125" s="1004" t="str">
        <f t="shared" si="5"/>
        <v/>
      </c>
      <c r="Z125" s="1004" t="str">
        <f t="shared" si="6"/>
        <v/>
      </c>
      <c r="AA125" s="1004" t="str">
        <f t="shared" si="7"/>
        <v/>
      </c>
      <c r="AB125" s="1004" t="str">
        <f t="shared" si="8"/>
        <v/>
      </c>
      <c r="AC125" s="1004" t="str">
        <f t="shared" si="9"/>
        <v/>
      </c>
      <c r="AD125" s="1004" t="str">
        <f t="shared" si="10"/>
        <v/>
      </c>
      <c r="AE125" s="1004" t="str">
        <f t="shared" si="11"/>
        <v/>
      </c>
      <c r="AF125" s="1004" t="str">
        <f t="shared" si="12"/>
        <v/>
      </c>
      <c r="AG125" s="1004" t="str">
        <f t="shared" si="13"/>
        <v/>
      </c>
      <c r="AH125" s="1004" t="str">
        <f t="shared" si="14"/>
        <v/>
      </c>
      <c r="AI125" s="1004" t="str">
        <f t="shared" si="15"/>
        <v/>
      </c>
      <c r="AJ125" s="1004" t="str">
        <f t="shared" si="16"/>
        <v/>
      </c>
      <c r="AK125" s="1004" t="str">
        <f t="shared" si="17"/>
        <v/>
      </c>
      <c r="AL125" s="1004" t="str">
        <f t="shared" si="18"/>
        <v/>
      </c>
      <c r="AM125" s="1004" t="str">
        <f t="shared" si="19"/>
        <v/>
      </c>
      <c r="AN125" s="1004" t="str">
        <f t="shared" si="20"/>
        <v/>
      </c>
      <c r="AO125" s="1004" t="str">
        <f t="shared" si="21"/>
        <v/>
      </c>
      <c r="AP125" s="1004" t="str">
        <f t="shared" si="22"/>
        <v/>
      </c>
      <c r="AQ125" s="1004" t="str">
        <f t="shared" si="23"/>
        <v/>
      </c>
      <c r="AR125" s="1004" t="str">
        <f t="shared" si="24"/>
        <v/>
      </c>
      <c r="AS125" s="1004" t="str">
        <f t="shared" si="25"/>
        <v/>
      </c>
      <c r="AT125" s="1004" t="str">
        <f t="shared" si="26"/>
        <v/>
      </c>
      <c r="AU125" s="1004" t="str">
        <f t="shared" si="27"/>
        <v/>
      </c>
      <c r="AV125" s="1004" t="str">
        <f t="shared" si="28"/>
        <v/>
      </c>
      <c r="AW125" s="1004" t="str">
        <f t="shared" si="29"/>
        <v/>
      </c>
      <c r="AX125" s="1004" t="str">
        <f t="shared" si="30"/>
        <v/>
      </c>
      <c r="AY125" s="1004" t="str">
        <f t="shared" si="31"/>
        <v/>
      </c>
      <c r="AZ125" s="1004" t="str">
        <f t="shared" si="32"/>
        <v/>
      </c>
      <c r="BA125" s="1004" t="str">
        <f t="shared" si="33"/>
        <v/>
      </c>
      <c r="BB125" s="1004" t="str">
        <f t="shared" si="34"/>
        <v/>
      </c>
      <c r="BC125" s="1004" t="str">
        <f t="shared" si="35"/>
        <v/>
      </c>
      <c r="BD125" s="1004" t="str">
        <f t="shared" si="36"/>
        <v/>
      </c>
      <c r="BE125" s="1004" t="str">
        <f t="shared" si="37"/>
        <v/>
      </c>
      <c r="BF125" s="1004" t="str">
        <f t="shared" si="38"/>
        <v/>
      </c>
      <c r="BG125" s="1004" t="str">
        <f t="shared" si="39"/>
        <v/>
      </c>
      <c r="BH125" s="1004" t="str">
        <f t="shared" si="40"/>
        <v/>
      </c>
      <c r="BI125" s="1004" t="str">
        <f t="shared" si="41"/>
        <v/>
      </c>
      <c r="BJ125" s="1004" t="str">
        <f t="shared" si="42"/>
        <v/>
      </c>
      <c r="BK125" s="1004" t="str">
        <f t="shared" si="43"/>
        <v/>
      </c>
      <c r="BL125" s="1004" t="str">
        <f t="shared" si="44"/>
        <v/>
      </c>
      <c r="BM125" s="1004" t="str">
        <f t="shared" si="45"/>
        <v/>
      </c>
      <c r="BN125" s="1004" t="str">
        <f t="shared" si="46"/>
        <v/>
      </c>
      <c r="BO125" s="1004" t="str">
        <f t="shared" si="47"/>
        <v/>
      </c>
      <c r="BP125" s="1004" t="str">
        <f t="shared" si="48"/>
        <v/>
      </c>
      <c r="BQ125" s="1004" t="str">
        <f t="shared" si="49"/>
        <v/>
      </c>
      <c r="BR125" s="1004" t="str">
        <f t="shared" si="50"/>
        <v/>
      </c>
      <c r="BS125" s="1004" t="str">
        <f t="shared" si="51"/>
        <v/>
      </c>
      <c r="BT125" s="1004" t="str">
        <f t="shared" si="52"/>
        <v/>
      </c>
      <c r="BU125" s="1004" t="str">
        <f t="shared" si="53"/>
        <v/>
      </c>
      <c r="BV125" s="1004" t="str">
        <f t="shared" si="54"/>
        <v/>
      </c>
      <c r="BW125" s="1004" t="str">
        <f t="shared" si="55"/>
        <v/>
      </c>
      <c r="BX125" s="1004" t="str">
        <f t="shared" si="56"/>
        <v/>
      </c>
      <c r="BY125" s="1004" t="str">
        <f t="shared" si="57"/>
        <v/>
      </c>
      <c r="BZ125" s="1004" t="str">
        <f t="shared" si="58"/>
        <v/>
      </c>
      <c r="CA125" s="1004" t="str">
        <f t="shared" si="59"/>
        <v/>
      </c>
      <c r="CB125" s="1004" t="str">
        <f t="shared" si="60"/>
        <v/>
      </c>
      <c r="CC125" s="1004" t="str">
        <f t="shared" si="61"/>
        <v/>
      </c>
      <c r="CD125" s="1004" t="str">
        <f t="shared" si="62"/>
        <v/>
      </c>
      <c r="CE125" s="1004" t="str">
        <f t="shared" si="63"/>
        <v/>
      </c>
      <c r="CF125" s="1004" t="str">
        <f t="shared" si="64"/>
        <v/>
      </c>
      <c r="CG125" s="1004" t="str">
        <f t="shared" si="65"/>
        <v/>
      </c>
      <c r="CH125" s="1004" t="str">
        <f t="shared" si="66"/>
        <v/>
      </c>
      <c r="CI125" s="1004" t="str">
        <f t="shared" si="67"/>
        <v/>
      </c>
      <c r="CJ125" s="1004" t="str">
        <f t="shared" si="68"/>
        <v/>
      </c>
      <c r="CK125" s="1004" t="str">
        <f t="shared" si="69"/>
        <v/>
      </c>
      <c r="CL125" s="1004" t="str">
        <f t="shared" si="70"/>
        <v/>
      </c>
      <c r="CM125" s="1004" t="str">
        <f t="shared" si="71"/>
        <v/>
      </c>
      <c r="CN125" s="1004" t="str">
        <f t="shared" si="72"/>
        <v/>
      </c>
      <c r="CO125" s="1004" t="str">
        <f t="shared" si="73"/>
        <v/>
      </c>
      <c r="CP125" s="1004" t="str">
        <f t="shared" si="74"/>
        <v/>
      </c>
      <c r="CQ125" s="1004" t="str">
        <f t="shared" si="75"/>
        <v/>
      </c>
      <c r="CR125" s="1004" t="str">
        <f t="shared" si="76"/>
        <v/>
      </c>
      <c r="CS125" s="1004" t="str">
        <f t="shared" si="77"/>
        <v/>
      </c>
      <c r="CT125" s="1004" t="str">
        <f t="shared" si="78"/>
        <v/>
      </c>
      <c r="CU125" s="1004" t="str">
        <f t="shared" si="79"/>
        <v/>
      </c>
      <c r="CV125" s="1004" t="str">
        <f t="shared" si="80"/>
        <v/>
      </c>
      <c r="CW125" s="1004" t="str">
        <f t="shared" si="81"/>
        <v/>
      </c>
      <c r="CX125" s="1004" t="str">
        <f t="shared" si="82"/>
        <v/>
      </c>
      <c r="CY125" s="1004" t="str">
        <f t="shared" si="83"/>
        <v/>
      </c>
      <c r="CZ125" s="1004" t="str">
        <f t="shared" si="84"/>
        <v/>
      </c>
      <c r="DA125" s="1004" t="str">
        <f t="shared" si="85"/>
        <v/>
      </c>
      <c r="DB125" s="1004" t="str">
        <f t="shared" si="86"/>
        <v/>
      </c>
      <c r="DC125" s="1004" t="str">
        <f t="shared" si="87"/>
        <v/>
      </c>
      <c r="DD125" s="1004" t="str">
        <f t="shared" si="88"/>
        <v/>
      </c>
      <c r="DE125" s="1004" t="str">
        <f t="shared" si="89"/>
        <v/>
      </c>
      <c r="DF125" s="1004" t="str">
        <f t="shared" si="90"/>
        <v/>
      </c>
      <c r="DG125" s="1004" t="str">
        <f t="shared" si="91"/>
        <v/>
      </c>
      <c r="DH125" s="1004" t="str">
        <f t="shared" si="92"/>
        <v/>
      </c>
      <c r="DI125" s="1004" t="str">
        <f t="shared" si="93"/>
        <v/>
      </c>
      <c r="DJ125" s="1004" t="str">
        <f t="shared" si="94"/>
        <v/>
      </c>
      <c r="DK125" s="1004" t="str">
        <f t="shared" si="95"/>
        <v/>
      </c>
      <c r="DL125" s="1004" t="str">
        <f t="shared" si="96"/>
        <v/>
      </c>
      <c r="DM125" s="1004" t="str">
        <f t="shared" si="97"/>
        <v/>
      </c>
      <c r="DN125" s="1004" t="str">
        <f t="shared" si="98"/>
        <v/>
      </c>
      <c r="DO125" s="1004" t="str">
        <f t="shared" si="99"/>
        <v/>
      </c>
      <c r="DP125" s="1004" t="str">
        <f t="shared" si="100"/>
        <v/>
      </c>
      <c r="DQ125" s="1004" t="str">
        <f t="shared" si="101"/>
        <v/>
      </c>
      <c r="DR125" s="1004" t="str">
        <f t="shared" si="102"/>
        <v/>
      </c>
      <c r="DS125" s="1004" t="str">
        <f t="shared" si="103"/>
        <v/>
      </c>
      <c r="DT125" s="1004" t="str">
        <f t="shared" si="104"/>
        <v/>
      </c>
      <c r="DU125" s="1004" t="str">
        <f t="shared" si="105"/>
        <v/>
      </c>
      <c r="DV125" s="1004" t="str">
        <f t="shared" si="106"/>
        <v/>
      </c>
      <c r="DW125" s="1004" t="str">
        <f t="shared" si="107"/>
        <v/>
      </c>
      <c r="DX125" s="1004" t="str">
        <f t="shared" si="108"/>
        <v/>
      </c>
      <c r="DY125" s="1004" t="str">
        <f t="shared" si="109"/>
        <v/>
      </c>
      <c r="DZ125" s="1004" t="str">
        <f t="shared" si="110"/>
        <v/>
      </c>
      <c r="EA125" s="1004" t="str">
        <f t="shared" si="111"/>
        <v/>
      </c>
      <c r="EB125" s="1004" t="str">
        <f t="shared" si="112"/>
        <v/>
      </c>
      <c r="EC125" s="1004" t="str">
        <f t="shared" si="113"/>
        <v/>
      </c>
      <c r="ED125" s="1004" t="str">
        <f t="shared" si="114"/>
        <v/>
      </c>
      <c r="EE125" s="1004" t="str">
        <f t="shared" si="115"/>
        <v/>
      </c>
      <c r="EF125" s="1004" t="str">
        <f t="shared" si="116"/>
        <v/>
      </c>
      <c r="EG125" s="1004" t="str">
        <f t="shared" si="117"/>
        <v/>
      </c>
      <c r="EH125" s="1004" t="str">
        <f t="shared" si="118"/>
        <v/>
      </c>
      <c r="EI125" s="1004" t="str">
        <f t="shared" si="119"/>
        <v/>
      </c>
      <c r="EJ125" s="1004" t="str">
        <f t="shared" si="120"/>
        <v/>
      </c>
      <c r="EK125" s="1004" t="str">
        <f t="shared" si="121"/>
        <v/>
      </c>
      <c r="EL125" s="1004" t="str">
        <f t="shared" si="122"/>
        <v/>
      </c>
      <c r="EM125" s="1004" t="str">
        <f t="shared" si="123"/>
        <v/>
      </c>
      <c r="EN125" s="1004" t="str">
        <f t="shared" si="124"/>
        <v/>
      </c>
      <c r="EO125" s="1004" t="str">
        <f t="shared" si="125"/>
        <v/>
      </c>
      <c r="EP125" s="1004" t="str">
        <f t="shared" si="126"/>
        <v/>
      </c>
      <c r="EQ125" s="1004" t="str">
        <f t="shared" si="127"/>
        <v/>
      </c>
      <c r="ER125" s="1004" t="str">
        <f t="shared" si="128"/>
        <v/>
      </c>
      <c r="ES125" s="1004" t="str">
        <f t="shared" si="129"/>
        <v/>
      </c>
      <c r="ET125" s="1004" t="str">
        <f t="shared" si="130"/>
        <v/>
      </c>
      <c r="EU125" s="1004" t="str">
        <f t="shared" si="131"/>
        <v/>
      </c>
      <c r="EV125" s="1004" t="str">
        <f t="shared" si="132"/>
        <v/>
      </c>
      <c r="EW125" s="1004" t="str">
        <f t="shared" si="133"/>
        <v/>
      </c>
      <c r="EX125" s="1004" t="str">
        <f t="shared" si="134"/>
        <v/>
      </c>
      <c r="EY125" s="1004" t="str">
        <f t="shared" si="135"/>
        <v/>
      </c>
      <c r="EZ125" s="1004" t="str">
        <f t="shared" si="136"/>
        <v/>
      </c>
      <c r="FA125" s="1004" t="str">
        <f t="shared" si="137"/>
        <v/>
      </c>
      <c r="FB125" s="1004" t="str">
        <f t="shared" si="138"/>
        <v/>
      </c>
      <c r="FC125" s="1004" t="str">
        <f t="shared" si="139"/>
        <v/>
      </c>
      <c r="FD125" s="1004" t="str">
        <f t="shared" si="140"/>
        <v/>
      </c>
      <c r="FE125" s="1004" t="str">
        <f t="shared" si="141"/>
        <v/>
      </c>
      <c r="FF125" s="1004" t="str">
        <f t="shared" si="142"/>
        <v/>
      </c>
      <c r="FG125" s="1004" t="str">
        <f t="shared" si="143"/>
        <v/>
      </c>
      <c r="FH125" s="1004" t="str">
        <f t="shared" si="144"/>
        <v/>
      </c>
      <c r="FI125" s="1004" t="str">
        <f t="shared" si="145"/>
        <v/>
      </c>
      <c r="FJ125" s="1004" t="str">
        <f t="shared" si="146"/>
        <v/>
      </c>
      <c r="FK125" s="1004" t="str">
        <f t="shared" si="147"/>
        <v/>
      </c>
      <c r="FL125" s="1004" t="str">
        <f t="shared" si="148"/>
        <v/>
      </c>
      <c r="FM125" s="1004" t="str">
        <f t="shared" si="149"/>
        <v/>
      </c>
      <c r="FN125" s="1004" t="str">
        <f t="shared" si="150"/>
        <v/>
      </c>
      <c r="FO125" s="1004" t="str">
        <f t="shared" si="151"/>
        <v/>
      </c>
      <c r="FP125" s="1004" t="str">
        <f t="shared" si="152"/>
        <v/>
      </c>
      <c r="FQ125" s="1004" t="str">
        <f t="shared" si="153"/>
        <v/>
      </c>
      <c r="FR125" s="1004" t="str">
        <f t="shared" si="154"/>
        <v/>
      </c>
      <c r="FS125" s="1004" t="str">
        <f t="shared" si="155"/>
        <v/>
      </c>
      <c r="FT125" s="1004" t="str">
        <f t="shared" si="156"/>
        <v/>
      </c>
      <c r="FU125" s="1004" t="str">
        <f t="shared" si="157"/>
        <v/>
      </c>
      <c r="FV125" s="1004" t="str">
        <f t="shared" si="158"/>
        <v/>
      </c>
      <c r="FW125" s="1004" t="str">
        <f t="shared" si="159"/>
        <v/>
      </c>
      <c r="FX125" s="1004" t="str">
        <f t="shared" si="160"/>
        <v/>
      </c>
      <c r="FY125" s="1004" t="str">
        <f t="shared" si="161"/>
        <v/>
      </c>
      <c r="FZ125" s="1004" t="str">
        <f t="shared" si="162"/>
        <v/>
      </c>
      <c r="GA125" s="1004" t="str">
        <f t="shared" si="163"/>
        <v/>
      </c>
      <c r="GB125" s="1004" t="str">
        <f t="shared" si="164"/>
        <v/>
      </c>
      <c r="GC125" s="1004" t="str">
        <f t="shared" si="165"/>
        <v/>
      </c>
      <c r="GD125" s="1004" t="str">
        <f t="shared" si="166"/>
        <v/>
      </c>
      <c r="GE125" s="1004" t="str">
        <f t="shared" si="167"/>
        <v/>
      </c>
      <c r="GF125" s="1004" t="str">
        <f t="shared" si="168"/>
        <v/>
      </c>
      <c r="GG125" s="1004" t="str">
        <f t="shared" si="169"/>
        <v/>
      </c>
      <c r="GH125" s="1004" t="str">
        <f t="shared" si="170"/>
        <v/>
      </c>
      <c r="GI125" s="1004" t="str">
        <f t="shared" si="171"/>
        <v/>
      </c>
      <c r="GJ125" s="1004" t="str">
        <f t="shared" si="172"/>
        <v/>
      </c>
      <c r="GK125" s="1004" t="str">
        <f t="shared" si="173"/>
        <v/>
      </c>
      <c r="GL125" s="1004" t="str">
        <f t="shared" si="174"/>
        <v/>
      </c>
      <c r="GM125" s="1004" t="str">
        <f t="shared" si="175"/>
        <v/>
      </c>
      <c r="GN125" s="1004" t="str">
        <f t="shared" si="176"/>
        <v/>
      </c>
      <c r="GO125" s="1004" t="str">
        <f t="shared" si="177"/>
        <v/>
      </c>
      <c r="GP125" s="1004" t="str">
        <f t="shared" si="178"/>
        <v/>
      </c>
      <c r="GQ125" s="1004" t="str">
        <f t="shared" si="179"/>
        <v/>
      </c>
      <c r="GR125" s="1004" t="str">
        <f t="shared" si="180"/>
        <v/>
      </c>
      <c r="GS125" s="1004" t="str">
        <f t="shared" si="181"/>
        <v/>
      </c>
      <c r="GT125" s="1004" t="str">
        <f t="shared" si="182"/>
        <v/>
      </c>
      <c r="GU125" s="1004" t="str">
        <f t="shared" si="183"/>
        <v/>
      </c>
      <c r="GV125" s="1004" t="str">
        <f t="shared" si="184"/>
        <v/>
      </c>
      <c r="GW125" s="1004" t="str">
        <f t="shared" si="185"/>
        <v/>
      </c>
      <c r="GX125" s="1004" t="str">
        <f t="shared" si="186"/>
        <v/>
      </c>
      <c r="GY125" s="1004" t="str">
        <f t="shared" si="187"/>
        <v/>
      </c>
      <c r="GZ125" s="1004" t="str">
        <f t="shared" si="188"/>
        <v/>
      </c>
      <c r="HA125" s="1004" t="str">
        <f t="shared" si="189"/>
        <v/>
      </c>
      <c r="HB125" s="1004" t="str">
        <f t="shared" si="190"/>
        <v/>
      </c>
      <c r="HC125" s="1004" t="str">
        <f t="shared" si="191"/>
        <v/>
      </c>
      <c r="HD125" s="1004" t="str">
        <f t="shared" si="192"/>
        <v/>
      </c>
      <c r="HE125" s="1004" t="str">
        <f t="shared" si="193"/>
        <v/>
      </c>
      <c r="HF125" s="1004" t="str">
        <f t="shared" si="194"/>
        <v/>
      </c>
      <c r="HG125" s="1004" t="str">
        <f t="shared" si="195"/>
        <v/>
      </c>
      <c r="HH125" s="1004" t="str">
        <f t="shared" si="196"/>
        <v/>
      </c>
      <c r="HI125" s="1004" t="str">
        <f t="shared" si="197"/>
        <v/>
      </c>
      <c r="HJ125" s="1004" t="str">
        <f t="shared" si="198"/>
        <v/>
      </c>
      <c r="HK125" s="1004" t="str">
        <f t="shared" si="199"/>
        <v/>
      </c>
      <c r="HL125" s="1004" t="str">
        <f t="shared" si="200"/>
        <v/>
      </c>
      <c r="HM125" s="1004" t="str">
        <f t="shared" si="201"/>
        <v/>
      </c>
      <c r="HN125" s="1004" t="str">
        <f t="shared" si="202"/>
        <v/>
      </c>
      <c r="HO125" s="1004" t="str">
        <f t="shared" si="203"/>
        <v/>
      </c>
      <c r="HP125" s="1004" t="str">
        <f t="shared" si="204"/>
        <v/>
      </c>
      <c r="HQ125" s="1004" t="str">
        <f t="shared" si="205"/>
        <v/>
      </c>
      <c r="HR125" s="1004" t="str">
        <f t="shared" si="206"/>
        <v/>
      </c>
      <c r="HS125" s="1004" t="str">
        <f t="shared" si="207"/>
        <v/>
      </c>
      <c r="HT125" s="1004" t="str">
        <f t="shared" si="208"/>
        <v/>
      </c>
      <c r="HU125" s="1004" t="str">
        <f t="shared" si="209"/>
        <v/>
      </c>
      <c r="HV125" s="1004" t="str">
        <f t="shared" si="210"/>
        <v/>
      </c>
      <c r="HW125" s="1004" t="str">
        <f t="shared" si="211"/>
        <v/>
      </c>
      <c r="HX125" s="1004" t="str">
        <f t="shared" si="212"/>
        <v/>
      </c>
      <c r="HY125" s="1004" t="str">
        <f t="shared" si="213"/>
        <v/>
      </c>
      <c r="HZ125" s="1008" t="str">
        <f t="shared" si="214"/>
        <v/>
      </c>
      <c r="IA125" s="1008" t="str">
        <f t="shared" si="215"/>
        <v/>
      </c>
      <c r="IB125" s="1008" t="str">
        <f t="shared" si="216"/>
        <v/>
      </c>
      <c r="IC125" s="1008" t="str">
        <f t="shared" si="217"/>
        <v/>
      </c>
      <c r="ID125" s="1008" t="str">
        <f t="shared" si="218"/>
        <v/>
      </c>
      <c r="IE125" s="1008" t="str">
        <f t="shared" si="219"/>
        <v/>
      </c>
      <c r="IF125" s="1008" t="str">
        <f t="shared" si="220"/>
        <v/>
      </c>
      <c r="IG125" s="1008" t="str">
        <f t="shared" si="221"/>
        <v/>
      </c>
      <c r="IH125" s="1008" t="str">
        <f t="shared" si="222"/>
        <v/>
      </c>
      <c r="II125" s="1008" t="str">
        <f t="shared" si="223"/>
        <v/>
      </c>
      <c r="IJ125" s="1008" t="str">
        <f t="shared" si="224"/>
        <v/>
      </c>
      <c r="IK125" s="1008" t="str">
        <f t="shared" si="225"/>
        <v/>
      </c>
      <c r="IL125" s="1008" t="str">
        <f t="shared" si="226"/>
        <v/>
      </c>
      <c r="IM125" s="1008" t="str">
        <f t="shared" si="227"/>
        <v/>
      </c>
      <c r="IN125" s="1008" t="str">
        <f t="shared" si="228"/>
        <v/>
      </c>
      <c r="IO125" s="1008" t="str">
        <f t="shared" si="229"/>
        <v/>
      </c>
      <c r="IP125" s="1008" t="str">
        <f t="shared" si="230"/>
        <v/>
      </c>
      <c r="IQ125" s="1008" t="str">
        <f t="shared" si="231"/>
        <v/>
      </c>
      <c r="IR125" s="1008" t="str">
        <f t="shared" si="232"/>
        <v/>
      </c>
      <c r="IS125" s="1008" t="str">
        <f t="shared" si="233"/>
        <v/>
      </c>
      <c r="IT125" s="1008" t="str">
        <f t="shared" si="234"/>
        <v/>
      </c>
      <c r="IU125" s="1008" t="str">
        <f t="shared" si="235"/>
        <v/>
      </c>
      <c r="IV125" s="1008" t="str">
        <f t="shared" si="236"/>
        <v/>
      </c>
      <c r="IW125" s="1008" t="str">
        <f t="shared" si="237"/>
        <v/>
      </c>
      <c r="IX125" s="1008" t="str">
        <f t="shared" si="238"/>
        <v/>
      </c>
      <c r="IY125" s="1008" t="str">
        <f t="shared" si="239"/>
        <v/>
      </c>
      <c r="IZ125" s="1008" t="str">
        <f t="shared" si="240"/>
        <v/>
      </c>
      <c r="JA125" s="1008" t="str">
        <f t="shared" si="241"/>
        <v/>
      </c>
      <c r="JB125" s="1008" t="str">
        <f t="shared" si="242"/>
        <v/>
      </c>
      <c r="JC125" s="1008" t="str">
        <f t="shared" si="243"/>
        <v/>
      </c>
      <c r="JD125" s="1008" t="str">
        <f t="shared" si="244"/>
        <v/>
      </c>
      <c r="JE125" s="1008" t="str">
        <f t="shared" si="245"/>
        <v/>
      </c>
      <c r="JF125" s="1008" t="str">
        <f t="shared" si="246"/>
        <v/>
      </c>
      <c r="JG125" s="1008" t="str">
        <f t="shared" si="247"/>
        <v/>
      </c>
      <c r="JH125" s="1008" t="str">
        <f t="shared" si="248"/>
        <v/>
      </c>
      <c r="JI125" s="1008" t="str">
        <f t="shared" si="249"/>
        <v/>
      </c>
      <c r="JJ125" s="1008" t="str">
        <f t="shared" si="250"/>
        <v/>
      </c>
      <c r="JK125" s="1008" t="str">
        <f t="shared" si="251"/>
        <v/>
      </c>
      <c r="JL125" s="1008" t="str">
        <f t="shared" si="252"/>
        <v/>
      </c>
      <c r="JM125" s="1008" t="str">
        <f t="shared" si="253"/>
        <v/>
      </c>
      <c r="JN125" s="1008" t="str">
        <f t="shared" si="254"/>
        <v/>
      </c>
      <c r="JO125" s="1008" t="str">
        <f t="shared" si="255"/>
        <v/>
      </c>
      <c r="JP125" s="1008" t="str">
        <f t="shared" si="256"/>
        <v/>
      </c>
      <c r="JQ125" s="1008" t="str">
        <f t="shared" si="257"/>
        <v/>
      </c>
      <c r="JR125" s="1008" t="str">
        <f t="shared" si="258"/>
        <v/>
      </c>
      <c r="JS125" s="1008" t="str">
        <f t="shared" si="259"/>
        <v/>
      </c>
      <c r="JT125" s="1008" t="str">
        <f t="shared" si="260"/>
        <v/>
      </c>
      <c r="JU125" s="1008" t="str">
        <f t="shared" si="261"/>
        <v/>
      </c>
      <c r="JV125" s="1008" t="str">
        <f t="shared" si="262"/>
        <v/>
      </c>
      <c r="JW125" s="1008" t="str">
        <f t="shared" si="263"/>
        <v/>
      </c>
      <c r="JX125" s="1008" t="str">
        <f t="shared" si="264"/>
        <v/>
      </c>
      <c r="JY125" s="1008" t="str">
        <f t="shared" si="265"/>
        <v/>
      </c>
      <c r="JZ125" s="1008" t="str">
        <f t="shared" si="266"/>
        <v/>
      </c>
      <c r="KA125" s="1008" t="str">
        <f t="shared" si="267"/>
        <v/>
      </c>
      <c r="KB125" s="1008" t="str">
        <f t="shared" si="268"/>
        <v/>
      </c>
      <c r="KC125" s="1008" t="str">
        <f t="shared" si="269"/>
        <v/>
      </c>
      <c r="KD125" s="1008" t="str">
        <f t="shared" si="270"/>
        <v/>
      </c>
      <c r="KE125" s="1008" t="str">
        <f t="shared" si="271"/>
        <v/>
      </c>
      <c r="KF125" s="1008" t="str">
        <f t="shared" si="272"/>
        <v/>
      </c>
      <c r="KG125" s="1008" t="str">
        <f t="shared" si="273"/>
        <v/>
      </c>
      <c r="KH125" s="1008" t="str">
        <f t="shared" si="274"/>
        <v/>
      </c>
      <c r="KI125" s="1008" t="str">
        <f t="shared" si="275"/>
        <v/>
      </c>
      <c r="KJ125" s="1008" t="str">
        <f t="shared" si="276"/>
        <v/>
      </c>
      <c r="KK125" s="1008" t="str">
        <f t="shared" si="277"/>
        <v/>
      </c>
      <c r="KL125" s="1008" t="str">
        <f t="shared" si="278"/>
        <v/>
      </c>
      <c r="KM125" s="1008" t="str">
        <f t="shared" si="279"/>
        <v/>
      </c>
      <c r="KN125" s="1008" t="str">
        <f t="shared" si="280"/>
        <v/>
      </c>
      <c r="KO125" s="1008" t="str">
        <f t="shared" si="281"/>
        <v/>
      </c>
      <c r="KP125" s="1008" t="str">
        <f t="shared" si="282"/>
        <v/>
      </c>
      <c r="KQ125" s="1008" t="str">
        <f t="shared" si="283"/>
        <v/>
      </c>
      <c r="KR125" s="1008" t="str">
        <f t="shared" si="284"/>
        <v/>
      </c>
      <c r="KS125" s="1008" t="str">
        <f t="shared" si="285"/>
        <v/>
      </c>
      <c r="KT125" s="1008" t="str">
        <f t="shared" si="286"/>
        <v/>
      </c>
      <c r="KU125" s="1008" t="str">
        <f t="shared" si="287"/>
        <v/>
      </c>
      <c r="KV125" s="1008" t="str">
        <f t="shared" si="288"/>
        <v/>
      </c>
      <c r="KW125" s="1008" t="str">
        <f t="shared" si="289"/>
        <v/>
      </c>
      <c r="KX125" s="1008" t="str">
        <f t="shared" si="290"/>
        <v/>
      </c>
      <c r="KY125" s="1008" t="str">
        <f t="shared" si="291"/>
        <v/>
      </c>
      <c r="KZ125" s="1008" t="str">
        <f t="shared" si="292"/>
        <v/>
      </c>
      <c r="LA125" s="1008" t="str">
        <f t="shared" si="293"/>
        <v/>
      </c>
      <c r="LB125" s="1008" t="str">
        <f t="shared" si="294"/>
        <v/>
      </c>
      <c r="LC125" s="1008" t="str">
        <f t="shared" si="295"/>
        <v/>
      </c>
      <c r="LD125" s="1008" t="str">
        <f t="shared" si="296"/>
        <v/>
      </c>
      <c r="LE125" s="1008" t="str">
        <f t="shared" si="297"/>
        <v/>
      </c>
      <c r="LF125" s="1008" t="str">
        <f t="shared" si="298"/>
        <v/>
      </c>
      <c r="LG125" s="1008" t="str">
        <f t="shared" si="299"/>
        <v/>
      </c>
      <c r="LH125" s="1008" t="str">
        <f t="shared" si="300"/>
        <v/>
      </c>
      <c r="LI125" s="1008" t="str">
        <f t="shared" si="301"/>
        <v/>
      </c>
      <c r="LJ125" s="1008" t="str">
        <f t="shared" si="302"/>
        <v/>
      </c>
      <c r="LK125" s="1008" t="str">
        <f t="shared" si="303"/>
        <v/>
      </c>
      <c r="LL125" s="1008" t="str">
        <f t="shared" si="304"/>
        <v/>
      </c>
      <c r="LM125" s="1008" t="str">
        <f t="shared" si="305"/>
        <v/>
      </c>
      <c r="LN125" s="1008" t="str">
        <f t="shared" si="306"/>
        <v/>
      </c>
      <c r="LO125" s="1008" t="str">
        <f t="shared" si="307"/>
        <v/>
      </c>
      <c r="LP125" s="1008" t="str">
        <f t="shared" si="308"/>
        <v/>
      </c>
      <c r="LQ125" s="1009" t="str">
        <f t="shared" si="309"/>
        <v/>
      </c>
      <c r="LR125" s="1009" t="str">
        <f t="shared" si="310"/>
        <v/>
      </c>
      <c r="LS125" s="1009" t="str">
        <f t="shared" si="311"/>
        <v/>
      </c>
      <c r="LT125" s="1009" t="str">
        <f t="shared" si="312"/>
        <v/>
      </c>
      <c r="LU125" s="1009" t="str">
        <f t="shared" si="313"/>
        <v/>
      </c>
      <c r="LV125" s="1004" t="str">
        <f t="shared" si="314"/>
        <v/>
      </c>
      <c r="LW125" s="1004" t="str">
        <f t="shared" si="315"/>
        <v/>
      </c>
      <c r="LX125" s="1004" t="str">
        <f t="shared" si="316"/>
        <v/>
      </c>
      <c r="LY125" s="1004" t="str">
        <f t="shared" si="317"/>
        <v/>
      </c>
      <c r="LZ125" s="1004" t="str">
        <f t="shared" si="318"/>
        <v/>
      </c>
      <c r="MA125" s="1004" t="str">
        <f t="shared" si="319"/>
        <v/>
      </c>
      <c r="MB125" s="1004" t="str">
        <f t="shared" si="320"/>
        <v/>
      </c>
      <c r="MC125" s="1004" t="str">
        <f t="shared" si="321"/>
        <v/>
      </c>
      <c r="MD125" s="1004" t="str">
        <f t="shared" si="322"/>
        <v/>
      </c>
      <c r="ME125" s="1004" t="str">
        <f t="shared" si="323"/>
        <v/>
      </c>
      <c r="MF125" s="1004" t="str">
        <f t="shared" si="324"/>
        <v/>
      </c>
      <c r="MG125" s="1004" t="str">
        <f t="shared" si="325"/>
        <v/>
      </c>
      <c r="MH125" s="1004" t="str">
        <f t="shared" si="326"/>
        <v/>
      </c>
      <c r="MI125" s="1004" t="str">
        <f t="shared" si="327"/>
        <v/>
      </c>
      <c r="MJ125" s="1004" t="str">
        <f t="shared" si="328"/>
        <v/>
      </c>
      <c r="MK125" s="1004" t="str">
        <f t="shared" si="329"/>
        <v/>
      </c>
      <c r="ML125" s="1004" t="str">
        <f t="shared" si="330"/>
        <v/>
      </c>
      <c r="MM125" s="1004" t="str">
        <f t="shared" si="331"/>
        <v/>
      </c>
      <c r="MN125" s="1004" t="str">
        <f t="shared" si="332"/>
        <v/>
      </c>
      <c r="MO125" s="1004" t="str">
        <f t="shared" si="333"/>
        <v/>
      </c>
      <c r="MP125" s="1007">
        <f t="shared" si="340"/>
        <v>0</v>
      </c>
      <c r="MQ125" s="1007">
        <f t="shared" si="341"/>
        <v>0</v>
      </c>
      <c r="MR125" s="1007">
        <f t="shared" si="342"/>
        <v>0</v>
      </c>
      <c r="MS125" s="1007">
        <f t="shared" si="343"/>
        <v>0</v>
      </c>
      <c r="MT125" s="1007">
        <f t="shared" si="344"/>
        <v>0</v>
      </c>
      <c r="MU125" s="1007">
        <f t="shared" si="345"/>
        <v>0</v>
      </c>
      <c r="MV125" s="1007">
        <f t="shared" si="346"/>
        <v>0</v>
      </c>
      <c r="MW125" s="1007">
        <f t="shared" si="347"/>
        <v>0</v>
      </c>
      <c r="MX125" s="1007">
        <f t="shared" si="348"/>
        <v>0</v>
      </c>
      <c r="MY125" s="1007">
        <f t="shared" si="349"/>
        <v>0</v>
      </c>
      <c r="MZ125" s="1007">
        <f t="shared" si="334"/>
        <v>0</v>
      </c>
      <c r="NA125" s="1007">
        <f t="shared" si="335"/>
        <v>0</v>
      </c>
      <c r="NB125" s="1007">
        <f t="shared" si="336"/>
        <v>0</v>
      </c>
      <c r="NC125" s="1007">
        <f t="shared" si="337"/>
        <v>0</v>
      </c>
      <c r="ND125" s="1007">
        <f t="shared" si="338"/>
        <v>0</v>
      </c>
    </row>
    <row r="126" spans="1:368" s="1004" customFormat="1" ht="13.9" customHeight="1" x14ac:dyDescent="0.2">
      <c r="A126" s="1103" t="str">
        <f t="shared" si="339"/>
        <v/>
      </c>
      <c r="B126" s="1047">
        <f>'Rent Schedule &amp; Summary'!B33</f>
        <v>0</v>
      </c>
      <c r="C126" s="1038">
        <f>'Rent Schedule &amp; Summary'!C33</f>
        <v>0</v>
      </c>
      <c r="D126" s="1039">
        <f>'Rent Schedule &amp; Summary'!D33</f>
        <v>0</v>
      </c>
      <c r="E126" s="1040">
        <f>'Rent Schedule &amp; Summary'!E33</f>
        <v>0</v>
      </c>
      <c r="F126" s="1040">
        <f>'Rent Schedule &amp; Summary'!F33</f>
        <v>0</v>
      </c>
      <c r="G126" s="1040">
        <f>'Rent Schedule &amp; Summary'!G33</f>
        <v>0</v>
      </c>
      <c r="H126" s="1040">
        <f>'Rent Schedule &amp; Summary'!H33</f>
        <v>0</v>
      </c>
      <c r="I126" s="1040">
        <f>'Rent Schedule &amp; Summary'!I33</f>
        <v>0</v>
      </c>
      <c r="J126" s="1040">
        <f>'Rent Schedule &amp; Summary'!J33</f>
        <v>0</v>
      </c>
      <c r="K126" s="1041">
        <f>'Rent Schedule &amp; Summary'!K33</f>
        <v>0</v>
      </c>
      <c r="L126" s="480">
        <f t="shared" si="2"/>
        <v>0</v>
      </c>
      <c r="M126" s="480">
        <f t="shared" si="3"/>
        <v>0</v>
      </c>
      <c r="N126" s="1042">
        <f>'Rent Schedule &amp; Summary'!N33</f>
        <v>0</v>
      </c>
      <c r="O126" s="1042">
        <f>'Rent Schedule &amp; Summary'!K33</f>
        <v>0</v>
      </c>
      <c r="P126" s="1042">
        <f>'Rent Schedule &amp; Summary'!P33</f>
        <v>0</v>
      </c>
      <c r="Q126" s="1044">
        <f>'Rent Schedule &amp; Summary'!Q33</f>
        <v>0</v>
      </c>
      <c r="R126" s="1045"/>
      <c r="S126" s="1046"/>
      <c r="T126" s="1456"/>
      <c r="U126" s="1456"/>
      <c r="V126" s="1456"/>
      <c r="W126" s="1456"/>
      <c r="X126" s="1004" t="str">
        <f t="shared" si="4"/>
        <v/>
      </c>
      <c r="Y126" s="1004" t="str">
        <f t="shared" si="5"/>
        <v/>
      </c>
      <c r="Z126" s="1004" t="str">
        <f t="shared" si="6"/>
        <v/>
      </c>
      <c r="AA126" s="1004" t="str">
        <f t="shared" si="7"/>
        <v/>
      </c>
      <c r="AB126" s="1004" t="str">
        <f t="shared" si="8"/>
        <v/>
      </c>
      <c r="AC126" s="1004" t="str">
        <f t="shared" si="9"/>
        <v/>
      </c>
      <c r="AD126" s="1004" t="str">
        <f t="shared" si="10"/>
        <v/>
      </c>
      <c r="AE126" s="1004" t="str">
        <f t="shared" si="11"/>
        <v/>
      </c>
      <c r="AF126" s="1004" t="str">
        <f t="shared" si="12"/>
        <v/>
      </c>
      <c r="AG126" s="1004" t="str">
        <f t="shared" si="13"/>
        <v/>
      </c>
      <c r="AH126" s="1004" t="str">
        <f t="shared" si="14"/>
        <v/>
      </c>
      <c r="AI126" s="1004" t="str">
        <f t="shared" si="15"/>
        <v/>
      </c>
      <c r="AJ126" s="1004" t="str">
        <f t="shared" si="16"/>
        <v/>
      </c>
      <c r="AK126" s="1004" t="str">
        <f t="shared" si="17"/>
        <v/>
      </c>
      <c r="AL126" s="1004" t="str">
        <f t="shared" si="18"/>
        <v/>
      </c>
      <c r="AM126" s="1004" t="str">
        <f t="shared" si="19"/>
        <v/>
      </c>
      <c r="AN126" s="1004" t="str">
        <f t="shared" si="20"/>
        <v/>
      </c>
      <c r="AO126" s="1004" t="str">
        <f t="shared" si="21"/>
        <v/>
      </c>
      <c r="AP126" s="1004" t="str">
        <f t="shared" si="22"/>
        <v/>
      </c>
      <c r="AQ126" s="1004" t="str">
        <f t="shared" si="23"/>
        <v/>
      </c>
      <c r="AR126" s="1004" t="str">
        <f t="shared" si="24"/>
        <v/>
      </c>
      <c r="AS126" s="1004" t="str">
        <f t="shared" si="25"/>
        <v/>
      </c>
      <c r="AT126" s="1004" t="str">
        <f t="shared" si="26"/>
        <v/>
      </c>
      <c r="AU126" s="1004" t="str">
        <f t="shared" si="27"/>
        <v/>
      </c>
      <c r="AV126" s="1004" t="str">
        <f t="shared" si="28"/>
        <v/>
      </c>
      <c r="AW126" s="1004" t="str">
        <f t="shared" si="29"/>
        <v/>
      </c>
      <c r="AX126" s="1004" t="str">
        <f t="shared" si="30"/>
        <v/>
      </c>
      <c r="AY126" s="1004" t="str">
        <f t="shared" si="31"/>
        <v/>
      </c>
      <c r="AZ126" s="1004" t="str">
        <f t="shared" si="32"/>
        <v/>
      </c>
      <c r="BA126" s="1004" t="str">
        <f t="shared" si="33"/>
        <v/>
      </c>
      <c r="BB126" s="1004" t="str">
        <f t="shared" si="34"/>
        <v/>
      </c>
      <c r="BC126" s="1004" t="str">
        <f t="shared" si="35"/>
        <v/>
      </c>
      <c r="BD126" s="1004" t="str">
        <f t="shared" si="36"/>
        <v/>
      </c>
      <c r="BE126" s="1004" t="str">
        <f t="shared" si="37"/>
        <v/>
      </c>
      <c r="BF126" s="1004" t="str">
        <f t="shared" si="38"/>
        <v/>
      </c>
      <c r="BG126" s="1004" t="str">
        <f t="shared" si="39"/>
        <v/>
      </c>
      <c r="BH126" s="1004" t="str">
        <f t="shared" si="40"/>
        <v/>
      </c>
      <c r="BI126" s="1004" t="str">
        <f t="shared" si="41"/>
        <v/>
      </c>
      <c r="BJ126" s="1004" t="str">
        <f t="shared" si="42"/>
        <v/>
      </c>
      <c r="BK126" s="1004" t="str">
        <f t="shared" si="43"/>
        <v/>
      </c>
      <c r="BL126" s="1004" t="str">
        <f t="shared" si="44"/>
        <v/>
      </c>
      <c r="BM126" s="1004" t="str">
        <f t="shared" si="45"/>
        <v/>
      </c>
      <c r="BN126" s="1004" t="str">
        <f t="shared" si="46"/>
        <v/>
      </c>
      <c r="BO126" s="1004" t="str">
        <f t="shared" si="47"/>
        <v/>
      </c>
      <c r="BP126" s="1004" t="str">
        <f t="shared" si="48"/>
        <v/>
      </c>
      <c r="BQ126" s="1004" t="str">
        <f t="shared" si="49"/>
        <v/>
      </c>
      <c r="BR126" s="1004" t="str">
        <f t="shared" si="50"/>
        <v/>
      </c>
      <c r="BS126" s="1004" t="str">
        <f t="shared" si="51"/>
        <v/>
      </c>
      <c r="BT126" s="1004" t="str">
        <f t="shared" si="52"/>
        <v/>
      </c>
      <c r="BU126" s="1004" t="str">
        <f t="shared" si="53"/>
        <v/>
      </c>
      <c r="BV126" s="1004" t="str">
        <f t="shared" si="54"/>
        <v/>
      </c>
      <c r="BW126" s="1004" t="str">
        <f t="shared" si="55"/>
        <v/>
      </c>
      <c r="BX126" s="1004" t="str">
        <f t="shared" si="56"/>
        <v/>
      </c>
      <c r="BY126" s="1004" t="str">
        <f t="shared" si="57"/>
        <v/>
      </c>
      <c r="BZ126" s="1004" t="str">
        <f t="shared" si="58"/>
        <v/>
      </c>
      <c r="CA126" s="1004" t="str">
        <f t="shared" si="59"/>
        <v/>
      </c>
      <c r="CB126" s="1004" t="str">
        <f t="shared" si="60"/>
        <v/>
      </c>
      <c r="CC126" s="1004" t="str">
        <f t="shared" si="61"/>
        <v/>
      </c>
      <c r="CD126" s="1004" t="str">
        <f t="shared" si="62"/>
        <v/>
      </c>
      <c r="CE126" s="1004" t="str">
        <f t="shared" si="63"/>
        <v/>
      </c>
      <c r="CF126" s="1004" t="str">
        <f t="shared" si="64"/>
        <v/>
      </c>
      <c r="CG126" s="1004" t="str">
        <f t="shared" si="65"/>
        <v/>
      </c>
      <c r="CH126" s="1004" t="str">
        <f t="shared" si="66"/>
        <v/>
      </c>
      <c r="CI126" s="1004" t="str">
        <f t="shared" si="67"/>
        <v/>
      </c>
      <c r="CJ126" s="1004" t="str">
        <f t="shared" si="68"/>
        <v/>
      </c>
      <c r="CK126" s="1004" t="str">
        <f t="shared" si="69"/>
        <v/>
      </c>
      <c r="CL126" s="1004" t="str">
        <f t="shared" si="70"/>
        <v/>
      </c>
      <c r="CM126" s="1004" t="str">
        <f t="shared" si="71"/>
        <v/>
      </c>
      <c r="CN126" s="1004" t="str">
        <f t="shared" si="72"/>
        <v/>
      </c>
      <c r="CO126" s="1004" t="str">
        <f t="shared" si="73"/>
        <v/>
      </c>
      <c r="CP126" s="1004" t="str">
        <f t="shared" si="74"/>
        <v/>
      </c>
      <c r="CQ126" s="1004" t="str">
        <f t="shared" si="75"/>
        <v/>
      </c>
      <c r="CR126" s="1004" t="str">
        <f t="shared" si="76"/>
        <v/>
      </c>
      <c r="CS126" s="1004" t="str">
        <f t="shared" si="77"/>
        <v/>
      </c>
      <c r="CT126" s="1004" t="str">
        <f t="shared" si="78"/>
        <v/>
      </c>
      <c r="CU126" s="1004" t="str">
        <f t="shared" si="79"/>
        <v/>
      </c>
      <c r="CV126" s="1004" t="str">
        <f t="shared" si="80"/>
        <v/>
      </c>
      <c r="CW126" s="1004" t="str">
        <f t="shared" si="81"/>
        <v/>
      </c>
      <c r="CX126" s="1004" t="str">
        <f t="shared" si="82"/>
        <v/>
      </c>
      <c r="CY126" s="1004" t="str">
        <f t="shared" si="83"/>
        <v/>
      </c>
      <c r="CZ126" s="1004" t="str">
        <f t="shared" si="84"/>
        <v/>
      </c>
      <c r="DA126" s="1004" t="str">
        <f t="shared" si="85"/>
        <v/>
      </c>
      <c r="DB126" s="1004" t="str">
        <f t="shared" si="86"/>
        <v/>
      </c>
      <c r="DC126" s="1004" t="str">
        <f t="shared" si="87"/>
        <v/>
      </c>
      <c r="DD126" s="1004" t="str">
        <f t="shared" si="88"/>
        <v/>
      </c>
      <c r="DE126" s="1004" t="str">
        <f t="shared" si="89"/>
        <v/>
      </c>
      <c r="DF126" s="1004" t="str">
        <f t="shared" si="90"/>
        <v/>
      </c>
      <c r="DG126" s="1004" t="str">
        <f t="shared" si="91"/>
        <v/>
      </c>
      <c r="DH126" s="1004" t="str">
        <f t="shared" si="92"/>
        <v/>
      </c>
      <c r="DI126" s="1004" t="str">
        <f t="shared" si="93"/>
        <v/>
      </c>
      <c r="DJ126" s="1004" t="str">
        <f t="shared" si="94"/>
        <v/>
      </c>
      <c r="DK126" s="1004" t="str">
        <f t="shared" si="95"/>
        <v/>
      </c>
      <c r="DL126" s="1004" t="str">
        <f t="shared" si="96"/>
        <v/>
      </c>
      <c r="DM126" s="1004" t="str">
        <f t="shared" si="97"/>
        <v/>
      </c>
      <c r="DN126" s="1004" t="str">
        <f t="shared" si="98"/>
        <v/>
      </c>
      <c r="DO126" s="1004" t="str">
        <f t="shared" si="99"/>
        <v/>
      </c>
      <c r="DP126" s="1004" t="str">
        <f t="shared" si="100"/>
        <v/>
      </c>
      <c r="DQ126" s="1004" t="str">
        <f t="shared" si="101"/>
        <v/>
      </c>
      <c r="DR126" s="1004" t="str">
        <f t="shared" si="102"/>
        <v/>
      </c>
      <c r="DS126" s="1004" t="str">
        <f t="shared" si="103"/>
        <v/>
      </c>
      <c r="DT126" s="1004" t="str">
        <f t="shared" si="104"/>
        <v/>
      </c>
      <c r="DU126" s="1004" t="str">
        <f t="shared" si="105"/>
        <v/>
      </c>
      <c r="DV126" s="1004" t="str">
        <f t="shared" si="106"/>
        <v/>
      </c>
      <c r="DW126" s="1004" t="str">
        <f t="shared" si="107"/>
        <v/>
      </c>
      <c r="DX126" s="1004" t="str">
        <f t="shared" si="108"/>
        <v/>
      </c>
      <c r="DY126" s="1004" t="str">
        <f t="shared" si="109"/>
        <v/>
      </c>
      <c r="DZ126" s="1004" t="str">
        <f t="shared" si="110"/>
        <v/>
      </c>
      <c r="EA126" s="1004" t="str">
        <f t="shared" si="111"/>
        <v/>
      </c>
      <c r="EB126" s="1004" t="str">
        <f t="shared" si="112"/>
        <v/>
      </c>
      <c r="EC126" s="1004" t="str">
        <f t="shared" si="113"/>
        <v/>
      </c>
      <c r="ED126" s="1004" t="str">
        <f t="shared" si="114"/>
        <v/>
      </c>
      <c r="EE126" s="1004" t="str">
        <f t="shared" si="115"/>
        <v/>
      </c>
      <c r="EF126" s="1004" t="str">
        <f t="shared" si="116"/>
        <v/>
      </c>
      <c r="EG126" s="1004" t="str">
        <f t="shared" si="117"/>
        <v/>
      </c>
      <c r="EH126" s="1004" t="str">
        <f t="shared" si="118"/>
        <v/>
      </c>
      <c r="EI126" s="1004" t="str">
        <f t="shared" si="119"/>
        <v/>
      </c>
      <c r="EJ126" s="1004" t="str">
        <f t="shared" si="120"/>
        <v/>
      </c>
      <c r="EK126" s="1004" t="str">
        <f t="shared" si="121"/>
        <v/>
      </c>
      <c r="EL126" s="1004" t="str">
        <f t="shared" si="122"/>
        <v/>
      </c>
      <c r="EM126" s="1004" t="str">
        <f t="shared" si="123"/>
        <v/>
      </c>
      <c r="EN126" s="1004" t="str">
        <f t="shared" si="124"/>
        <v/>
      </c>
      <c r="EO126" s="1004" t="str">
        <f t="shared" si="125"/>
        <v/>
      </c>
      <c r="EP126" s="1004" t="str">
        <f t="shared" si="126"/>
        <v/>
      </c>
      <c r="EQ126" s="1004" t="str">
        <f t="shared" si="127"/>
        <v/>
      </c>
      <c r="ER126" s="1004" t="str">
        <f t="shared" si="128"/>
        <v/>
      </c>
      <c r="ES126" s="1004" t="str">
        <f t="shared" si="129"/>
        <v/>
      </c>
      <c r="ET126" s="1004" t="str">
        <f t="shared" si="130"/>
        <v/>
      </c>
      <c r="EU126" s="1004" t="str">
        <f t="shared" si="131"/>
        <v/>
      </c>
      <c r="EV126" s="1004" t="str">
        <f t="shared" si="132"/>
        <v/>
      </c>
      <c r="EW126" s="1004" t="str">
        <f t="shared" si="133"/>
        <v/>
      </c>
      <c r="EX126" s="1004" t="str">
        <f t="shared" si="134"/>
        <v/>
      </c>
      <c r="EY126" s="1004" t="str">
        <f t="shared" si="135"/>
        <v/>
      </c>
      <c r="EZ126" s="1004" t="str">
        <f t="shared" si="136"/>
        <v/>
      </c>
      <c r="FA126" s="1004" t="str">
        <f t="shared" si="137"/>
        <v/>
      </c>
      <c r="FB126" s="1004" t="str">
        <f t="shared" si="138"/>
        <v/>
      </c>
      <c r="FC126" s="1004" t="str">
        <f t="shared" si="139"/>
        <v/>
      </c>
      <c r="FD126" s="1004" t="str">
        <f t="shared" si="140"/>
        <v/>
      </c>
      <c r="FE126" s="1004" t="str">
        <f t="shared" si="141"/>
        <v/>
      </c>
      <c r="FF126" s="1004" t="str">
        <f t="shared" si="142"/>
        <v/>
      </c>
      <c r="FG126" s="1004" t="str">
        <f t="shared" si="143"/>
        <v/>
      </c>
      <c r="FH126" s="1004" t="str">
        <f t="shared" si="144"/>
        <v/>
      </c>
      <c r="FI126" s="1004" t="str">
        <f t="shared" si="145"/>
        <v/>
      </c>
      <c r="FJ126" s="1004" t="str">
        <f t="shared" si="146"/>
        <v/>
      </c>
      <c r="FK126" s="1004" t="str">
        <f t="shared" si="147"/>
        <v/>
      </c>
      <c r="FL126" s="1004" t="str">
        <f t="shared" si="148"/>
        <v/>
      </c>
      <c r="FM126" s="1004" t="str">
        <f t="shared" si="149"/>
        <v/>
      </c>
      <c r="FN126" s="1004" t="str">
        <f t="shared" si="150"/>
        <v/>
      </c>
      <c r="FO126" s="1004" t="str">
        <f t="shared" si="151"/>
        <v/>
      </c>
      <c r="FP126" s="1004" t="str">
        <f t="shared" si="152"/>
        <v/>
      </c>
      <c r="FQ126" s="1004" t="str">
        <f t="shared" si="153"/>
        <v/>
      </c>
      <c r="FR126" s="1004" t="str">
        <f t="shared" si="154"/>
        <v/>
      </c>
      <c r="FS126" s="1004" t="str">
        <f t="shared" si="155"/>
        <v/>
      </c>
      <c r="FT126" s="1004" t="str">
        <f t="shared" si="156"/>
        <v/>
      </c>
      <c r="FU126" s="1004" t="str">
        <f t="shared" si="157"/>
        <v/>
      </c>
      <c r="FV126" s="1004" t="str">
        <f t="shared" si="158"/>
        <v/>
      </c>
      <c r="FW126" s="1004" t="str">
        <f t="shared" si="159"/>
        <v/>
      </c>
      <c r="FX126" s="1004" t="str">
        <f t="shared" si="160"/>
        <v/>
      </c>
      <c r="FY126" s="1004" t="str">
        <f t="shared" si="161"/>
        <v/>
      </c>
      <c r="FZ126" s="1004" t="str">
        <f t="shared" si="162"/>
        <v/>
      </c>
      <c r="GA126" s="1004" t="str">
        <f t="shared" si="163"/>
        <v/>
      </c>
      <c r="GB126" s="1004" t="str">
        <f t="shared" si="164"/>
        <v/>
      </c>
      <c r="GC126" s="1004" t="str">
        <f t="shared" si="165"/>
        <v/>
      </c>
      <c r="GD126" s="1004" t="str">
        <f t="shared" si="166"/>
        <v/>
      </c>
      <c r="GE126" s="1004" t="str">
        <f t="shared" si="167"/>
        <v/>
      </c>
      <c r="GF126" s="1004" t="str">
        <f t="shared" si="168"/>
        <v/>
      </c>
      <c r="GG126" s="1004" t="str">
        <f t="shared" si="169"/>
        <v/>
      </c>
      <c r="GH126" s="1004" t="str">
        <f t="shared" si="170"/>
        <v/>
      </c>
      <c r="GI126" s="1004" t="str">
        <f t="shared" si="171"/>
        <v/>
      </c>
      <c r="GJ126" s="1004" t="str">
        <f t="shared" si="172"/>
        <v/>
      </c>
      <c r="GK126" s="1004" t="str">
        <f t="shared" si="173"/>
        <v/>
      </c>
      <c r="GL126" s="1004" t="str">
        <f t="shared" si="174"/>
        <v/>
      </c>
      <c r="GM126" s="1004" t="str">
        <f t="shared" si="175"/>
        <v/>
      </c>
      <c r="GN126" s="1004" t="str">
        <f t="shared" si="176"/>
        <v/>
      </c>
      <c r="GO126" s="1004" t="str">
        <f t="shared" si="177"/>
        <v/>
      </c>
      <c r="GP126" s="1004" t="str">
        <f t="shared" si="178"/>
        <v/>
      </c>
      <c r="GQ126" s="1004" t="str">
        <f t="shared" si="179"/>
        <v/>
      </c>
      <c r="GR126" s="1004" t="str">
        <f t="shared" si="180"/>
        <v/>
      </c>
      <c r="GS126" s="1004" t="str">
        <f t="shared" si="181"/>
        <v/>
      </c>
      <c r="GT126" s="1004" t="str">
        <f t="shared" si="182"/>
        <v/>
      </c>
      <c r="GU126" s="1004" t="str">
        <f t="shared" si="183"/>
        <v/>
      </c>
      <c r="GV126" s="1004" t="str">
        <f t="shared" si="184"/>
        <v/>
      </c>
      <c r="GW126" s="1004" t="str">
        <f t="shared" si="185"/>
        <v/>
      </c>
      <c r="GX126" s="1004" t="str">
        <f t="shared" si="186"/>
        <v/>
      </c>
      <c r="GY126" s="1004" t="str">
        <f t="shared" si="187"/>
        <v/>
      </c>
      <c r="GZ126" s="1004" t="str">
        <f t="shared" si="188"/>
        <v/>
      </c>
      <c r="HA126" s="1004" t="str">
        <f t="shared" si="189"/>
        <v/>
      </c>
      <c r="HB126" s="1004" t="str">
        <f t="shared" si="190"/>
        <v/>
      </c>
      <c r="HC126" s="1004" t="str">
        <f t="shared" si="191"/>
        <v/>
      </c>
      <c r="HD126" s="1004" t="str">
        <f t="shared" si="192"/>
        <v/>
      </c>
      <c r="HE126" s="1004" t="str">
        <f t="shared" si="193"/>
        <v/>
      </c>
      <c r="HF126" s="1004" t="str">
        <f t="shared" si="194"/>
        <v/>
      </c>
      <c r="HG126" s="1004" t="str">
        <f t="shared" si="195"/>
        <v/>
      </c>
      <c r="HH126" s="1004" t="str">
        <f t="shared" si="196"/>
        <v/>
      </c>
      <c r="HI126" s="1004" t="str">
        <f t="shared" si="197"/>
        <v/>
      </c>
      <c r="HJ126" s="1004" t="str">
        <f t="shared" si="198"/>
        <v/>
      </c>
      <c r="HK126" s="1004" t="str">
        <f t="shared" si="199"/>
        <v/>
      </c>
      <c r="HL126" s="1004" t="str">
        <f t="shared" si="200"/>
        <v/>
      </c>
      <c r="HM126" s="1004" t="str">
        <f t="shared" si="201"/>
        <v/>
      </c>
      <c r="HN126" s="1004" t="str">
        <f t="shared" si="202"/>
        <v/>
      </c>
      <c r="HO126" s="1004" t="str">
        <f t="shared" si="203"/>
        <v/>
      </c>
      <c r="HP126" s="1004" t="str">
        <f t="shared" si="204"/>
        <v/>
      </c>
      <c r="HQ126" s="1004" t="str">
        <f t="shared" si="205"/>
        <v/>
      </c>
      <c r="HR126" s="1004" t="str">
        <f t="shared" si="206"/>
        <v/>
      </c>
      <c r="HS126" s="1004" t="str">
        <f t="shared" si="207"/>
        <v/>
      </c>
      <c r="HT126" s="1004" t="str">
        <f t="shared" si="208"/>
        <v/>
      </c>
      <c r="HU126" s="1004" t="str">
        <f t="shared" si="209"/>
        <v/>
      </c>
      <c r="HV126" s="1004" t="str">
        <f t="shared" si="210"/>
        <v/>
      </c>
      <c r="HW126" s="1004" t="str">
        <f t="shared" si="211"/>
        <v/>
      </c>
      <c r="HX126" s="1004" t="str">
        <f t="shared" si="212"/>
        <v/>
      </c>
      <c r="HY126" s="1004" t="str">
        <f t="shared" si="213"/>
        <v/>
      </c>
      <c r="HZ126" s="1008" t="str">
        <f t="shared" si="214"/>
        <v/>
      </c>
      <c r="IA126" s="1008" t="str">
        <f t="shared" si="215"/>
        <v/>
      </c>
      <c r="IB126" s="1008" t="str">
        <f t="shared" si="216"/>
        <v/>
      </c>
      <c r="IC126" s="1008" t="str">
        <f t="shared" si="217"/>
        <v/>
      </c>
      <c r="ID126" s="1008" t="str">
        <f t="shared" si="218"/>
        <v/>
      </c>
      <c r="IE126" s="1008" t="str">
        <f t="shared" si="219"/>
        <v/>
      </c>
      <c r="IF126" s="1008" t="str">
        <f t="shared" si="220"/>
        <v/>
      </c>
      <c r="IG126" s="1008" t="str">
        <f t="shared" si="221"/>
        <v/>
      </c>
      <c r="IH126" s="1008" t="str">
        <f t="shared" si="222"/>
        <v/>
      </c>
      <c r="II126" s="1008" t="str">
        <f t="shared" si="223"/>
        <v/>
      </c>
      <c r="IJ126" s="1008" t="str">
        <f t="shared" si="224"/>
        <v/>
      </c>
      <c r="IK126" s="1008" t="str">
        <f t="shared" si="225"/>
        <v/>
      </c>
      <c r="IL126" s="1008" t="str">
        <f t="shared" si="226"/>
        <v/>
      </c>
      <c r="IM126" s="1008" t="str">
        <f t="shared" si="227"/>
        <v/>
      </c>
      <c r="IN126" s="1008" t="str">
        <f t="shared" si="228"/>
        <v/>
      </c>
      <c r="IO126" s="1008" t="str">
        <f t="shared" si="229"/>
        <v/>
      </c>
      <c r="IP126" s="1008" t="str">
        <f t="shared" si="230"/>
        <v/>
      </c>
      <c r="IQ126" s="1008" t="str">
        <f t="shared" si="231"/>
        <v/>
      </c>
      <c r="IR126" s="1008" t="str">
        <f t="shared" si="232"/>
        <v/>
      </c>
      <c r="IS126" s="1008" t="str">
        <f t="shared" si="233"/>
        <v/>
      </c>
      <c r="IT126" s="1008" t="str">
        <f t="shared" si="234"/>
        <v/>
      </c>
      <c r="IU126" s="1008" t="str">
        <f t="shared" si="235"/>
        <v/>
      </c>
      <c r="IV126" s="1008" t="str">
        <f t="shared" si="236"/>
        <v/>
      </c>
      <c r="IW126" s="1008" t="str">
        <f t="shared" si="237"/>
        <v/>
      </c>
      <c r="IX126" s="1008" t="str">
        <f t="shared" si="238"/>
        <v/>
      </c>
      <c r="IY126" s="1008" t="str">
        <f t="shared" si="239"/>
        <v/>
      </c>
      <c r="IZ126" s="1008" t="str">
        <f t="shared" si="240"/>
        <v/>
      </c>
      <c r="JA126" s="1008" t="str">
        <f t="shared" si="241"/>
        <v/>
      </c>
      <c r="JB126" s="1008" t="str">
        <f t="shared" si="242"/>
        <v/>
      </c>
      <c r="JC126" s="1008" t="str">
        <f t="shared" si="243"/>
        <v/>
      </c>
      <c r="JD126" s="1008" t="str">
        <f t="shared" si="244"/>
        <v/>
      </c>
      <c r="JE126" s="1008" t="str">
        <f t="shared" si="245"/>
        <v/>
      </c>
      <c r="JF126" s="1008" t="str">
        <f t="shared" si="246"/>
        <v/>
      </c>
      <c r="JG126" s="1008" t="str">
        <f t="shared" si="247"/>
        <v/>
      </c>
      <c r="JH126" s="1008" t="str">
        <f t="shared" si="248"/>
        <v/>
      </c>
      <c r="JI126" s="1008" t="str">
        <f t="shared" si="249"/>
        <v/>
      </c>
      <c r="JJ126" s="1008" t="str">
        <f t="shared" si="250"/>
        <v/>
      </c>
      <c r="JK126" s="1008" t="str">
        <f t="shared" si="251"/>
        <v/>
      </c>
      <c r="JL126" s="1008" t="str">
        <f t="shared" si="252"/>
        <v/>
      </c>
      <c r="JM126" s="1008" t="str">
        <f t="shared" si="253"/>
        <v/>
      </c>
      <c r="JN126" s="1008" t="str">
        <f t="shared" si="254"/>
        <v/>
      </c>
      <c r="JO126" s="1008" t="str">
        <f t="shared" si="255"/>
        <v/>
      </c>
      <c r="JP126" s="1008" t="str">
        <f t="shared" si="256"/>
        <v/>
      </c>
      <c r="JQ126" s="1008" t="str">
        <f t="shared" si="257"/>
        <v/>
      </c>
      <c r="JR126" s="1008" t="str">
        <f t="shared" si="258"/>
        <v/>
      </c>
      <c r="JS126" s="1008" t="str">
        <f t="shared" si="259"/>
        <v/>
      </c>
      <c r="JT126" s="1008" t="str">
        <f t="shared" si="260"/>
        <v/>
      </c>
      <c r="JU126" s="1008" t="str">
        <f t="shared" si="261"/>
        <v/>
      </c>
      <c r="JV126" s="1008" t="str">
        <f t="shared" si="262"/>
        <v/>
      </c>
      <c r="JW126" s="1008" t="str">
        <f t="shared" si="263"/>
        <v/>
      </c>
      <c r="JX126" s="1008" t="str">
        <f t="shared" si="264"/>
        <v/>
      </c>
      <c r="JY126" s="1008" t="str">
        <f t="shared" si="265"/>
        <v/>
      </c>
      <c r="JZ126" s="1008" t="str">
        <f t="shared" si="266"/>
        <v/>
      </c>
      <c r="KA126" s="1008" t="str">
        <f t="shared" si="267"/>
        <v/>
      </c>
      <c r="KB126" s="1008" t="str">
        <f t="shared" si="268"/>
        <v/>
      </c>
      <c r="KC126" s="1008" t="str">
        <f t="shared" si="269"/>
        <v/>
      </c>
      <c r="KD126" s="1008" t="str">
        <f t="shared" si="270"/>
        <v/>
      </c>
      <c r="KE126" s="1008" t="str">
        <f t="shared" si="271"/>
        <v/>
      </c>
      <c r="KF126" s="1008" t="str">
        <f t="shared" si="272"/>
        <v/>
      </c>
      <c r="KG126" s="1008" t="str">
        <f t="shared" si="273"/>
        <v/>
      </c>
      <c r="KH126" s="1008" t="str">
        <f t="shared" si="274"/>
        <v/>
      </c>
      <c r="KI126" s="1008" t="str">
        <f t="shared" si="275"/>
        <v/>
      </c>
      <c r="KJ126" s="1008" t="str">
        <f t="shared" si="276"/>
        <v/>
      </c>
      <c r="KK126" s="1008" t="str">
        <f t="shared" si="277"/>
        <v/>
      </c>
      <c r="KL126" s="1008" t="str">
        <f t="shared" si="278"/>
        <v/>
      </c>
      <c r="KM126" s="1008" t="str">
        <f t="shared" si="279"/>
        <v/>
      </c>
      <c r="KN126" s="1008" t="str">
        <f t="shared" si="280"/>
        <v/>
      </c>
      <c r="KO126" s="1008" t="str">
        <f t="shared" si="281"/>
        <v/>
      </c>
      <c r="KP126" s="1008" t="str">
        <f t="shared" si="282"/>
        <v/>
      </c>
      <c r="KQ126" s="1008" t="str">
        <f t="shared" si="283"/>
        <v/>
      </c>
      <c r="KR126" s="1008" t="str">
        <f t="shared" si="284"/>
        <v/>
      </c>
      <c r="KS126" s="1008" t="str">
        <f t="shared" si="285"/>
        <v/>
      </c>
      <c r="KT126" s="1008" t="str">
        <f t="shared" si="286"/>
        <v/>
      </c>
      <c r="KU126" s="1008" t="str">
        <f t="shared" si="287"/>
        <v/>
      </c>
      <c r="KV126" s="1008" t="str">
        <f t="shared" si="288"/>
        <v/>
      </c>
      <c r="KW126" s="1008" t="str">
        <f t="shared" si="289"/>
        <v/>
      </c>
      <c r="KX126" s="1008" t="str">
        <f t="shared" si="290"/>
        <v/>
      </c>
      <c r="KY126" s="1008" t="str">
        <f t="shared" si="291"/>
        <v/>
      </c>
      <c r="KZ126" s="1008" t="str">
        <f t="shared" si="292"/>
        <v/>
      </c>
      <c r="LA126" s="1008" t="str">
        <f t="shared" si="293"/>
        <v/>
      </c>
      <c r="LB126" s="1008" t="str">
        <f t="shared" si="294"/>
        <v/>
      </c>
      <c r="LC126" s="1008" t="str">
        <f t="shared" si="295"/>
        <v/>
      </c>
      <c r="LD126" s="1008" t="str">
        <f t="shared" si="296"/>
        <v/>
      </c>
      <c r="LE126" s="1008" t="str">
        <f t="shared" si="297"/>
        <v/>
      </c>
      <c r="LF126" s="1008" t="str">
        <f t="shared" si="298"/>
        <v/>
      </c>
      <c r="LG126" s="1008" t="str">
        <f t="shared" si="299"/>
        <v/>
      </c>
      <c r="LH126" s="1008" t="str">
        <f t="shared" si="300"/>
        <v/>
      </c>
      <c r="LI126" s="1008" t="str">
        <f t="shared" si="301"/>
        <v/>
      </c>
      <c r="LJ126" s="1008" t="str">
        <f t="shared" si="302"/>
        <v/>
      </c>
      <c r="LK126" s="1008" t="str">
        <f t="shared" si="303"/>
        <v/>
      </c>
      <c r="LL126" s="1008" t="str">
        <f t="shared" si="304"/>
        <v/>
      </c>
      <c r="LM126" s="1008" t="str">
        <f t="shared" si="305"/>
        <v/>
      </c>
      <c r="LN126" s="1008" t="str">
        <f t="shared" si="306"/>
        <v/>
      </c>
      <c r="LO126" s="1008" t="str">
        <f t="shared" si="307"/>
        <v/>
      </c>
      <c r="LP126" s="1008" t="str">
        <f t="shared" si="308"/>
        <v/>
      </c>
      <c r="LQ126" s="1009" t="str">
        <f t="shared" si="309"/>
        <v/>
      </c>
      <c r="LR126" s="1009" t="str">
        <f t="shared" si="310"/>
        <v/>
      </c>
      <c r="LS126" s="1009" t="str">
        <f t="shared" si="311"/>
        <v/>
      </c>
      <c r="LT126" s="1009" t="str">
        <f t="shared" si="312"/>
        <v/>
      </c>
      <c r="LU126" s="1009" t="str">
        <f t="shared" si="313"/>
        <v/>
      </c>
      <c r="LV126" s="1004" t="str">
        <f t="shared" si="314"/>
        <v/>
      </c>
      <c r="LW126" s="1004" t="str">
        <f t="shared" si="315"/>
        <v/>
      </c>
      <c r="LX126" s="1004" t="str">
        <f t="shared" si="316"/>
        <v/>
      </c>
      <c r="LY126" s="1004" t="str">
        <f t="shared" si="317"/>
        <v/>
      </c>
      <c r="LZ126" s="1004" t="str">
        <f t="shared" si="318"/>
        <v/>
      </c>
      <c r="MA126" s="1004" t="str">
        <f t="shared" si="319"/>
        <v/>
      </c>
      <c r="MB126" s="1004" t="str">
        <f t="shared" si="320"/>
        <v/>
      </c>
      <c r="MC126" s="1004" t="str">
        <f t="shared" si="321"/>
        <v/>
      </c>
      <c r="MD126" s="1004" t="str">
        <f t="shared" si="322"/>
        <v/>
      </c>
      <c r="ME126" s="1004" t="str">
        <f t="shared" si="323"/>
        <v/>
      </c>
      <c r="MF126" s="1004" t="str">
        <f t="shared" si="324"/>
        <v/>
      </c>
      <c r="MG126" s="1004" t="str">
        <f t="shared" si="325"/>
        <v/>
      </c>
      <c r="MH126" s="1004" t="str">
        <f t="shared" si="326"/>
        <v/>
      </c>
      <c r="MI126" s="1004" t="str">
        <f t="shared" si="327"/>
        <v/>
      </c>
      <c r="MJ126" s="1004" t="str">
        <f t="shared" si="328"/>
        <v/>
      </c>
      <c r="MK126" s="1004" t="str">
        <f t="shared" si="329"/>
        <v/>
      </c>
      <c r="ML126" s="1004" t="str">
        <f t="shared" si="330"/>
        <v/>
      </c>
      <c r="MM126" s="1004" t="str">
        <f t="shared" si="331"/>
        <v/>
      </c>
      <c r="MN126" s="1004" t="str">
        <f t="shared" si="332"/>
        <v/>
      </c>
      <c r="MO126" s="1004" t="str">
        <f t="shared" si="333"/>
        <v/>
      </c>
      <c r="MP126" s="1007">
        <f t="shared" si="340"/>
        <v>0</v>
      </c>
      <c r="MQ126" s="1007">
        <f t="shared" si="341"/>
        <v>0</v>
      </c>
      <c r="MR126" s="1007">
        <f t="shared" si="342"/>
        <v>0</v>
      </c>
      <c r="MS126" s="1007">
        <f t="shared" si="343"/>
        <v>0</v>
      </c>
      <c r="MT126" s="1007">
        <f t="shared" si="344"/>
        <v>0</v>
      </c>
      <c r="MU126" s="1007">
        <f t="shared" si="345"/>
        <v>0</v>
      </c>
      <c r="MV126" s="1007">
        <f t="shared" si="346"/>
        <v>0</v>
      </c>
      <c r="MW126" s="1007">
        <f t="shared" si="347"/>
        <v>0</v>
      </c>
      <c r="MX126" s="1007">
        <f t="shared" si="348"/>
        <v>0</v>
      </c>
      <c r="MY126" s="1007">
        <f t="shared" si="349"/>
        <v>0</v>
      </c>
      <c r="MZ126" s="1007">
        <f t="shared" si="334"/>
        <v>0</v>
      </c>
      <c r="NA126" s="1007">
        <f t="shared" si="335"/>
        <v>0</v>
      </c>
      <c r="NB126" s="1007">
        <f t="shared" si="336"/>
        <v>0</v>
      </c>
      <c r="NC126" s="1007">
        <f t="shared" si="337"/>
        <v>0</v>
      </c>
      <c r="ND126" s="1007">
        <f t="shared" si="338"/>
        <v>0</v>
      </c>
    </row>
    <row r="127" spans="1:368" s="1004" customFormat="1" ht="13.9" customHeight="1" x14ac:dyDescent="0.2">
      <c r="A127" s="1103" t="str">
        <f t="shared" si="339"/>
        <v/>
      </c>
      <c r="B127" s="1047">
        <f>'Rent Schedule &amp; Summary'!B34</f>
        <v>0</v>
      </c>
      <c r="C127" s="1038">
        <f>'Rent Schedule &amp; Summary'!C34</f>
        <v>0</v>
      </c>
      <c r="D127" s="1039">
        <f>'Rent Schedule &amp; Summary'!D34</f>
        <v>0</v>
      </c>
      <c r="E127" s="1040">
        <f>'Rent Schedule &amp; Summary'!E34</f>
        <v>0</v>
      </c>
      <c r="F127" s="1040">
        <f>'Rent Schedule &amp; Summary'!F34</f>
        <v>0</v>
      </c>
      <c r="G127" s="1040">
        <f>'Rent Schedule &amp; Summary'!G34</f>
        <v>0</v>
      </c>
      <c r="H127" s="1040">
        <f>'Rent Schedule &amp; Summary'!H34</f>
        <v>0</v>
      </c>
      <c r="I127" s="1040">
        <f>'Rent Schedule &amp; Summary'!I34</f>
        <v>0</v>
      </c>
      <c r="J127" s="1040">
        <f>'Rent Schedule &amp; Summary'!J34</f>
        <v>0</v>
      </c>
      <c r="K127" s="1041">
        <f>'Rent Schedule &amp; Summary'!K34</f>
        <v>0</v>
      </c>
      <c r="L127" s="480">
        <f t="shared" si="2"/>
        <v>0</v>
      </c>
      <c r="M127" s="480">
        <f t="shared" si="3"/>
        <v>0</v>
      </c>
      <c r="N127" s="1042">
        <f>'Rent Schedule &amp; Summary'!N34</f>
        <v>0</v>
      </c>
      <c r="O127" s="1042">
        <f>'Rent Schedule &amp; Summary'!K34</f>
        <v>0</v>
      </c>
      <c r="P127" s="1042">
        <f>'Rent Schedule &amp; Summary'!P34</f>
        <v>0</v>
      </c>
      <c r="Q127" s="1044">
        <f>'Rent Schedule &amp; Summary'!Q34</f>
        <v>0</v>
      </c>
      <c r="R127" s="1045"/>
      <c r="S127" s="1046"/>
      <c r="T127" s="1456"/>
      <c r="U127" s="1456"/>
      <c r="V127" s="1456"/>
      <c r="W127" s="1456"/>
      <c r="X127" s="1004" t="str">
        <f t="shared" si="4"/>
        <v/>
      </c>
      <c r="Y127" s="1004" t="str">
        <f t="shared" si="5"/>
        <v/>
      </c>
      <c r="Z127" s="1004" t="str">
        <f t="shared" si="6"/>
        <v/>
      </c>
      <c r="AA127" s="1004" t="str">
        <f t="shared" si="7"/>
        <v/>
      </c>
      <c r="AB127" s="1004" t="str">
        <f t="shared" si="8"/>
        <v/>
      </c>
      <c r="AC127" s="1004" t="str">
        <f t="shared" si="9"/>
        <v/>
      </c>
      <c r="AD127" s="1004" t="str">
        <f t="shared" si="10"/>
        <v/>
      </c>
      <c r="AE127" s="1004" t="str">
        <f t="shared" si="11"/>
        <v/>
      </c>
      <c r="AF127" s="1004" t="str">
        <f t="shared" si="12"/>
        <v/>
      </c>
      <c r="AG127" s="1004" t="str">
        <f t="shared" si="13"/>
        <v/>
      </c>
      <c r="AH127" s="1004" t="str">
        <f t="shared" si="14"/>
        <v/>
      </c>
      <c r="AI127" s="1004" t="str">
        <f t="shared" si="15"/>
        <v/>
      </c>
      <c r="AJ127" s="1004" t="str">
        <f t="shared" si="16"/>
        <v/>
      </c>
      <c r="AK127" s="1004" t="str">
        <f t="shared" si="17"/>
        <v/>
      </c>
      <c r="AL127" s="1004" t="str">
        <f t="shared" si="18"/>
        <v/>
      </c>
      <c r="AM127" s="1004" t="str">
        <f t="shared" si="19"/>
        <v/>
      </c>
      <c r="AN127" s="1004" t="str">
        <f t="shared" si="20"/>
        <v/>
      </c>
      <c r="AO127" s="1004" t="str">
        <f t="shared" si="21"/>
        <v/>
      </c>
      <c r="AP127" s="1004" t="str">
        <f t="shared" si="22"/>
        <v/>
      </c>
      <c r="AQ127" s="1004" t="str">
        <f t="shared" si="23"/>
        <v/>
      </c>
      <c r="AR127" s="1004" t="str">
        <f t="shared" si="24"/>
        <v/>
      </c>
      <c r="AS127" s="1004" t="str">
        <f t="shared" si="25"/>
        <v/>
      </c>
      <c r="AT127" s="1004" t="str">
        <f t="shared" si="26"/>
        <v/>
      </c>
      <c r="AU127" s="1004" t="str">
        <f t="shared" si="27"/>
        <v/>
      </c>
      <c r="AV127" s="1004" t="str">
        <f t="shared" si="28"/>
        <v/>
      </c>
      <c r="AW127" s="1004" t="str">
        <f t="shared" si="29"/>
        <v/>
      </c>
      <c r="AX127" s="1004" t="str">
        <f t="shared" si="30"/>
        <v/>
      </c>
      <c r="AY127" s="1004" t="str">
        <f t="shared" si="31"/>
        <v/>
      </c>
      <c r="AZ127" s="1004" t="str">
        <f t="shared" si="32"/>
        <v/>
      </c>
      <c r="BA127" s="1004" t="str">
        <f t="shared" si="33"/>
        <v/>
      </c>
      <c r="BB127" s="1004" t="str">
        <f t="shared" si="34"/>
        <v/>
      </c>
      <c r="BC127" s="1004" t="str">
        <f t="shared" si="35"/>
        <v/>
      </c>
      <c r="BD127" s="1004" t="str">
        <f t="shared" si="36"/>
        <v/>
      </c>
      <c r="BE127" s="1004" t="str">
        <f t="shared" si="37"/>
        <v/>
      </c>
      <c r="BF127" s="1004" t="str">
        <f t="shared" si="38"/>
        <v/>
      </c>
      <c r="BG127" s="1004" t="str">
        <f t="shared" si="39"/>
        <v/>
      </c>
      <c r="BH127" s="1004" t="str">
        <f t="shared" si="40"/>
        <v/>
      </c>
      <c r="BI127" s="1004" t="str">
        <f t="shared" si="41"/>
        <v/>
      </c>
      <c r="BJ127" s="1004" t="str">
        <f t="shared" si="42"/>
        <v/>
      </c>
      <c r="BK127" s="1004" t="str">
        <f t="shared" si="43"/>
        <v/>
      </c>
      <c r="BL127" s="1004" t="str">
        <f t="shared" si="44"/>
        <v/>
      </c>
      <c r="BM127" s="1004" t="str">
        <f t="shared" si="45"/>
        <v/>
      </c>
      <c r="BN127" s="1004" t="str">
        <f t="shared" si="46"/>
        <v/>
      </c>
      <c r="BO127" s="1004" t="str">
        <f t="shared" si="47"/>
        <v/>
      </c>
      <c r="BP127" s="1004" t="str">
        <f t="shared" si="48"/>
        <v/>
      </c>
      <c r="BQ127" s="1004" t="str">
        <f t="shared" si="49"/>
        <v/>
      </c>
      <c r="BR127" s="1004" t="str">
        <f t="shared" si="50"/>
        <v/>
      </c>
      <c r="BS127" s="1004" t="str">
        <f t="shared" si="51"/>
        <v/>
      </c>
      <c r="BT127" s="1004" t="str">
        <f t="shared" si="52"/>
        <v/>
      </c>
      <c r="BU127" s="1004" t="str">
        <f t="shared" si="53"/>
        <v/>
      </c>
      <c r="BV127" s="1004" t="str">
        <f t="shared" si="54"/>
        <v/>
      </c>
      <c r="BW127" s="1004" t="str">
        <f t="shared" si="55"/>
        <v/>
      </c>
      <c r="BX127" s="1004" t="str">
        <f t="shared" si="56"/>
        <v/>
      </c>
      <c r="BY127" s="1004" t="str">
        <f t="shared" si="57"/>
        <v/>
      </c>
      <c r="BZ127" s="1004" t="str">
        <f t="shared" si="58"/>
        <v/>
      </c>
      <c r="CA127" s="1004" t="str">
        <f t="shared" si="59"/>
        <v/>
      </c>
      <c r="CB127" s="1004" t="str">
        <f t="shared" si="60"/>
        <v/>
      </c>
      <c r="CC127" s="1004" t="str">
        <f t="shared" si="61"/>
        <v/>
      </c>
      <c r="CD127" s="1004" t="str">
        <f t="shared" si="62"/>
        <v/>
      </c>
      <c r="CE127" s="1004" t="str">
        <f t="shared" si="63"/>
        <v/>
      </c>
      <c r="CF127" s="1004" t="str">
        <f t="shared" si="64"/>
        <v/>
      </c>
      <c r="CG127" s="1004" t="str">
        <f t="shared" si="65"/>
        <v/>
      </c>
      <c r="CH127" s="1004" t="str">
        <f t="shared" si="66"/>
        <v/>
      </c>
      <c r="CI127" s="1004" t="str">
        <f t="shared" si="67"/>
        <v/>
      </c>
      <c r="CJ127" s="1004" t="str">
        <f t="shared" si="68"/>
        <v/>
      </c>
      <c r="CK127" s="1004" t="str">
        <f t="shared" si="69"/>
        <v/>
      </c>
      <c r="CL127" s="1004" t="str">
        <f t="shared" si="70"/>
        <v/>
      </c>
      <c r="CM127" s="1004" t="str">
        <f t="shared" si="71"/>
        <v/>
      </c>
      <c r="CN127" s="1004" t="str">
        <f t="shared" si="72"/>
        <v/>
      </c>
      <c r="CO127" s="1004" t="str">
        <f t="shared" si="73"/>
        <v/>
      </c>
      <c r="CP127" s="1004" t="str">
        <f t="shared" si="74"/>
        <v/>
      </c>
      <c r="CQ127" s="1004" t="str">
        <f t="shared" si="75"/>
        <v/>
      </c>
      <c r="CR127" s="1004" t="str">
        <f t="shared" si="76"/>
        <v/>
      </c>
      <c r="CS127" s="1004" t="str">
        <f t="shared" si="77"/>
        <v/>
      </c>
      <c r="CT127" s="1004" t="str">
        <f t="shared" si="78"/>
        <v/>
      </c>
      <c r="CU127" s="1004" t="str">
        <f t="shared" si="79"/>
        <v/>
      </c>
      <c r="CV127" s="1004" t="str">
        <f t="shared" si="80"/>
        <v/>
      </c>
      <c r="CW127" s="1004" t="str">
        <f t="shared" si="81"/>
        <v/>
      </c>
      <c r="CX127" s="1004" t="str">
        <f t="shared" si="82"/>
        <v/>
      </c>
      <c r="CY127" s="1004" t="str">
        <f t="shared" si="83"/>
        <v/>
      </c>
      <c r="CZ127" s="1004" t="str">
        <f t="shared" si="84"/>
        <v/>
      </c>
      <c r="DA127" s="1004" t="str">
        <f t="shared" si="85"/>
        <v/>
      </c>
      <c r="DB127" s="1004" t="str">
        <f t="shared" si="86"/>
        <v/>
      </c>
      <c r="DC127" s="1004" t="str">
        <f t="shared" si="87"/>
        <v/>
      </c>
      <c r="DD127" s="1004" t="str">
        <f t="shared" si="88"/>
        <v/>
      </c>
      <c r="DE127" s="1004" t="str">
        <f t="shared" si="89"/>
        <v/>
      </c>
      <c r="DF127" s="1004" t="str">
        <f t="shared" si="90"/>
        <v/>
      </c>
      <c r="DG127" s="1004" t="str">
        <f t="shared" si="91"/>
        <v/>
      </c>
      <c r="DH127" s="1004" t="str">
        <f t="shared" si="92"/>
        <v/>
      </c>
      <c r="DI127" s="1004" t="str">
        <f t="shared" si="93"/>
        <v/>
      </c>
      <c r="DJ127" s="1004" t="str">
        <f t="shared" si="94"/>
        <v/>
      </c>
      <c r="DK127" s="1004" t="str">
        <f t="shared" si="95"/>
        <v/>
      </c>
      <c r="DL127" s="1004" t="str">
        <f t="shared" si="96"/>
        <v/>
      </c>
      <c r="DM127" s="1004" t="str">
        <f t="shared" si="97"/>
        <v/>
      </c>
      <c r="DN127" s="1004" t="str">
        <f t="shared" si="98"/>
        <v/>
      </c>
      <c r="DO127" s="1004" t="str">
        <f t="shared" si="99"/>
        <v/>
      </c>
      <c r="DP127" s="1004" t="str">
        <f t="shared" si="100"/>
        <v/>
      </c>
      <c r="DQ127" s="1004" t="str">
        <f t="shared" si="101"/>
        <v/>
      </c>
      <c r="DR127" s="1004" t="str">
        <f t="shared" si="102"/>
        <v/>
      </c>
      <c r="DS127" s="1004" t="str">
        <f t="shared" si="103"/>
        <v/>
      </c>
      <c r="DT127" s="1004" t="str">
        <f t="shared" si="104"/>
        <v/>
      </c>
      <c r="DU127" s="1004" t="str">
        <f t="shared" si="105"/>
        <v/>
      </c>
      <c r="DV127" s="1004" t="str">
        <f t="shared" si="106"/>
        <v/>
      </c>
      <c r="DW127" s="1004" t="str">
        <f t="shared" si="107"/>
        <v/>
      </c>
      <c r="DX127" s="1004" t="str">
        <f t="shared" si="108"/>
        <v/>
      </c>
      <c r="DY127" s="1004" t="str">
        <f t="shared" si="109"/>
        <v/>
      </c>
      <c r="DZ127" s="1004" t="str">
        <f t="shared" si="110"/>
        <v/>
      </c>
      <c r="EA127" s="1004" t="str">
        <f t="shared" si="111"/>
        <v/>
      </c>
      <c r="EB127" s="1004" t="str">
        <f t="shared" si="112"/>
        <v/>
      </c>
      <c r="EC127" s="1004" t="str">
        <f t="shared" si="113"/>
        <v/>
      </c>
      <c r="ED127" s="1004" t="str">
        <f t="shared" si="114"/>
        <v/>
      </c>
      <c r="EE127" s="1004" t="str">
        <f t="shared" si="115"/>
        <v/>
      </c>
      <c r="EF127" s="1004" t="str">
        <f t="shared" si="116"/>
        <v/>
      </c>
      <c r="EG127" s="1004" t="str">
        <f t="shared" si="117"/>
        <v/>
      </c>
      <c r="EH127" s="1004" t="str">
        <f t="shared" si="118"/>
        <v/>
      </c>
      <c r="EI127" s="1004" t="str">
        <f t="shared" si="119"/>
        <v/>
      </c>
      <c r="EJ127" s="1004" t="str">
        <f t="shared" si="120"/>
        <v/>
      </c>
      <c r="EK127" s="1004" t="str">
        <f t="shared" si="121"/>
        <v/>
      </c>
      <c r="EL127" s="1004" t="str">
        <f t="shared" si="122"/>
        <v/>
      </c>
      <c r="EM127" s="1004" t="str">
        <f t="shared" si="123"/>
        <v/>
      </c>
      <c r="EN127" s="1004" t="str">
        <f t="shared" si="124"/>
        <v/>
      </c>
      <c r="EO127" s="1004" t="str">
        <f t="shared" si="125"/>
        <v/>
      </c>
      <c r="EP127" s="1004" t="str">
        <f t="shared" si="126"/>
        <v/>
      </c>
      <c r="EQ127" s="1004" t="str">
        <f t="shared" si="127"/>
        <v/>
      </c>
      <c r="ER127" s="1004" t="str">
        <f t="shared" si="128"/>
        <v/>
      </c>
      <c r="ES127" s="1004" t="str">
        <f t="shared" si="129"/>
        <v/>
      </c>
      <c r="ET127" s="1004" t="str">
        <f t="shared" si="130"/>
        <v/>
      </c>
      <c r="EU127" s="1004" t="str">
        <f t="shared" si="131"/>
        <v/>
      </c>
      <c r="EV127" s="1004" t="str">
        <f t="shared" si="132"/>
        <v/>
      </c>
      <c r="EW127" s="1004" t="str">
        <f t="shared" si="133"/>
        <v/>
      </c>
      <c r="EX127" s="1004" t="str">
        <f t="shared" si="134"/>
        <v/>
      </c>
      <c r="EY127" s="1004" t="str">
        <f t="shared" si="135"/>
        <v/>
      </c>
      <c r="EZ127" s="1004" t="str">
        <f t="shared" si="136"/>
        <v/>
      </c>
      <c r="FA127" s="1004" t="str">
        <f t="shared" si="137"/>
        <v/>
      </c>
      <c r="FB127" s="1004" t="str">
        <f t="shared" si="138"/>
        <v/>
      </c>
      <c r="FC127" s="1004" t="str">
        <f t="shared" si="139"/>
        <v/>
      </c>
      <c r="FD127" s="1004" t="str">
        <f t="shared" si="140"/>
        <v/>
      </c>
      <c r="FE127" s="1004" t="str">
        <f t="shared" si="141"/>
        <v/>
      </c>
      <c r="FF127" s="1004" t="str">
        <f t="shared" si="142"/>
        <v/>
      </c>
      <c r="FG127" s="1004" t="str">
        <f t="shared" si="143"/>
        <v/>
      </c>
      <c r="FH127" s="1004" t="str">
        <f t="shared" si="144"/>
        <v/>
      </c>
      <c r="FI127" s="1004" t="str">
        <f t="shared" si="145"/>
        <v/>
      </c>
      <c r="FJ127" s="1004" t="str">
        <f t="shared" si="146"/>
        <v/>
      </c>
      <c r="FK127" s="1004" t="str">
        <f t="shared" si="147"/>
        <v/>
      </c>
      <c r="FL127" s="1004" t="str">
        <f t="shared" si="148"/>
        <v/>
      </c>
      <c r="FM127" s="1004" t="str">
        <f t="shared" si="149"/>
        <v/>
      </c>
      <c r="FN127" s="1004" t="str">
        <f t="shared" si="150"/>
        <v/>
      </c>
      <c r="FO127" s="1004" t="str">
        <f t="shared" si="151"/>
        <v/>
      </c>
      <c r="FP127" s="1004" t="str">
        <f t="shared" si="152"/>
        <v/>
      </c>
      <c r="FQ127" s="1004" t="str">
        <f t="shared" si="153"/>
        <v/>
      </c>
      <c r="FR127" s="1004" t="str">
        <f t="shared" si="154"/>
        <v/>
      </c>
      <c r="FS127" s="1004" t="str">
        <f t="shared" si="155"/>
        <v/>
      </c>
      <c r="FT127" s="1004" t="str">
        <f t="shared" si="156"/>
        <v/>
      </c>
      <c r="FU127" s="1004" t="str">
        <f t="shared" si="157"/>
        <v/>
      </c>
      <c r="FV127" s="1004" t="str">
        <f t="shared" si="158"/>
        <v/>
      </c>
      <c r="FW127" s="1004" t="str">
        <f t="shared" si="159"/>
        <v/>
      </c>
      <c r="FX127" s="1004" t="str">
        <f t="shared" si="160"/>
        <v/>
      </c>
      <c r="FY127" s="1004" t="str">
        <f t="shared" si="161"/>
        <v/>
      </c>
      <c r="FZ127" s="1004" t="str">
        <f t="shared" si="162"/>
        <v/>
      </c>
      <c r="GA127" s="1004" t="str">
        <f t="shared" si="163"/>
        <v/>
      </c>
      <c r="GB127" s="1004" t="str">
        <f t="shared" si="164"/>
        <v/>
      </c>
      <c r="GC127" s="1004" t="str">
        <f t="shared" si="165"/>
        <v/>
      </c>
      <c r="GD127" s="1004" t="str">
        <f t="shared" si="166"/>
        <v/>
      </c>
      <c r="GE127" s="1004" t="str">
        <f t="shared" si="167"/>
        <v/>
      </c>
      <c r="GF127" s="1004" t="str">
        <f t="shared" si="168"/>
        <v/>
      </c>
      <c r="GG127" s="1004" t="str">
        <f t="shared" si="169"/>
        <v/>
      </c>
      <c r="GH127" s="1004" t="str">
        <f t="shared" si="170"/>
        <v/>
      </c>
      <c r="GI127" s="1004" t="str">
        <f t="shared" si="171"/>
        <v/>
      </c>
      <c r="GJ127" s="1004" t="str">
        <f t="shared" si="172"/>
        <v/>
      </c>
      <c r="GK127" s="1004" t="str">
        <f t="shared" si="173"/>
        <v/>
      </c>
      <c r="GL127" s="1004" t="str">
        <f t="shared" si="174"/>
        <v/>
      </c>
      <c r="GM127" s="1004" t="str">
        <f t="shared" si="175"/>
        <v/>
      </c>
      <c r="GN127" s="1004" t="str">
        <f t="shared" si="176"/>
        <v/>
      </c>
      <c r="GO127" s="1004" t="str">
        <f t="shared" si="177"/>
        <v/>
      </c>
      <c r="GP127" s="1004" t="str">
        <f t="shared" si="178"/>
        <v/>
      </c>
      <c r="GQ127" s="1004" t="str">
        <f t="shared" si="179"/>
        <v/>
      </c>
      <c r="GR127" s="1004" t="str">
        <f t="shared" si="180"/>
        <v/>
      </c>
      <c r="GS127" s="1004" t="str">
        <f t="shared" si="181"/>
        <v/>
      </c>
      <c r="GT127" s="1004" t="str">
        <f t="shared" si="182"/>
        <v/>
      </c>
      <c r="GU127" s="1004" t="str">
        <f t="shared" si="183"/>
        <v/>
      </c>
      <c r="GV127" s="1004" t="str">
        <f t="shared" si="184"/>
        <v/>
      </c>
      <c r="GW127" s="1004" t="str">
        <f t="shared" si="185"/>
        <v/>
      </c>
      <c r="GX127" s="1004" t="str">
        <f t="shared" si="186"/>
        <v/>
      </c>
      <c r="GY127" s="1004" t="str">
        <f t="shared" si="187"/>
        <v/>
      </c>
      <c r="GZ127" s="1004" t="str">
        <f t="shared" si="188"/>
        <v/>
      </c>
      <c r="HA127" s="1004" t="str">
        <f t="shared" si="189"/>
        <v/>
      </c>
      <c r="HB127" s="1004" t="str">
        <f t="shared" si="190"/>
        <v/>
      </c>
      <c r="HC127" s="1004" t="str">
        <f t="shared" si="191"/>
        <v/>
      </c>
      <c r="HD127" s="1004" t="str">
        <f t="shared" si="192"/>
        <v/>
      </c>
      <c r="HE127" s="1004" t="str">
        <f t="shared" si="193"/>
        <v/>
      </c>
      <c r="HF127" s="1004" t="str">
        <f t="shared" si="194"/>
        <v/>
      </c>
      <c r="HG127" s="1004" t="str">
        <f t="shared" si="195"/>
        <v/>
      </c>
      <c r="HH127" s="1004" t="str">
        <f t="shared" si="196"/>
        <v/>
      </c>
      <c r="HI127" s="1004" t="str">
        <f t="shared" si="197"/>
        <v/>
      </c>
      <c r="HJ127" s="1004" t="str">
        <f t="shared" si="198"/>
        <v/>
      </c>
      <c r="HK127" s="1004" t="str">
        <f t="shared" si="199"/>
        <v/>
      </c>
      <c r="HL127" s="1004" t="str">
        <f t="shared" si="200"/>
        <v/>
      </c>
      <c r="HM127" s="1004" t="str">
        <f t="shared" si="201"/>
        <v/>
      </c>
      <c r="HN127" s="1004" t="str">
        <f t="shared" si="202"/>
        <v/>
      </c>
      <c r="HO127" s="1004" t="str">
        <f t="shared" si="203"/>
        <v/>
      </c>
      <c r="HP127" s="1004" t="str">
        <f t="shared" si="204"/>
        <v/>
      </c>
      <c r="HQ127" s="1004" t="str">
        <f t="shared" si="205"/>
        <v/>
      </c>
      <c r="HR127" s="1004" t="str">
        <f t="shared" si="206"/>
        <v/>
      </c>
      <c r="HS127" s="1004" t="str">
        <f t="shared" si="207"/>
        <v/>
      </c>
      <c r="HT127" s="1004" t="str">
        <f t="shared" si="208"/>
        <v/>
      </c>
      <c r="HU127" s="1004" t="str">
        <f t="shared" si="209"/>
        <v/>
      </c>
      <c r="HV127" s="1004" t="str">
        <f t="shared" si="210"/>
        <v/>
      </c>
      <c r="HW127" s="1004" t="str">
        <f t="shared" si="211"/>
        <v/>
      </c>
      <c r="HX127" s="1004" t="str">
        <f t="shared" si="212"/>
        <v/>
      </c>
      <c r="HY127" s="1004" t="str">
        <f t="shared" si="213"/>
        <v/>
      </c>
      <c r="HZ127" s="1008" t="str">
        <f t="shared" si="214"/>
        <v/>
      </c>
      <c r="IA127" s="1008" t="str">
        <f t="shared" si="215"/>
        <v/>
      </c>
      <c r="IB127" s="1008" t="str">
        <f t="shared" si="216"/>
        <v/>
      </c>
      <c r="IC127" s="1008" t="str">
        <f t="shared" si="217"/>
        <v/>
      </c>
      <c r="ID127" s="1008" t="str">
        <f t="shared" si="218"/>
        <v/>
      </c>
      <c r="IE127" s="1008" t="str">
        <f t="shared" si="219"/>
        <v/>
      </c>
      <c r="IF127" s="1008" t="str">
        <f t="shared" si="220"/>
        <v/>
      </c>
      <c r="IG127" s="1008" t="str">
        <f t="shared" si="221"/>
        <v/>
      </c>
      <c r="IH127" s="1008" t="str">
        <f t="shared" si="222"/>
        <v/>
      </c>
      <c r="II127" s="1008" t="str">
        <f t="shared" si="223"/>
        <v/>
      </c>
      <c r="IJ127" s="1008" t="str">
        <f t="shared" si="224"/>
        <v/>
      </c>
      <c r="IK127" s="1008" t="str">
        <f t="shared" si="225"/>
        <v/>
      </c>
      <c r="IL127" s="1008" t="str">
        <f t="shared" si="226"/>
        <v/>
      </c>
      <c r="IM127" s="1008" t="str">
        <f t="shared" si="227"/>
        <v/>
      </c>
      <c r="IN127" s="1008" t="str">
        <f t="shared" si="228"/>
        <v/>
      </c>
      <c r="IO127" s="1008" t="str">
        <f t="shared" si="229"/>
        <v/>
      </c>
      <c r="IP127" s="1008" t="str">
        <f t="shared" si="230"/>
        <v/>
      </c>
      <c r="IQ127" s="1008" t="str">
        <f t="shared" si="231"/>
        <v/>
      </c>
      <c r="IR127" s="1008" t="str">
        <f t="shared" si="232"/>
        <v/>
      </c>
      <c r="IS127" s="1008" t="str">
        <f t="shared" si="233"/>
        <v/>
      </c>
      <c r="IT127" s="1008" t="str">
        <f t="shared" si="234"/>
        <v/>
      </c>
      <c r="IU127" s="1008" t="str">
        <f t="shared" si="235"/>
        <v/>
      </c>
      <c r="IV127" s="1008" t="str">
        <f t="shared" si="236"/>
        <v/>
      </c>
      <c r="IW127" s="1008" t="str">
        <f t="shared" si="237"/>
        <v/>
      </c>
      <c r="IX127" s="1008" t="str">
        <f t="shared" si="238"/>
        <v/>
      </c>
      <c r="IY127" s="1008" t="str">
        <f t="shared" si="239"/>
        <v/>
      </c>
      <c r="IZ127" s="1008" t="str">
        <f t="shared" si="240"/>
        <v/>
      </c>
      <c r="JA127" s="1008" t="str">
        <f t="shared" si="241"/>
        <v/>
      </c>
      <c r="JB127" s="1008" t="str">
        <f t="shared" si="242"/>
        <v/>
      </c>
      <c r="JC127" s="1008" t="str">
        <f t="shared" si="243"/>
        <v/>
      </c>
      <c r="JD127" s="1008" t="str">
        <f t="shared" si="244"/>
        <v/>
      </c>
      <c r="JE127" s="1008" t="str">
        <f t="shared" si="245"/>
        <v/>
      </c>
      <c r="JF127" s="1008" t="str">
        <f t="shared" si="246"/>
        <v/>
      </c>
      <c r="JG127" s="1008" t="str">
        <f t="shared" si="247"/>
        <v/>
      </c>
      <c r="JH127" s="1008" t="str">
        <f t="shared" si="248"/>
        <v/>
      </c>
      <c r="JI127" s="1008" t="str">
        <f t="shared" si="249"/>
        <v/>
      </c>
      <c r="JJ127" s="1008" t="str">
        <f t="shared" si="250"/>
        <v/>
      </c>
      <c r="JK127" s="1008" t="str">
        <f t="shared" si="251"/>
        <v/>
      </c>
      <c r="JL127" s="1008" t="str">
        <f t="shared" si="252"/>
        <v/>
      </c>
      <c r="JM127" s="1008" t="str">
        <f t="shared" si="253"/>
        <v/>
      </c>
      <c r="JN127" s="1008" t="str">
        <f t="shared" si="254"/>
        <v/>
      </c>
      <c r="JO127" s="1008" t="str">
        <f t="shared" si="255"/>
        <v/>
      </c>
      <c r="JP127" s="1008" t="str">
        <f t="shared" si="256"/>
        <v/>
      </c>
      <c r="JQ127" s="1008" t="str">
        <f t="shared" si="257"/>
        <v/>
      </c>
      <c r="JR127" s="1008" t="str">
        <f t="shared" si="258"/>
        <v/>
      </c>
      <c r="JS127" s="1008" t="str">
        <f t="shared" si="259"/>
        <v/>
      </c>
      <c r="JT127" s="1008" t="str">
        <f t="shared" si="260"/>
        <v/>
      </c>
      <c r="JU127" s="1008" t="str">
        <f t="shared" si="261"/>
        <v/>
      </c>
      <c r="JV127" s="1008" t="str">
        <f t="shared" si="262"/>
        <v/>
      </c>
      <c r="JW127" s="1008" t="str">
        <f t="shared" si="263"/>
        <v/>
      </c>
      <c r="JX127" s="1008" t="str">
        <f t="shared" si="264"/>
        <v/>
      </c>
      <c r="JY127" s="1008" t="str">
        <f t="shared" si="265"/>
        <v/>
      </c>
      <c r="JZ127" s="1008" t="str">
        <f t="shared" si="266"/>
        <v/>
      </c>
      <c r="KA127" s="1008" t="str">
        <f t="shared" si="267"/>
        <v/>
      </c>
      <c r="KB127" s="1008" t="str">
        <f t="shared" si="268"/>
        <v/>
      </c>
      <c r="KC127" s="1008" t="str">
        <f t="shared" si="269"/>
        <v/>
      </c>
      <c r="KD127" s="1008" t="str">
        <f t="shared" si="270"/>
        <v/>
      </c>
      <c r="KE127" s="1008" t="str">
        <f t="shared" si="271"/>
        <v/>
      </c>
      <c r="KF127" s="1008" t="str">
        <f t="shared" si="272"/>
        <v/>
      </c>
      <c r="KG127" s="1008" t="str">
        <f t="shared" si="273"/>
        <v/>
      </c>
      <c r="KH127" s="1008" t="str">
        <f t="shared" si="274"/>
        <v/>
      </c>
      <c r="KI127" s="1008" t="str">
        <f t="shared" si="275"/>
        <v/>
      </c>
      <c r="KJ127" s="1008" t="str">
        <f t="shared" si="276"/>
        <v/>
      </c>
      <c r="KK127" s="1008" t="str">
        <f t="shared" si="277"/>
        <v/>
      </c>
      <c r="KL127" s="1008" t="str">
        <f t="shared" si="278"/>
        <v/>
      </c>
      <c r="KM127" s="1008" t="str">
        <f t="shared" si="279"/>
        <v/>
      </c>
      <c r="KN127" s="1008" t="str">
        <f t="shared" si="280"/>
        <v/>
      </c>
      <c r="KO127" s="1008" t="str">
        <f t="shared" si="281"/>
        <v/>
      </c>
      <c r="KP127" s="1008" t="str">
        <f t="shared" si="282"/>
        <v/>
      </c>
      <c r="KQ127" s="1008" t="str">
        <f t="shared" si="283"/>
        <v/>
      </c>
      <c r="KR127" s="1008" t="str">
        <f t="shared" si="284"/>
        <v/>
      </c>
      <c r="KS127" s="1008" t="str">
        <f t="shared" si="285"/>
        <v/>
      </c>
      <c r="KT127" s="1008" t="str">
        <f t="shared" si="286"/>
        <v/>
      </c>
      <c r="KU127" s="1008" t="str">
        <f t="shared" si="287"/>
        <v/>
      </c>
      <c r="KV127" s="1008" t="str">
        <f t="shared" si="288"/>
        <v/>
      </c>
      <c r="KW127" s="1008" t="str">
        <f t="shared" si="289"/>
        <v/>
      </c>
      <c r="KX127" s="1008" t="str">
        <f t="shared" si="290"/>
        <v/>
      </c>
      <c r="KY127" s="1008" t="str">
        <f t="shared" si="291"/>
        <v/>
      </c>
      <c r="KZ127" s="1008" t="str">
        <f t="shared" si="292"/>
        <v/>
      </c>
      <c r="LA127" s="1008" t="str">
        <f t="shared" si="293"/>
        <v/>
      </c>
      <c r="LB127" s="1008" t="str">
        <f t="shared" si="294"/>
        <v/>
      </c>
      <c r="LC127" s="1008" t="str">
        <f t="shared" si="295"/>
        <v/>
      </c>
      <c r="LD127" s="1008" t="str">
        <f t="shared" si="296"/>
        <v/>
      </c>
      <c r="LE127" s="1008" t="str">
        <f t="shared" si="297"/>
        <v/>
      </c>
      <c r="LF127" s="1008" t="str">
        <f t="shared" si="298"/>
        <v/>
      </c>
      <c r="LG127" s="1008" t="str">
        <f t="shared" si="299"/>
        <v/>
      </c>
      <c r="LH127" s="1008" t="str">
        <f t="shared" si="300"/>
        <v/>
      </c>
      <c r="LI127" s="1008" t="str">
        <f t="shared" si="301"/>
        <v/>
      </c>
      <c r="LJ127" s="1008" t="str">
        <f t="shared" si="302"/>
        <v/>
      </c>
      <c r="LK127" s="1008" t="str">
        <f t="shared" si="303"/>
        <v/>
      </c>
      <c r="LL127" s="1008" t="str">
        <f t="shared" si="304"/>
        <v/>
      </c>
      <c r="LM127" s="1008" t="str">
        <f t="shared" si="305"/>
        <v/>
      </c>
      <c r="LN127" s="1008" t="str">
        <f t="shared" si="306"/>
        <v/>
      </c>
      <c r="LO127" s="1008" t="str">
        <f t="shared" si="307"/>
        <v/>
      </c>
      <c r="LP127" s="1008" t="str">
        <f t="shared" si="308"/>
        <v/>
      </c>
      <c r="LQ127" s="1009" t="str">
        <f t="shared" si="309"/>
        <v/>
      </c>
      <c r="LR127" s="1009" t="str">
        <f t="shared" si="310"/>
        <v/>
      </c>
      <c r="LS127" s="1009" t="str">
        <f t="shared" si="311"/>
        <v/>
      </c>
      <c r="LT127" s="1009" t="str">
        <f t="shared" si="312"/>
        <v/>
      </c>
      <c r="LU127" s="1009" t="str">
        <f t="shared" si="313"/>
        <v/>
      </c>
      <c r="LV127" s="1004" t="str">
        <f t="shared" si="314"/>
        <v/>
      </c>
      <c r="LW127" s="1004" t="str">
        <f t="shared" si="315"/>
        <v/>
      </c>
      <c r="LX127" s="1004" t="str">
        <f t="shared" si="316"/>
        <v/>
      </c>
      <c r="LY127" s="1004" t="str">
        <f t="shared" si="317"/>
        <v/>
      </c>
      <c r="LZ127" s="1004" t="str">
        <f t="shared" si="318"/>
        <v/>
      </c>
      <c r="MA127" s="1004" t="str">
        <f t="shared" si="319"/>
        <v/>
      </c>
      <c r="MB127" s="1004" t="str">
        <f t="shared" si="320"/>
        <v/>
      </c>
      <c r="MC127" s="1004" t="str">
        <f t="shared" si="321"/>
        <v/>
      </c>
      <c r="MD127" s="1004" t="str">
        <f t="shared" si="322"/>
        <v/>
      </c>
      <c r="ME127" s="1004" t="str">
        <f t="shared" si="323"/>
        <v/>
      </c>
      <c r="MF127" s="1004" t="str">
        <f t="shared" si="324"/>
        <v/>
      </c>
      <c r="MG127" s="1004" t="str">
        <f t="shared" si="325"/>
        <v/>
      </c>
      <c r="MH127" s="1004" t="str">
        <f t="shared" si="326"/>
        <v/>
      </c>
      <c r="MI127" s="1004" t="str">
        <f t="shared" si="327"/>
        <v/>
      </c>
      <c r="MJ127" s="1004" t="str">
        <f t="shared" si="328"/>
        <v/>
      </c>
      <c r="MK127" s="1004" t="str">
        <f t="shared" si="329"/>
        <v/>
      </c>
      <c r="ML127" s="1004" t="str">
        <f t="shared" si="330"/>
        <v/>
      </c>
      <c r="MM127" s="1004" t="str">
        <f t="shared" si="331"/>
        <v/>
      </c>
      <c r="MN127" s="1004" t="str">
        <f t="shared" si="332"/>
        <v/>
      </c>
      <c r="MO127" s="1004" t="str">
        <f t="shared" si="333"/>
        <v/>
      </c>
      <c r="MP127" s="1007">
        <f t="shared" si="340"/>
        <v>0</v>
      </c>
      <c r="MQ127" s="1007">
        <f t="shared" si="341"/>
        <v>0</v>
      </c>
      <c r="MR127" s="1007">
        <f t="shared" si="342"/>
        <v>0</v>
      </c>
      <c r="MS127" s="1007">
        <f t="shared" si="343"/>
        <v>0</v>
      </c>
      <c r="MT127" s="1007">
        <f t="shared" si="344"/>
        <v>0</v>
      </c>
      <c r="MU127" s="1007">
        <f t="shared" si="345"/>
        <v>0</v>
      </c>
      <c r="MV127" s="1007">
        <f t="shared" si="346"/>
        <v>0</v>
      </c>
      <c r="MW127" s="1007">
        <f t="shared" si="347"/>
        <v>0</v>
      </c>
      <c r="MX127" s="1007">
        <f t="shared" si="348"/>
        <v>0</v>
      </c>
      <c r="MY127" s="1007">
        <f t="shared" si="349"/>
        <v>0</v>
      </c>
      <c r="MZ127" s="1007">
        <f t="shared" si="334"/>
        <v>0</v>
      </c>
      <c r="NA127" s="1007">
        <f t="shared" si="335"/>
        <v>0</v>
      </c>
      <c r="NB127" s="1007">
        <f t="shared" si="336"/>
        <v>0</v>
      </c>
      <c r="NC127" s="1007">
        <f t="shared" si="337"/>
        <v>0</v>
      </c>
      <c r="ND127" s="1007">
        <f t="shared" si="338"/>
        <v>0</v>
      </c>
    </row>
    <row r="128" spans="1:368" s="1004" customFormat="1" ht="13.9" customHeight="1" x14ac:dyDescent="0.2">
      <c r="A128" s="1103" t="str">
        <f t="shared" si="339"/>
        <v/>
      </c>
      <c r="B128" s="1047">
        <f>'Rent Schedule &amp; Summary'!B35</f>
        <v>0</v>
      </c>
      <c r="C128" s="1038">
        <f>'Rent Schedule &amp; Summary'!C35</f>
        <v>0</v>
      </c>
      <c r="D128" s="1039">
        <f>'Rent Schedule &amp; Summary'!D35</f>
        <v>0</v>
      </c>
      <c r="E128" s="1040">
        <f>'Rent Schedule &amp; Summary'!E35</f>
        <v>0</v>
      </c>
      <c r="F128" s="1040">
        <f>'Rent Schedule &amp; Summary'!F35</f>
        <v>0</v>
      </c>
      <c r="G128" s="1040">
        <f>'Rent Schedule &amp; Summary'!G35</f>
        <v>0</v>
      </c>
      <c r="H128" s="1040">
        <f>'Rent Schedule &amp; Summary'!H35</f>
        <v>0</v>
      </c>
      <c r="I128" s="1040">
        <f>'Rent Schedule &amp; Summary'!I35</f>
        <v>0</v>
      </c>
      <c r="J128" s="1040">
        <f>'Rent Schedule &amp; Summary'!J35</f>
        <v>0</v>
      </c>
      <c r="K128" s="1041">
        <f>'Rent Schedule &amp; Summary'!K35</f>
        <v>0</v>
      </c>
      <c r="L128" s="480">
        <f t="shared" si="2"/>
        <v>0</v>
      </c>
      <c r="M128" s="480">
        <f t="shared" si="3"/>
        <v>0</v>
      </c>
      <c r="N128" s="1042">
        <f>'Rent Schedule &amp; Summary'!N35</f>
        <v>0</v>
      </c>
      <c r="O128" s="1042">
        <f>'Rent Schedule &amp; Summary'!K35</f>
        <v>0</v>
      </c>
      <c r="P128" s="1042">
        <f>'Rent Schedule &amp; Summary'!P35</f>
        <v>0</v>
      </c>
      <c r="Q128" s="1044">
        <f>'Rent Schedule &amp; Summary'!Q35</f>
        <v>0</v>
      </c>
      <c r="R128" s="1045"/>
      <c r="S128" s="1046"/>
      <c r="T128" s="1456"/>
      <c r="U128" s="1456"/>
      <c r="V128" s="1456"/>
      <c r="W128" s="1456"/>
      <c r="X128" s="1004" t="str">
        <f t="shared" si="4"/>
        <v/>
      </c>
      <c r="Y128" s="1004" t="str">
        <f t="shared" si="5"/>
        <v/>
      </c>
      <c r="Z128" s="1004" t="str">
        <f t="shared" si="6"/>
        <v/>
      </c>
      <c r="AA128" s="1004" t="str">
        <f t="shared" si="7"/>
        <v/>
      </c>
      <c r="AB128" s="1004" t="str">
        <f t="shared" si="8"/>
        <v/>
      </c>
      <c r="AC128" s="1004" t="str">
        <f t="shared" si="9"/>
        <v/>
      </c>
      <c r="AD128" s="1004" t="str">
        <f t="shared" si="10"/>
        <v/>
      </c>
      <c r="AE128" s="1004" t="str">
        <f t="shared" si="11"/>
        <v/>
      </c>
      <c r="AF128" s="1004" t="str">
        <f t="shared" si="12"/>
        <v/>
      </c>
      <c r="AG128" s="1004" t="str">
        <f t="shared" si="13"/>
        <v/>
      </c>
      <c r="AH128" s="1004" t="str">
        <f t="shared" si="14"/>
        <v/>
      </c>
      <c r="AI128" s="1004" t="str">
        <f t="shared" si="15"/>
        <v/>
      </c>
      <c r="AJ128" s="1004" t="str">
        <f t="shared" si="16"/>
        <v/>
      </c>
      <c r="AK128" s="1004" t="str">
        <f t="shared" si="17"/>
        <v/>
      </c>
      <c r="AL128" s="1004" t="str">
        <f t="shared" si="18"/>
        <v/>
      </c>
      <c r="AM128" s="1004" t="str">
        <f t="shared" si="19"/>
        <v/>
      </c>
      <c r="AN128" s="1004" t="str">
        <f t="shared" si="20"/>
        <v/>
      </c>
      <c r="AO128" s="1004" t="str">
        <f t="shared" si="21"/>
        <v/>
      </c>
      <c r="AP128" s="1004" t="str">
        <f t="shared" si="22"/>
        <v/>
      </c>
      <c r="AQ128" s="1004" t="str">
        <f t="shared" si="23"/>
        <v/>
      </c>
      <c r="AR128" s="1004" t="str">
        <f t="shared" si="24"/>
        <v/>
      </c>
      <c r="AS128" s="1004" t="str">
        <f t="shared" si="25"/>
        <v/>
      </c>
      <c r="AT128" s="1004" t="str">
        <f t="shared" si="26"/>
        <v/>
      </c>
      <c r="AU128" s="1004" t="str">
        <f t="shared" si="27"/>
        <v/>
      </c>
      <c r="AV128" s="1004" t="str">
        <f t="shared" si="28"/>
        <v/>
      </c>
      <c r="AW128" s="1004" t="str">
        <f t="shared" si="29"/>
        <v/>
      </c>
      <c r="AX128" s="1004" t="str">
        <f t="shared" si="30"/>
        <v/>
      </c>
      <c r="AY128" s="1004" t="str">
        <f t="shared" si="31"/>
        <v/>
      </c>
      <c r="AZ128" s="1004" t="str">
        <f t="shared" si="32"/>
        <v/>
      </c>
      <c r="BA128" s="1004" t="str">
        <f t="shared" si="33"/>
        <v/>
      </c>
      <c r="BB128" s="1004" t="str">
        <f t="shared" si="34"/>
        <v/>
      </c>
      <c r="BC128" s="1004" t="str">
        <f t="shared" si="35"/>
        <v/>
      </c>
      <c r="BD128" s="1004" t="str">
        <f t="shared" si="36"/>
        <v/>
      </c>
      <c r="BE128" s="1004" t="str">
        <f t="shared" si="37"/>
        <v/>
      </c>
      <c r="BF128" s="1004" t="str">
        <f t="shared" si="38"/>
        <v/>
      </c>
      <c r="BG128" s="1004" t="str">
        <f t="shared" si="39"/>
        <v/>
      </c>
      <c r="BH128" s="1004" t="str">
        <f t="shared" si="40"/>
        <v/>
      </c>
      <c r="BI128" s="1004" t="str">
        <f t="shared" si="41"/>
        <v/>
      </c>
      <c r="BJ128" s="1004" t="str">
        <f t="shared" si="42"/>
        <v/>
      </c>
      <c r="BK128" s="1004" t="str">
        <f t="shared" si="43"/>
        <v/>
      </c>
      <c r="BL128" s="1004" t="str">
        <f t="shared" si="44"/>
        <v/>
      </c>
      <c r="BM128" s="1004" t="str">
        <f t="shared" si="45"/>
        <v/>
      </c>
      <c r="BN128" s="1004" t="str">
        <f t="shared" si="46"/>
        <v/>
      </c>
      <c r="BO128" s="1004" t="str">
        <f t="shared" si="47"/>
        <v/>
      </c>
      <c r="BP128" s="1004" t="str">
        <f t="shared" si="48"/>
        <v/>
      </c>
      <c r="BQ128" s="1004" t="str">
        <f t="shared" si="49"/>
        <v/>
      </c>
      <c r="BR128" s="1004" t="str">
        <f t="shared" si="50"/>
        <v/>
      </c>
      <c r="BS128" s="1004" t="str">
        <f t="shared" si="51"/>
        <v/>
      </c>
      <c r="BT128" s="1004" t="str">
        <f t="shared" si="52"/>
        <v/>
      </c>
      <c r="BU128" s="1004" t="str">
        <f t="shared" si="53"/>
        <v/>
      </c>
      <c r="BV128" s="1004" t="str">
        <f t="shared" si="54"/>
        <v/>
      </c>
      <c r="BW128" s="1004" t="str">
        <f t="shared" si="55"/>
        <v/>
      </c>
      <c r="BX128" s="1004" t="str">
        <f t="shared" si="56"/>
        <v/>
      </c>
      <c r="BY128" s="1004" t="str">
        <f t="shared" si="57"/>
        <v/>
      </c>
      <c r="BZ128" s="1004" t="str">
        <f t="shared" si="58"/>
        <v/>
      </c>
      <c r="CA128" s="1004" t="str">
        <f t="shared" si="59"/>
        <v/>
      </c>
      <c r="CB128" s="1004" t="str">
        <f t="shared" si="60"/>
        <v/>
      </c>
      <c r="CC128" s="1004" t="str">
        <f t="shared" si="61"/>
        <v/>
      </c>
      <c r="CD128" s="1004" t="str">
        <f t="shared" si="62"/>
        <v/>
      </c>
      <c r="CE128" s="1004" t="str">
        <f t="shared" si="63"/>
        <v/>
      </c>
      <c r="CF128" s="1004" t="str">
        <f t="shared" si="64"/>
        <v/>
      </c>
      <c r="CG128" s="1004" t="str">
        <f t="shared" si="65"/>
        <v/>
      </c>
      <c r="CH128" s="1004" t="str">
        <f t="shared" si="66"/>
        <v/>
      </c>
      <c r="CI128" s="1004" t="str">
        <f t="shared" si="67"/>
        <v/>
      </c>
      <c r="CJ128" s="1004" t="str">
        <f t="shared" si="68"/>
        <v/>
      </c>
      <c r="CK128" s="1004" t="str">
        <f t="shared" si="69"/>
        <v/>
      </c>
      <c r="CL128" s="1004" t="str">
        <f t="shared" si="70"/>
        <v/>
      </c>
      <c r="CM128" s="1004" t="str">
        <f t="shared" si="71"/>
        <v/>
      </c>
      <c r="CN128" s="1004" t="str">
        <f t="shared" si="72"/>
        <v/>
      </c>
      <c r="CO128" s="1004" t="str">
        <f t="shared" si="73"/>
        <v/>
      </c>
      <c r="CP128" s="1004" t="str">
        <f t="shared" si="74"/>
        <v/>
      </c>
      <c r="CQ128" s="1004" t="str">
        <f t="shared" si="75"/>
        <v/>
      </c>
      <c r="CR128" s="1004" t="str">
        <f t="shared" si="76"/>
        <v/>
      </c>
      <c r="CS128" s="1004" t="str">
        <f t="shared" si="77"/>
        <v/>
      </c>
      <c r="CT128" s="1004" t="str">
        <f t="shared" si="78"/>
        <v/>
      </c>
      <c r="CU128" s="1004" t="str">
        <f t="shared" si="79"/>
        <v/>
      </c>
      <c r="CV128" s="1004" t="str">
        <f t="shared" si="80"/>
        <v/>
      </c>
      <c r="CW128" s="1004" t="str">
        <f t="shared" si="81"/>
        <v/>
      </c>
      <c r="CX128" s="1004" t="str">
        <f t="shared" si="82"/>
        <v/>
      </c>
      <c r="CY128" s="1004" t="str">
        <f t="shared" si="83"/>
        <v/>
      </c>
      <c r="CZ128" s="1004" t="str">
        <f t="shared" si="84"/>
        <v/>
      </c>
      <c r="DA128" s="1004" t="str">
        <f t="shared" si="85"/>
        <v/>
      </c>
      <c r="DB128" s="1004" t="str">
        <f t="shared" si="86"/>
        <v/>
      </c>
      <c r="DC128" s="1004" t="str">
        <f t="shared" si="87"/>
        <v/>
      </c>
      <c r="DD128" s="1004" t="str">
        <f t="shared" si="88"/>
        <v/>
      </c>
      <c r="DE128" s="1004" t="str">
        <f t="shared" si="89"/>
        <v/>
      </c>
      <c r="DF128" s="1004" t="str">
        <f t="shared" si="90"/>
        <v/>
      </c>
      <c r="DG128" s="1004" t="str">
        <f t="shared" si="91"/>
        <v/>
      </c>
      <c r="DH128" s="1004" t="str">
        <f t="shared" si="92"/>
        <v/>
      </c>
      <c r="DI128" s="1004" t="str">
        <f t="shared" si="93"/>
        <v/>
      </c>
      <c r="DJ128" s="1004" t="str">
        <f t="shared" si="94"/>
        <v/>
      </c>
      <c r="DK128" s="1004" t="str">
        <f t="shared" si="95"/>
        <v/>
      </c>
      <c r="DL128" s="1004" t="str">
        <f t="shared" si="96"/>
        <v/>
      </c>
      <c r="DM128" s="1004" t="str">
        <f t="shared" si="97"/>
        <v/>
      </c>
      <c r="DN128" s="1004" t="str">
        <f t="shared" si="98"/>
        <v/>
      </c>
      <c r="DO128" s="1004" t="str">
        <f t="shared" si="99"/>
        <v/>
      </c>
      <c r="DP128" s="1004" t="str">
        <f t="shared" si="100"/>
        <v/>
      </c>
      <c r="DQ128" s="1004" t="str">
        <f t="shared" si="101"/>
        <v/>
      </c>
      <c r="DR128" s="1004" t="str">
        <f t="shared" si="102"/>
        <v/>
      </c>
      <c r="DS128" s="1004" t="str">
        <f t="shared" si="103"/>
        <v/>
      </c>
      <c r="DT128" s="1004" t="str">
        <f t="shared" si="104"/>
        <v/>
      </c>
      <c r="DU128" s="1004" t="str">
        <f t="shared" si="105"/>
        <v/>
      </c>
      <c r="DV128" s="1004" t="str">
        <f t="shared" si="106"/>
        <v/>
      </c>
      <c r="DW128" s="1004" t="str">
        <f t="shared" si="107"/>
        <v/>
      </c>
      <c r="DX128" s="1004" t="str">
        <f t="shared" si="108"/>
        <v/>
      </c>
      <c r="DY128" s="1004" t="str">
        <f t="shared" si="109"/>
        <v/>
      </c>
      <c r="DZ128" s="1004" t="str">
        <f t="shared" si="110"/>
        <v/>
      </c>
      <c r="EA128" s="1004" t="str">
        <f t="shared" si="111"/>
        <v/>
      </c>
      <c r="EB128" s="1004" t="str">
        <f t="shared" si="112"/>
        <v/>
      </c>
      <c r="EC128" s="1004" t="str">
        <f t="shared" si="113"/>
        <v/>
      </c>
      <c r="ED128" s="1004" t="str">
        <f t="shared" si="114"/>
        <v/>
      </c>
      <c r="EE128" s="1004" t="str">
        <f t="shared" si="115"/>
        <v/>
      </c>
      <c r="EF128" s="1004" t="str">
        <f t="shared" si="116"/>
        <v/>
      </c>
      <c r="EG128" s="1004" t="str">
        <f t="shared" si="117"/>
        <v/>
      </c>
      <c r="EH128" s="1004" t="str">
        <f t="shared" si="118"/>
        <v/>
      </c>
      <c r="EI128" s="1004" t="str">
        <f t="shared" si="119"/>
        <v/>
      </c>
      <c r="EJ128" s="1004" t="str">
        <f t="shared" si="120"/>
        <v/>
      </c>
      <c r="EK128" s="1004" t="str">
        <f t="shared" si="121"/>
        <v/>
      </c>
      <c r="EL128" s="1004" t="str">
        <f t="shared" si="122"/>
        <v/>
      </c>
      <c r="EM128" s="1004" t="str">
        <f t="shared" si="123"/>
        <v/>
      </c>
      <c r="EN128" s="1004" t="str">
        <f t="shared" si="124"/>
        <v/>
      </c>
      <c r="EO128" s="1004" t="str">
        <f t="shared" si="125"/>
        <v/>
      </c>
      <c r="EP128" s="1004" t="str">
        <f t="shared" si="126"/>
        <v/>
      </c>
      <c r="EQ128" s="1004" t="str">
        <f t="shared" si="127"/>
        <v/>
      </c>
      <c r="ER128" s="1004" t="str">
        <f t="shared" si="128"/>
        <v/>
      </c>
      <c r="ES128" s="1004" t="str">
        <f t="shared" si="129"/>
        <v/>
      </c>
      <c r="ET128" s="1004" t="str">
        <f t="shared" si="130"/>
        <v/>
      </c>
      <c r="EU128" s="1004" t="str">
        <f t="shared" si="131"/>
        <v/>
      </c>
      <c r="EV128" s="1004" t="str">
        <f t="shared" si="132"/>
        <v/>
      </c>
      <c r="EW128" s="1004" t="str">
        <f t="shared" si="133"/>
        <v/>
      </c>
      <c r="EX128" s="1004" t="str">
        <f t="shared" si="134"/>
        <v/>
      </c>
      <c r="EY128" s="1004" t="str">
        <f t="shared" si="135"/>
        <v/>
      </c>
      <c r="EZ128" s="1004" t="str">
        <f t="shared" si="136"/>
        <v/>
      </c>
      <c r="FA128" s="1004" t="str">
        <f t="shared" si="137"/>
        <v/>
      </c>
      <c r="FB128" s="1004" t="str">
        <f t="shared" si="138"/>
        <v/>
      </c>
      <c r="FC128" s="1004" t="str">
        <f t="shared" si="139"/>
        <v/>
      </c>
      <c r="FD128" s="1004" t="str">
        <f t="shared" si="140"/>
        <v/>
      </c>
      <c r="FE128" s="1004" t="str">
        <f t="shared" si="141"/>
        <v/>
      </c>
      <c r="FF128" s="1004" t="str">
        <f t="shared" si="142"/>
        <v/>
      </c>
      <c r="FG128" s="1004" t="str">
        <f t="shared" si="143"/>
        <v/>
      </c>
      <c r="FH128" s="1004" t="str">
        <f t="shared" si="144"/>
        <v/>
      </c>
      <c r="FI128" s="1004" t="str">
        <f t="shared" si="145"/>
        <v/>
      </c>
      <c r="FJ128" s="1004" t="str">
        <f t="shared" si="146"/>
        <v/>
      </c>
      <c r="FK128" s="1004" t="str">
        <f t="shared" si="147"/>
        <v/>
      </c>
      <c r="FL128" s="1004" t="str">
        <f t="shared" si="148"/>
        <v/>
      </c>
      <c r="FM128" s="1004" t="str">
        <f t="shared" si="149"/>
        <v/>
      </c>
      <c r="FN128" s="1004" t="str">
        <f t="shared" si="150"/>
        <v/>
      </c>
      <c r="FO128" s="1004" t="str">
        <f t="shared" si="151"/>
        <v/>
      </c>
      <c r="FP128" s="1004" t="str">
        <f t="shared" si="152"/>
        <v/>
      </c>
      <c r="FQ128" s="1004" t="str">
        <f t="shared" si="153"/>
        <v/>
      </c>
      <c r="FR128" s="1004" t="str">
        <f t="shared" si="154"/>
        <v/>
      </c>
      <c r="FS128" s="1004" t="str">
        <f t="shared" si="155"/>
        <v/>
      </c>
      <c r="FT128" s="1004" t="str">
        <f t="shared" si="156"/>
        <v/>
      </c>
      <c r="FU128" s="1004" t="str">
        <f t="shared" si="157"/>
        <v/>
      </c>
      <c r="FV128" s="1004" t="str">
        <f t="shared" si="158"/>
        <v/>
      </c>
      <c r="FW128" s="1004" t="str">
        <f t="shared" si="159"/>
        <v/>
      </c>
      <c r="FX128" s="1004" t="str">
        <f t="shared" si="160"/>
        <v/>
      </c>
      <c r="FY128" s="1004" t="str">
        <f t="shared" si="161"/>
        <v/>
      </c>
      <c r="FZ128" s="1004" t="str">
        <f t="shared" si="162"/>
        <v/>
      </c>
      <c r="GA128" s="1004" t="str">
        <f t="shared" si="163"/>
        <v/>
      </c>
      <c r="GB128" s="1004" t="str">
        <f t="shared" si="164"/>
        <v/>
      </c>
      <c r="GC128" s="1004" t="str">
        <f t="shared" si="165"/>
        <v/>
      </c>
      <c r="GD128" s="1004" t="str">
        <f t="shared" si="166"/>
        <v/>
      </c>
      <c r="GE128" s="1004" t="str">
        <f t="shared" si="167"/>
        <v/>
      </c>
      <c r="GF128" s="1004" t="str">
        <f t="shared" si="168"/>
        <v/>
      </c>
      <c r="GG128" s="1004" t="str">
        <f t="shared" si="169"/>
        <v/>
      </c>
      <c r="GH128" s="1004" t="str">
        <f t="shared" si="170"/>
        <v/>
      </c>
      <c r="GI128" s="1004" t="str">
        <f t="shared" si="171"/>
        <v/>
      </c>
      <c r="GJ128" s="1004" t="str">
        <f t="shared" si="172"/>
        <v/>
      </c>
      <c r="GK128" s="1004" t="str">
        <f t="shared" si="173"/>
        <v/>
      </c>
      <c r="GL128" s="1004" t="str">
        <f t="shared" si="174"/>
        <v/>
      </c>
      <c r="GM128" s="1004" t="str">
        <f t="shared" si="175"/>
        <v/>
      </c>
      <c r="GN128" s="1004" t="str">
        <f t="shared" si="176"/>
        <v/>
      </c>
      <c r="GO128" s="1004" t="str">
        <f t="shared" si="177"/>
        <v/>
      </c>
      <c r="GP128" s="1004" t="str">
        <f t="shared" si="178"/>
        <v/>
      </c>
      <c r="GQ128" s="1004" t="str">
        <f t="shared" si="179"/>
        <v/>
      </c>
      <c r="GR128" s="1004" t="str">
        <f t="shared" si="180"/>
        <v/>
      </c>
      <c r="GS128" s="1004" t="str">
        <f t="shared" si="181"/>
        <v/>
      </c>
      <c r="GT128" s="1004" t="str">
        <f t="shared" si="182"/>
        <v/>
      </c>
      <c r="GU128" s="1004" t="str">
        <f t="shared" si="183"/>
        <v/>
      </c>
      <c r="GV128" s="1004" t="str">
        <f t="shared" si="184"/>
        <v/>
      </c>
      <c r="GW128" s="1004" t="str">
        <f t="shared" si="185"/>
        <v/>
      </c>
      <c r="GX128" s="1004" t="str">
        <f t="shared" si="186"/>
        <v/>
      </c>
      <c r="GY128" s="1004" t="str">
        <f t="shared" si="187"/>
        <v/>
      </c>
      <c r="GZ128" s="1004" t="str">
        <f t="shared" si="188"/>
        <v/>
      </c>
      <c r="HA128" s="1004" t="str">
        <f t="shared" si="189"/>
        <v/>
      </c>
      <c r="HB128" s="1004" t="str">
        <f t="shared" si="190"/>
        <v/>
      </c>
      <c r="HC128" s="1004" t="str">
        <f t="shared" si="191"/>
        <v/>
      </c>
      <c r="HD128" s="1004" t="str">
        <f t="shared" si="192"/>
        <v/>
      </c>
      <c r="HE128" s="1004" t="str">
        <f t="shared" si="193"/>
        <v/>
      </c>
      <c r="HF128" s="1004" t="str">
        <f t="shared" si="194"/>
        <v/>
      </c>
      <c r="HG128" s="1004" t="str">
        <f t="shared" si="195"/>
        <v/>
      </c>
      <c r="HH128" s="1004" t="str">
        <f t="shared" si="196"/>
        <v/>
      </c>
      <c r="HI128" s="1004" t="str">
        <f t="shared" si="197"/>
        <v/>
      </c>
      <c r="HJ128" s="1004" t="str">
        <f t="shared" si="198"/>
        <v/>
      </c>
      <c r="HK128" s="1004" t="str">
        <f t="shared" si="199"/>
        <v/>
      </c>
      <c r="HL128" s="1004" t="str">
        <f t="shared" si="200"/>
        <v/>
      </c>
      <c r="HM128" s="1004" t="str">
        <f t="shared" si="201"/>
        <v/>
      </c>
      <c r="HN128" s="1004" t="str">
        <f t="shared" si="202"/>
        <v/>
      </c>
      <c r="HO128" s="1004" t="str">
        <f t="shared" si="203"/>
        <v/>
      </c>
      <c r="HP128" s="1004" t="str">
        <f t="shared" si="204"/>
        <v/>
      </c>
      <c r="HQ128" s="1004" t="str">
        <f t="shared" si="205"/>
        <v/>
      </c>
      <c r="HR128" s="1004" t="str">
        <f t="shared" si="206"/>
        <v/>
      </c>
      <c r="HS128" s="1004" t="str">
        <f t="shared" si="207"/>
        <v/>
      </c>
      <c r="HT128" s="1004" t="str">
        <f t="shared" si="208"/>
        <v/>
      </c>
      <c r="HU128" s="1004" t="str">
        <f t="shared" si="209"/>
        <v/>
      </c>
      <c r="HV128" s="1004" t="str">
        <f t="shared" si="210"/>
        <v/>
      </c>
      <c r="HW128" s="1004" t="str">
        <f t="shared" si="211"/>
        <v/>
      </c>
      <c r="HX128" s="1004" t="str">
        <f t="shared" si="212"/>
        <v/>
      </c>
      <c r="HY128" s="1004" t="str">
        <f t="shared" si="213"/>
        <v/>
      </c>
      <c r="HZ128" s="1008" t="str">
        <f t="shared" si="214"/>
        <v/>
      </c>
      <c r="IA128" s="1008" t="str">
        <f t="shared" si="215"/>
        <v/>
      </c>
      <c r="IB128" s="1008" t="str">
        <f t="shared" si="216"/>
        <v/>
      </c>
      <c r="IC128" s="1008" t="str">
        <f t="shared" si="217"/>
        <v/>
      </c>
      <c r="ID128" s="1008" t="str">
        <f t="shared" si="218"/>
        <v/>
      </c>
      <c r="IE128" s="1008" t="str">
        <f t="shared" si="219"/>
        <v/>
      </c>
      <c r="IF128" s="1008" t="str">
        <f t="shared" si="220"/>
        <v/>
      </c>
      <c r="IG128" s="1008" t="str">
        <f t="shared" si="221"/>
        <v/>
      </c>
      <c r="IH128" s="1008" t="str">
        <f t="shared" si="222"/>
        <v/>
      </c>
      <c r="II128" s="1008" t="str">
        <f t="shared" si="223"/>
        <v/>
      </c>
      <c r="IJ128" s="1008" t="str">
        <f t="shared" si="224"/>
        <v/>
      </c>
      <c r="IK128" s="1008" t="str">
        <f t="shared" si="225"/>
        <v/>
      </c>
      <c r="IL128" s="1008" t="str">
        <f t="shared" si="226"/>
        <v/>
      </c>
      <c r="IM128" s="1008" t="str">
        <f t="shared" si="227"/>
        <v/>
      </c>
      <c r="IN128" s="1008" t="str">
        <f t="shared" si="228"/>
        <v/>
      </c>
      <c r="IO128" s="1008" t="str">
        <f t="shared" si="229"/>
        <v/>
      </c>
      <c r="IP128" s="1008" t="str">
        <f t="shared" si="230"/>
        <v/>
      </c>
      <c r="IQ128" s="1008" t="str">
        <f t="shared" si="231"/>
        <v/>
      </c>
      <c r="IR128" s="1008" t="str">
        <f t="shared" si="232"/>
        <v/>
      </c>
      <c r="IS128" s="1008" t="str">
        <f t="shared" si="233"/>
        <v/>
      </c>
      <c r="IT128" s="1008" t="str">
        <f t="shared" si="234"/>
        <v/>
      </c>
      <c r="IU128" s="1008" t="str">
        <f t="shared" si="235"/>
        <v/>
      </c>
      <c r="IV128" s="1008" t="str">
        <f t="shared" si="236"/>
        <v/>
      </c>
      <c r="IW128" s="1008" t="str">
        <f t="shared" si="237"/>
        <v/>
      </c>
      <c r="IX128" s="1008" t="str">
        <f t="shared" si="238"/>
        <v/>
      </c>
      <c r="IY128" s="1008" t="str">
        <f t="shared" si="239"/>
        <v/>
      </c>
      <c r="IZ128" s="1008" t="str">
        <f t="shared" si="240"/>
        <v/>
      </c>
      <c r="JA128" s="1008" t="str">
        <f t="shared" si="241"/>
        <v/>
      </c>
      <c r="JB128" s="1008" t="str">
        <f t="shared" si="242"/>
        <v/>
      </c>
      <c r="JC128" s="1008" t="str">
        <f t="shared" si="243"/>
        <v/>
      </c>
      <c r="JD128" s="1008" t="str">
        <f t="shared" si="244"/>
        <v/>
      </c>
      <c r="JE128" s="1008" t="str">
        <f t="shared" si="245"/>
        <v/>
      </c>
      <c r="JF128" s="1008" t="str">
        <f t="shared" si="246"/>
        <v/>
      </c>
      <c r="JG128" s="1008" t="str">
        <f t="shared" si="247"/>
        <v/>
      </c>
      <c r="JH128" s="1008" t="str">
        <f t="shared" si="248"/>
        <v/>
      </c>
      <c r="JI128" s="1008" t="str">
        <f t="shared" si="249"/>
        <v/>
      </c>
      <c r="JJ128" s="1008" t="str">
        <f t="shared" si="250"/>
        <v/>
      </c>
      <c r="JK128" s="1008" t="str">
        <f t="shared" si="251"/>
        <v/>
      </c>
      <c r="JL128" s="1008" t="str">
        <f t="shared" si="252"/>
        <v/>
      </c>
      <c r="JM128" s="1008" t="str">
        <f t="shared" si="253"/>
        <v/>
      </c>
      <c r="JN128" s="1008" t="str">
        <f t="shared" si="254"/>
        <v/>
      </c>
      <c r="JO128" s="1008" t="str">
        <f t="shared" si="255"/>
        <v/>
      </c>
      <c r="JP128" s="1008" t="str">
        <f t="shared" si="256"/>
        <v/>
      </c>
      <c r="JQ128" s="1008" t="str">
        <f t="shared" si="257"/>
        <v/>
      </c>
      <c r="JR128" s="1008" t="str">
        <f t="shared" si="258"/>
        <v/>
      </c>
      <c r="JS128" s="1008" t="str">
        <f t="shared" si="259"/>
        <v/>
      </c>
      <c r="JT128" s="1008" t="str">
        <f t="shared" si="260"/>
        <v/>
      </c>
      <c r="JU128" s="1008" t="str">
        <f t="shared" si="261"/>
        <v/>
      </c>
      <c r="JV128" s="1008" t="str">
        <f t="shared" si="262"/>
        <v/>
      </c>
      <c r="JW128" s="1008" t="str">
        <f t="shared" si="263"/>
        <v/>
      </c>
      <c r="JX128" s="1008" t="str">
        <f t="shared" si="264"/>
        <v/>
      </c>
      <c r="JY128" s="1008" t="str">
        <f t="shared" si="265"/>
        <v/>
      </c>
      <c r="JZ128" s="1008" t="str">
        <f t="shared" si="266"/>
        <v/>
      </c>
      <c r="KA128" s="1008" t="str">
        <f t="shared" si="267"/>
        <v/>
      </c>
      <c r="KB128" s="1008" t="str">
        <f t="shared" si="268"/>
        <v/>
      </c>
      <c r="KC128" s="1008" t="str">
        <f t="shared" si="269"/>
        <v/>
      </c>
      <c r="KD128" s="1008" t="str">
        <f t="shared" si="270"/>
        <v/>
      </c>
      <c r="KE128" s="1008" t="str">
        <f t="shared" si="271"/>
        <v/>
      </c>
      <c r="KF128" s="1008" t="str">
        <f t="shared" si="272"/>
        <v/>
      </c>
      <c r="KG128" s="1008" t="str">
        <f t="shared" si="273"/>
        <v/>
      </c>
      <c r="KH128" s="1008" t="str">
        <f t="shared" si="274"/>
        <v/>
      </c>
      <c r="KI128" s="1008" t="str">
        <f t="shared" si="275"/>
        <v/>
      </c>
      <c r="KJ128" s="1008" t="str">
        <f t="shared" si="276"/>
        <v/>
      </c>
      <c r="KK128" s="1008" t="str">
        <f t="shared" si="277"/>
        <v/>
      </c>
      <c r="KL128" s="1008" t="str">
        <f t="shared" si="278"/>
        <v/>
      </c>
      <c r="KM128" s="1008" t="str">
        <f t="shared" si="279"/>
        <v/>
      </c>
      <c r="KN128" s="1008" t="str">
        <f t="shared" si="280"/>
        <v/>
      </c>
      <c r="KO128" s="1008" t="str">
        <f t="shared" si="281"/>
        <v/>
      </c>
      <c r="KP128" s="1008" t="str">
        <f t="shared" si="282"/>
        <v/>
      </c>
      <c r="KQ128" s="1008" t="str">
        <f t="shared" si="283"/>
        <v/>
      </c>
      <c r="KR128" s="1008" t="str">
        <f t="shared" si="284"/>
        <v/>
      </c>
      <c r="KS128" s="1008" t="str">
        <f t="shared" si="285"/>
        <v/>
      </c>
      <c r="KT128" s="1008" t="str">
        <f t="shared" si="286"/>
        <v/>
      </c>
      <c r="KU128" s="1008" t="str">
        <f t="shared" si="287"/>
        <v/>
      </c>
      <c r="KV128" s="1008" t="str">
        <f t="shared" si="288"/>
        <v/>
      </c>
      <c r="KW128" s="1008" t="str">
        <f t="shared" si="289"/>
        <v/>
      </c>
      <c r="KX128" s="1008" t="str">
        <f t="shared" si="290"/>
        <v/>
      </c>
      <c r="KY128" s="1008" t="str">
        <f t="shared" si="291"/>
        <v/>
      </c>
      <c r="KZ128" s="1008" t="str">
        <f t="shared" si="292"/>
        <v/>
      </c>
      <c r="LA128" s="1008" t="str">
        <f t="shared" si="293"/>
        <v/>
      </c>
      <c r="LB128" s="1008" t="str">
        <f t="shared" si="294"/>
        <v/>
      </c>
      <c r="LC128" s="1008" t="str">
        <f t="shared" si="295"/>
        <v/>
      </c>
      <c r="LD128" s="1008" t="str">
        <f t="shared" si="296"/>
        <v/>
      </c>
      <c r="LE128" s="1008" t="str">
        <f t="shared" si="297"/>
        <v/>
      </c>
      <c r="LF128" s="1008" t="str">
        <f t="shared" si="298"/>
        <v/>
      </c>
      <c r="LG128" s="1008" t="str">
        <f t="shared" si="299"/>
        <v/>
      </c>
      <c r="LH128" s="1008" t="str">
        <f t="shared" si="300"/>
        <v/>
      </c>
      <c r="LI128" s="1008" t="str">
        <f t="shared" si="301"/>
        <v/>
      </c>
      <c r="LJ128" s="1008" t="str">
        <f t="shared" si="302"/>
        <v/>
      </c>
      <c r="LK128" s="1008" t="str">
        <f t="shared" si="303"/>
        <v/>
      </c>
      <c r="LL128" s="1008" t="str">
        <f t="shared" si="304"/>
        <v/>
      </c>
      <c r="LM128" s="1008" t="str">
        <f t="shared" si="305"/>
        <v/>
      </c>
      <c r="LN128" s="1008" t="str">
        <f t="shared" si="306"/>
        <v/>
      </c>
      <c r="LO128" s="1008" t="str">
        <f t="shared" si="307"/>
        <v/>
      </c>
      <c r="LP128" s="1008" t="str">
        <f t="shared" si="308"/>
        <v/>
      </c>
      <c r="LQ128" s="1009" t="str">
        <f t="shared" si="309"/>
        <v/>
      </c>
      <c r="LR128" s="1009" t="str">
        <f t="shared" si="310"/>
        <v/>
      </c>
      <c r="LS128" s="1009" t="str">
        <f t="shared" si="311"/>
        <v/>
      </c>
      <c r="LT128" s="1009" t="str">
        <f t="shared" si="312"/>
        <v/>
      </c>
      <c r="LU128" s="1009" t="str">
        <f t="shared" si="313"/>
        <v/>
      </c>
      <c r="LV128" s="1004" t="str">
        <f t="shared" si="314"/>
        <v/>
      </c>
      <c r="LW128" s="1004" t="str">
        <f t="shared" si="315"/>
        <v/>
      </c>
      <c r="LX128" s="1004" t="str">
        <f t="shared" si="316"/>
        <v/>
      </c>
      <c r="LY128" s="1004" t="str">
        <f t="shared" si="317"/>
        <v/>
      </c>
      <c r="LZ128" s="1004" t="str">
        <f t="shared" si="318"/>
        <v/>
      </c>
      <c r="MA128" s="1004" t="str">
        <f t="shared" si="319"/>
        <v/>
      </c>
      <c r="MB128" s="1004" t="str">
        <f t="shared" si="320"/>
        <v/>
      </c>
      <c r="MC128" s="1004" t="str">
        <f t="shared" si="321"/>
        <v/>
      </c>
      <c r="MD128" s="1004" t="str">
        <f t="shared" si="322"/>
        <v/>
      </c>
      <c r="ME128" s="1004" t="str">
        <f t="shared" si="323"/>
        <v/>
      </c>
      <c r="MF128" s="1004" t="str">
        <f t="shared" si="324"/>
        <v/>
      </c>
      <c r="MG128" s="1004" t="str">
        <f t="shared" si="325"/>
        <v/>
      </c>
      <c r="MH128" s="1004" t="str">
        <f t="shared" si="326"/>
        <v/>
      </c>
      <c r="MI128" s="1004" t="str">
        <f t="shared" si="327"/>
        <v/>
      </c>
      <c r="MJ128" s="1004" t="str">
        <f t="shared" si="328"/>
        <v/>
      </c>
      <c r="MK128" s="1004" t="str">
        <f t="shared" si="329"/>
        <v/>
      </c>
      <c r="ML128" s="1004" t="str">
        <f t="shared" si="330"/>
        <v/>
      </c>
      <c r="MM128" s="1004" t="str">
        <f t="shared" si="331"/>
        <v/>
      </c>
      <c r="MN128" s="1004" t="str">
        <f t="shared" si="332"/>
        <v/>
      </c>
      <c r="MO128" s="1004" t="str">
        <f t="shared" si="333"/>
        <v/>
      </c>
      <c r="MP128" s="1007">
        <f t="shared" si="340"/>
        <v>0</v>
      </c>
      <c r="MQ128" s="1007">
        <f t="shared" si="341"/>
        <v>0</v>
      </c>
      <c r="MR128" s="1007">
        <f t="shared" si="342"/>
        <v>0</v>
      </c>
      <c r="MS128" s="1007">
        <f t="shared" si="343"/>
        <v>0</v>
      </c>
      <c r="MT128" s="1007">
        <f t="shared" si="344"/>
        <v>0</v>
      </c>
      <c r="MU128" s="1007">
        <f t="shared" si="345"/>
        <v>0</v>
      </c>
      <c r="MV128" s="1007">
        <f t="shared" si="346"/>
        <v>0</v>
      </c>
      <c r="MW128" s="1007">
        <f t="shared" si="347"/>
        <v>0</v>
      </c>
      <c r="MX128" s="1007">
        <f t="shared" si="348"/>
        <v>0</v>
      </c>
      <c r="MY128" s="1007">
        <f t="shared" si="349"/>
        <v>0</v>
      </c>
      <c r="MZ128" s="1007">
        <f t="shared" si="334"/>
        <v>0</v>
      </c>
      <c r="NA128" s="1007">
        <f t="shared" si="335"/>
        <v>0</v>
      </c>
      <c r="NB128" s="1007">
        <f t="shared" si="336"/>
        <v>0</v>
      </c>
      <c r="NC128" s="1007">
        <f t="shared" si="337"/>
        <v>0</v>
      </c>
      <c r="ND128" s="1007">
        <f t="shared" si="338"/>
        <v>0</v>
      </c>
    </row>
    <row r="129" spans="1:369" s="1004" customFormat="1" ht="13.9" customHeight="1" x14ac:dyDescent="0.2">
      <c r="A129" s="1103" t="str">
        <f t="shared" si="339"/>
        <v/>
      </c>
      <c r="B129" s="1047">
        <f>'Rent Schedule &amp; Summary'!B36</f>
        <v>0</v>
      </c>
      <c r="C129" s="1038">
        <f>'Rent Schedule &amp; Summary'!C36</f>
        <v>0</v>
      </c>
      <c r="D129" s="1039">
        <f>'Rent Schedule &amp; Summary'!D36</f>
        <v>0</v>
      </c>
      <c r="E129" s="1040">
        <f>'Rent Schedule &amp; Summary'!E36</f>
        <v>0</v>
      </c>
      <c r="F129" s="1040">
        <f>'Rent Schedule &amp; Summary'!F36</f>
        <v>0</v>
      </c>
      <c r="G129" s="1040">
        <f>'Rent Schedule &amp; Summary'!G36</f>
        <v>0</v>
      </c>
      <c r="H129" s="1040">
        <f>'Rent Schedule &amp; Summary'!H36</f>
        <v>0</v>
      </c>
      <c r="I129" s="1040">
        <f>'Rent Schedule &amp; Summary'!I36</f>
        <v>0</v>
      </c>
      <c r="J129" s="1040">
        <f>'Rent Schedule &amp; Summary'!J36</f>
        <v>0</v>
      </c>
      <c r="K129" s="1041">
        <f>'Rent Schedule &amp; Summary'!K36</f>
        <v>0</v>
      </c>
      <c r="L129" s="480">
        <f t="shared" si="2"/>
        <v>0</v>
      </c>
      <c r="M129" s="480">
        <f t="shared" si="3"/>
        <v>0</v>
      </c>
      <c r="N129" s="1042">
        <f>'Rent Schedule &amp; Summary'!N36</f>
        <v>0</v>
      </c>
      <c r="O129" s="1042">
        <f>'Rent Schedule &amp; Summary'!K36</f>
        <v>0</v>
      </c>
      <c r="P129" s="1042">
        <f>'Rent Schedule &amp; Summary'!P36</f>
        <v>0</v>
      </c>
      <c r="Q129" s="1044">
        <f>'Rent Schedule &amp; Summary'!Q36</f>
        <v>0</v>
      </c>
      <c r="R129" s="1045"/>
      <c r="S129" s="1046"/>
      <c r="T129" s="1456"/>
      <c r="U129" s="1456"/>
      <c r="V129" s="1456"/>
      <c r="W129" s="1456"/>
      <c r="X129" s="1004" t="str">
        <f t="shared" si="4"/>
        <v/>
      </c>
      <c r="Y129" s="1004" t="str">
        <f t="shared" si="5"/>
        <v/>
      </c>
      <c r="Z129" s="1004" t="str">
        <f t="shared" si="6"/>
        <v/>
      </c>
      <c r="AA129" s="1004" t="str">
        <f t="shared" si="7"/>
        <v/>
      </c>
      <c r="AB129" s="1004" t="str">
        <f t="shared" si="8"/>
        <v/>
      </c>
      <c r="AC129" s="1004" t="str">
        <f t="shared" si="9"/>
        <v/>
      </c>
      <c r="AD129" s="1004" t="str">
        <f t="shared" si="10"/>
        <v/>
      </c>
      <c r="AE129" s="1004" t="str">
        <f t="shared" si="11"/>
        <v/>
      </c>
      <c r="AF129" s="1004" t="str">
        <f t="shared" si="12"/>
        <v/>
      </c>
      <c r="AG129" s="1004" t="str">
        <f t="shared" si="13"/>
        <v/>
      </c>
      <c r="AH129" s="1004" t="str">
        <f t="shared" si="14"/>
        <v/>
      </c>
      <c r="AI129" s="1004" t="str">
        <f t="shared" si="15"/>
        <v/>
      </c>
      <c r="AJ129" s="1004" t="str">
        <f t="shared" si="16"/>
        <v/>
      </c>
      <c r="AK129" s="1004" t="str">
        <f t="shared" si="17"/>
        <v/>
      </c>
      <c r="AL129" s="1004" t="str">
        <f t="shared" si="18"/>
        <v/>
      </c>
      <c r="AM129" s="1004" t="str">
        <f t="shared" si="19"/>
        <v/>
      </c>
      <c r="AN129" s="1004" t="str">
        <f t="shared" si="20"/>
        <v/>
      </c>
      <c r="AO129" s="1004" t="str">
        <f t="shared" si="21"/>
        <v/>
      </c>
      <c r="AP129" s="1004" t="str">
        <f t="shared" si="22"/>
        <v/>
      </c>
      <c r="AQ129" s="1004" t="str">
        <f t="shared" si="23"/>
        <v/>
      </c>
      <c r="AR129" s="1004" t="str">
        <f t="shared" si="24"/>
        <v/>
      </c>
      <c r="AS129" s="1004" t="str">
        <f t="shared" si="25"/>
        <v/>
      </c>
      <c r="AT129" s="1004" t="str">
        <f t="shared" si="26"/>
        <v/>
      </c>
      <c r="AU129" s="1004" t="str">
        <f t="shared" si="27"/>
        <v/>
      </c>
      <c r="AV129" s="1004" t="str">
        <f t="shared" si="28"/>
        <v/>
      </c>
      <c r="AW129" s="1004" t="str">
        <f t="shared" si="29"/>
        <v/>
      </c>
      <c r="AX129" s="1004" t="str">
        <f t="shared" si="30"/>
        <v/>
      </c>
      <c r="AY129" s="1004" t="str">
        <f t="shared" si="31"/>
        <v/>
      </c>
      <c r="AZ129" s="1004" t="str">
        <f t="shared" si="32"/>
        <v/>
      </c>
      <c r="BA129" s="1004" t="str">
        <f t="shared" si="33"/>
        <v/>
      </c>
      <c r="BB129" s="1004" t="str">
        <f t="shared" si="34"/>
        <v/>
      </c>
      <c r="BC129" s="1004" t="str">
        <f t="shared" si="35"/>
        <v/>
      </c>
      <c r="BD129" s="1004" t="str">
        <f t="shared" si="36"/>
        <v/>
      </c>
      <c r="BE129" s="1004" t="str">
        <f t="shared" si="37"/>
        <v/>
      </c>
      <c r="BF129" s="1004" t="str">
        <f t="shared" si="38"/>
        <v/>
      </c>
      <c r="BG129" s="1004" t="str">
        <f t="shared" si="39"/>
        <v/>
      </c>
      <c r="BH129" s="1004" t="str">
        <f t="shared" si="40"/>
        <v/>
      </c>
      <c r="BI129" s="1004" t="str">
        <f t="shared" si="41"/>
        <v/>
      </c>
      <c r="BJ129" s="1004" t="str">
        <f t="shared" si="42"/>
        <v/>
      </c>
      <c r="BK129" s="1004" t="str">
        <f t="shared" si="43"/>
        <v/>
      </c>
      <c r="BL129" s="1004" t="str">
        <f t="shared" si="44"/>
        <v/>
      </c>
      <c r="BM129" s="1004" t="str">
        <f t="shared" si="45"/>
        <v/>
      </c>
      <c r="BN129" s="1004" t="str">
        <f t="shared" si="46"/>
        <v/>
      </c>
      <c r="BO129" s="1004" t="str">
        <f t="shared" si="47"/>
        <v/>
      </c>
      <c r="BP129" s="1004" t="str">
        <f t="shared" si="48"/>
        <v/>
      </c>
      <c r="BQ129" s="1004" t="str">
        <f t="shared" si="49"/>
        <v/>
      </c>
      <c r="BR129" s="1004" t="str">
        <f t="shared" si="50"/>
        <v/>
      </c>
      <c r="BS129" s="1004" t="str">
        <f t="shared" si="51"/>
        <v/>
      </c>
      <c r="BT129" s="1004" t="str">
        <f t="shared" si="52"/>
        <v/>
      </c>
      <c r="BU129" s="1004" t="str">
        <f t="shared" si="53"/>
        <v/>
      </c>
      <c r="BV129" s="1004" t="str">
        <f t="shared" si="54"/>
        <v/>
      </c>
      <c r="BW129" s="1004" t="str">
        <f t="shared" si="55"/>
        <v/>
      </c>
      <c r="BX129" s="1004" t="str">
        <f t="shared" si="56"/>
        <v/>
      </c>
      <c r="BY129" s="1004" t="str">
        <f t="shared" si="57"/>
        <v/>
      </c>
      <c r="BZ129" s="1004" t="str">
        <f t="shared" si="58"/>
        <v/>
      </c>
      <c r="CA129" s="1004" t="str">
        <f t="shared" si="59"/>
        <v/>
      </c>
      <c r="CB129" s="1004" t="str">
        <f t="shared" si="60"/>
        <v/>
      </c>
      <c r="CC129" s="1004" t="str">
        <f t="shared" si="61"/>
        <v/>
      </c>
      <c r="CD129" s="1004" t="str">
        <f t="shared" si="62"/>
        <v/>
      </c>
      <c r="CE129" s="1004" t="str">
        <f t="shared" si="63"/>
        <v/>
      </c>
      <c r="CF129" s="1004" t="str">
        <f t="shared" si="64"/>
        <v/>
      </c>
      <c r="CG129" s="1004" t="str">
        <f t="shared" si="65"/>
        <v/>
      </c>
      <c r="CH129" s="1004" t="str">
        <f t="shared" si="66"/>
        <v/>
      </c>
      <c r="CI129" s="1004" t="str">
        <f t="shared" si="67"/>
        <v/>
      </c>
      <c r="CJ129" s="1004" t="str">
        <f t="shared" si="68"/>
        <v/>
      </c>
      <c r="CK129" s="1004" t="str">
        <f t="shared" si="69"/>
        <v/>
      </c>
      <c r="CL129" s="1004" t="str">
        <f t="shared" si="70"/>
        <v/>
      </c>
      <c r="CM129" s="1004" t="str">
        <f t="shared" si="71"/>
        <v/>
      </c>
      <c r="CN129" s="1004" t="str">
        <f t="shared" si="72"/>
        <v/>
      </c>
      <c r="CO129" s="1004" t="str">
        <f t="shared" si="73"/>
        <v/>
      </c>
      <c r="CP129" s="1004" t="str">
        <f t="shared" si="74"/>
        <v/>
      </c>
      <c r="CQ129" s="1004" t="str">
        <f t="shared" si="75"/>
        <v/>
      </c>
      <c r="CR129" s="1004" t="str">
        <f t="shared" si="76"/>
        <v/>
      </c>
      <c r="CS129" s="1004" t="str">
        <f t="shared" si="77"/>
        <v/>
      </c>
      <c r="CT129" s="1004" t="str">
        <f t="shared" si="78"/>
        <v/>
      </c>
      <c r="CU129" s="1004" t="str">
        <f t="shared" si="79"/>
        <v/>
      </c>
      <c r="CV129" s="1004" t="str">
        <f t="shared" si="80"/>
        <v/>
      </c>
      <c r="CW129" s="1004" t="str">
        <f t="shared" si="81"/>
        <v/>
      </c>
      <c r="CX129" s="1004" t="str">
        <f t="shared" si="82"/>
        <v/>
      </c>
      <c r="CY129" s="1004" t="str">
        <f t="shared" si="83"/>
        <v/>
      </c>
      <c r="CZ129" s="1004" t="str">
        <f t="shared" si="84"/>
        <v/>
      </c>
      <c r="DA129" s="1004" t="str">
        <f t="shared" si="85"/>
        <v/>
      </c>
      <c r="DB129" s="1004" t="str">
        <f t="shared" si="86"/>
        <v/>
      </c>
      <c r="DC129" s="1004" t="str">
        <f t="shared" si="87"/>
        <v/>
      </c>
      <c r="DD129" s="1004" t="str">
        <f t="shared" si="88"/>
        <v/>
      </c>
      <c r="DE129" s="1004" t="str">
        <f t="shared" si="89"/>
        <v/>
      </c>
      <c r="DF129" s="1004" t="str">
        <f t="shared" si="90"/>
        <v/>
      </c>
      <c r="DG129" s="1004" t="str">
        <f t="shared" si="91"/>
        <v/>
      </c>
      <c r="DH129" s="1004" t="str">
        <f t="shared" si="92"/>
        <v/>
      </c>
      <c r="DI129" s="1004" t="str">
        <f t="shared" si="93"/>
        <v/>
      </c>
      <c r="DJ129" s="1004" t="str">
        <f t="shared" si="94"/>
        <v/>
      </c>
      <c r="DK129" s="1004" t="str">
        <f t="shared" si="95"/>
        <v/>
      </c>
      <c r="DL129" s="1004" t="str">
        <f t="shared" si="96"/>
        <v/>
      </c>
      <c r="DM129" s="1004" t="str">
        <f t="shared" si="97"/>
        <v/>
      </c>
      <c r="DN129" s="1004" t="str">
        <f t="shared" si="98"/>
        <v/>
      </c>
      <c r="DO129" s="1004" t="str">
        <f t="shared" si="99"/>
        <v/>
      </c>
      <c r="DP129" s="1004" t="str">
        <f t="shared" si="100"/>
        <v/>
      </c>
      <c r="DQ129" s="1004" t="str">
        <f t="shared" si="101"/>
        <v/>
      </c>
      <c r="DR129" s="1004" t="str">
        <f t="shared" si="102"/>
        <v/>
      </c>
      <c r="DS129" s="1004" t="str">
        <f t="shared" si="103"/>
        <v/>
      </c>
      <c r="DT129" s="1004" t="str">
        <f t="shared" si="104"/>
        <v/>
      </c>
      <c r="DU129" s="1004" t="str">
        <f t="shared" si="105"/>
        <v/>
      </c>
      <c r="DV129" s="1004" t="str">
        <f t="shared" si="106"/>
        <v/>
      </c>
      <c r="DW129" s="1004" t="str">
        <f t="shared" si="107"/>
        <v/>
      </c>
      <c r="DX129" s="1004" t="str">
        <f t="shared" si="108"/>
        <v/>
      </c>
      <c r="DY129" s="1004" t="str">
        <f t="shared" si="109"/>
        <v/>
      </c>
      <c r="DZ129" s="1004" t="str">
        <f t="shared" si="110"/>
        <v/>
      </c>
      <c r="EA129" s="1004" t="str">
        <f t="shared" si="111"/>
        <v/>
      </c>
      <c r="EB129" s="1004" t="str">
        <f t="shared" si="112"/>
        <v/>
      </c>
      <c r="EC129" s="1004" t="str">
        <f t="shared" si="113"/>
        <v/>
      </c>
      <c r="ED129" s="1004" t="str">
        <f t="shared" si="114"/>
        <v/>
      </c>
      <c r="EE129" s="1004" t="str">
        <f t="shared" si="115"/>
        <v/>
      </c>
      <c r="EF129" s="1004" t="str">
        <f t="shared" si="116"/>
        <v/>
      </c>
      <c r="EG129" s="1004" t="str">
        <f t="shared" si="117"/>
        <v/>
      </c>
      <c r="EH129" s="1004" t="str">
        <f t="shared" si="118"/>
        <v/>
      </c>
      <c r="EI129" s="1004" t="str">
        <f t="shared" si="119"/>
        <v/>
      </c>
      <c r="EJ129" s="1004" t="str">
        <f t="shared" si="120"/>
        <v/>
      </c>
      <c r="EK129" s="1004" t="str">
        <f t="shared" si="121"/>
        <v/>
      </c>
      <c r="EL129" s="1004" t="str">
        <f t="shared" si="122"/>
        <v/>
      </c>
      <c r="EM129" s="1004" t="str">
        <f t="shared" si="123"/>
        <v/>
      </c>
      <c r="EN129" s="1004" t="str">
        <f t="shared" si="124"/>
        <v/>
      </c>
      <c r="EO129" s="1004" t="str">
        <f t="shared" si="125"/>
        <v/>
      </c>
      <c r="EP129" s="1004" t="str">
        <f t="shared" si="126"/>
        <v/>
      </c>
      <c r="EQ129" s="1004" t="str">
        <f t="shared" si="127"/>
        <v/>
      </c>
      <c r="ER129" s="1004" t="str">
        <f t="shared" si="128"/>
        <v/>
      </c>
      <c r="ES129" s="1004" t="str">
        <f t="shared" si="129"/>
        <v/>
      </c>
      <c r="ET129" s="1004" t="str">
        <f t="shared" si="130"/>
        <v/>
      </c>
      <c r="EU129" s="1004" t="str">
        <f t="shared" si="131"/>
        <v/>
      </c>
      <c r="EV129" s="1004" t="str">
        <f t="shared" si="132"/>
        <v/>
      </c>
      <c r="EW129" s="1004" t="str">
        <f t="shared" si="133"/>
        <v/>
      </c>
      <c r="EX129" s="1004" t="str">
        <f t="shared" si="134"/>
        <v/>
      </c>
      <c r="EY129" s="1004" t="str">
        <f t="shared" si="135"/>
        <v/>
      </c>
      <c r="EZ129" s="1004" t="str">
        <f t="shared" si="136"/>
        <v/>
      </c>
      <c r="FA129" s="1004" t="str">
        <f t="shared" si="137"/>
        <v/>
      </c>
      <c r="FB129" s="1004" t="str">
        <f t="shared" si="138"/>
        <v/>
      </c>
      <c r="FC129" s="1004" t="str">
        <f t="shared" si="139"/>
        <v/>
      </c>
      <c r="FD129" s="1004" t="str">
        <f t="shared" si="140"/>
        <v/>
      </c>
      <c r="FE129" s="1004" t="str">
        <f t="shared" si="141"/>
        <v/>
      </c>
      <c r="FF129" s="1004" t="str">
        <f t="shared" si="142"/>
        <v/>
      </c>
      <c r="FG129" s="1004" t="str">
        <f t="shared" si="143"/>
        <v/>
      </c>
      <c r="FH129" s="1004" t="str">
        <f t="shared" si="144"/>
        <v/>
      </c>
      <c r="FI129" s="1004" t="str">
        <f t="shared" si="145"/>
        <v/>
      </c>
      <c r="FJ129" s="1004" t="str">
        <f t="shared" si="146"/>
        <v/>
      </c>
      <c r="FK129" s="1004" t="str">
        <f t="shared" si="147"/>
        <v/>
      </c>
      <c r="FL129" s="1004" t="str">
        <f t="shared" si="148"/>
        <v/>
      </c>
      <c r="FM129" s="1004" t="str">
        <f t="shared" si="149"/>
        <v/>
      </c>
      <c r="FN129" s="1004" t="str">
        <f t="shared" si="150"/>
        <v/>
      </c>
      <c r="FO129" s="1004" t="str">
        <f t="shared" si="151"/>
        <v/>
      </c>
      <c r="FP129" s="1004" t="str">
        <f t="shared" si="152"/>
        <v/>
      </c>
      <c r="FQ129" s="1004" t="str">
        <f t="shared" si="153"/>
        <v/>
      </c>
      <c r="FR129" s="1004" t="str">
        <f t="shared" si="154"/>
        <v/>
      </c>
      <c r="FS129" s="1004" t="str">
        <f t="shared" si="155"/>
        <v/>
      </c>
      <c r="FT129" s="1004" t="str">
        <f t="shared" si="156"/>
        <v/>
      </c>
      <c r="FU129" s="1004" t="str">
        <f t="shared" si="157"/>
        <v/>
      </c>
      <c r="FV129" s="1004" t="str">
        <f t="shared" si="158"/>
        <v/>
      </c>
      <c r="FW129" s="1004" t="str">
        <f t="shared" si="159"/>
        <v/>
      </c>
      <c r="FX129" s="1004" t="str">
        <f t="shared" si="160"/>
        <v/>
      </c>
      <c r="FY129" s="1004" t="str">
        <f t="shared" si="161"/>
        <v/>
      </c>
      <c r="FZ129" s="1004" t="str">
        <f t="shared" si="162"/>
        <v/>
      </c>
      <c r="GA129" s="1004" t="str">
        <f t="shared" si="163"/>
        <v/>
      </c>
      <c r="GB129" s="1004" t="str">
        <f t="shared" si="164"/>
        <v/>
      </c>
      <c r="GC129" s="1004" t="str">
        <f t="shared" si="165"/>
        <v/>
      </c>
      <c r="GD129" s="1004" t="str">
        <f t="shared" si="166"/>
        <v/>
      </c>
      <c r="GE129" s="1004" t="str">
        <f t="shared" si="167"/>
        <v/>
      </c>
      <c r="GF129" s="1004" t="str">
        <f t="shared" si="168"/>
        <v/>
      </c>
      <c r="GG129" s="1004" t="str">
        <f t="shared" si="169"/>
        <v/>
      </c>
      <c r="GH129" s="1004" t="str">
        <f t="shared" si="170"/>
        <v/>
      </c>
      <c r="GI129" s="1004" t="str">
        <f t="shared" si="171"/>
        <v/>
      </c>
      <c r="GJ129" s="1004" t="str">
        <f t="shared" si="172"/>
        <v/>
      </c>
      <c r="GK129" s="1004" t="str">
        <f t="shared" si="173"/>
        <v/>
      </c>
      <c r="GL129" s="1004" t="str">
        <f t="shared" si="174"/>
        <v/>
      </c>
      <c r="GM129" s="1004" t="str">
        <f t="shared" si="175"/>
        <v/>
      </c>
      <c r="GN129" s="1004" t="str">
        <f t="shared" si="176"/>
        <v/>
      </c>
      <c r="GO129" s="1004" t="str">
        <f t="shared" si="177"/>
        <v/>
      </c>
      <c r="GP129" s="1004" t="str">
        <f t="shared" si="178"/>
        <v/>
      </c>
      <c r="GQ129" s="1004" t="str">
        <f t="shared" si="179"/>
        <v/>
      </c>
      <c r="GR129" s="1004" t="str">
        <f t="shared" si="180"/>
        <v/>
      </c>
      <c r="GS129" s="1004" t="str">
        <f t="shared" si="181"/>
        <v/>
      </c>
      <c r="GT129" s="1004" t="str">
        <f t="shared" si="182"/>
        <v/>
      </c>
      <c r="GU129" s="1004" t="str">
        <f t="shared" si="183"/>
        <v/>
      </c>
      <c r="GV129" s="1004" t="str">
        <f t="shared" si="184"/>
        <v/>
      </c>
      <c r="GW129" s="1004" t="str">
        <f t="shared" si="185"/>
        <v/>
      </c>
      <c r="GX129" s="1004" t="str">
        <f t="shared" si="186"/>
        <v/>
      </c>
      <c r="GY129" s="1004" t="str">
        <f t="shared" si="187"/>
        <v/>
      </c>
      <c r="GZ129" s="1004" t="str">
        <f t="shared" si="188"/>
        <v/>
      </c>
      <c r="HA129" s="1004" t="str">
        <f t="shared" si="189"/>
        <v/>
      </c>
      <c r="HB129" s="1004" t="str">
        <f t="shared" si="190"/>
        <v/>
      </c>
      <c r="HC129" s="1004" t="str">
        <f t="shared" si="191"/>
        <v/>
      </c>
      <c r="HD129" s="1004" t="str">
        <f t="shared" si="192"/>
        <v/>
      </c>
      <c r="HE129" s="1004" t="str">
        <f t="shared" si="193"/>
        <v/>
      </c>
      <c r="HF129" s="1004" t="str">
        <f t="shared" si="194"/>
        <v/>
      </c>
      <c r="HG129" s="1004" t="str">
        <f t="shared" si="195"/>
        <v/>
      </c>
      <c r="HH129" s="1004" t="str">
        <f t="shared" si="196"/>
        <v/>
      </c>
      <c r="HI129" s="1004" t="str">
        <f t="shared" si="197"/>
        <v/>
      </c>
      <c r="HJ129" s="1004" t="str">
        <f t="shared" si="198"/>
        <v/>
      </c>
      <c r="HK129" s="1004" t="str">
        <f t="shared" si="199"/>
        <v/>
      </c>
      <c r="HL129" s="1004" t="str">
        <f t="shared" si="200"/>
        <v/>
      </c>
      <c r="HM129" s="1004" t="str">
        <f t="shared" si="201"/>
        <v/>
      </c>
      <c r="HN129" s="1004" t="str">
        <f t="shared" si="202"/>
        <v/>
      </c>
      <c r="HO129" s="1004" t="str">
        <f t="shared" si="203"/>
        <v/>
      </c>
      <c r="HP129" s="1004" t="str">
        <f t="shared" si="204"/>
        <v/>
      </c>
      <c r="HQ129" s="1004" t="str">
        <f t="shared" si="205"/>
        <v/>
      </c>
      <c r="HR129" s="1004" t="str">
        <f t="shared" si="206"/>
        <v/>
      </c>
      <c r="HS129" s="1004" t="str">
        <f t="shared" si="207"/>
        <v/>
      </c>
      <c r="HT129" s="1004" t="str">
        <f t="shared" si="208"/>
        <v/>
      </c>
      <c r="HU129" s="1004" t="str">
        <f t="shared" si="209"/>
        <v/>
      </c>
      <c r="HV129" s="1004" t="str">
        <f t="shared" si="210"/>
        <v/>
      </c>
      <c r="HW129" s="1004" t="str">
        <f t="shared" si="211"/>
        <v/>
      </c>
      <c r="HX129" s="1004" t="str">
        <f t="shared" si="212"/>
        <v/>
      </c>
      <c r="HY129" s="1004" t="str">
        <f t="shared" si="213"/>
        <v/>
      </c>
      <c r="HZ129" s="1008" t="str">
        <f t="shared" si="214"/>
        <v/>
      </c>
      <c r="IA129" s="1008" t="str">
        <f t="shared" si="215"/>
        <v/>
      </c>
      <c r="IB129" s="1008" t="str">
        <f t="shared" si="216"/>
        <v/>
      </c>
      <c r="IC129" s="1008" t="str">
        <f t="shared" si="217"/>
        <v/>
      </c>
      <c r="ID129" s="1008" t="str">
        <f t="shared" si="218"/>
        <v/>
      </c>
      <c r="IE129" s="1008" t="str">
        <f t="shared" si="219"/>
        <v/>
      </c>
      <c r="IF129" s="1008" t="str">
        <f t="shared" si="220"/>
        <v/>
      </c>
      <c r="IG129" s="1008" t="str">
        <f t="shared" si="221"/>
        <v/>
      </c>
      <c r="IH129" s="1008" t="str">
        <f t="shared" si="222"/>
        <v/>
      </c>
      <c r="II129" s="1008" t="str">
        <f t="shared" si="223"/>
        <v/>
      </c>
      <c r="IJ129" s="1008" t="str">
        <f t="shared" si="224"/>
        <v/>
      </c>
      <c r="IK129" s="1008" t="str">
        <f t="shared" si="225"/>
        <v/>
      </c>
      <c r="IL129" s="1008" t="str">
        <f t="shared" si="226"/>
        <v/>
      </c>
      <c r="IM129" s="1008" t="str">
        <f t="shared" si="227"/>
        <v/>
      </c>
      <c r="IN129" s="1008" t="str">
        <f t="shared" si="228"/>
        <v/>
      </c>
      <c r="IO129" s="1008" t="str">
        <f t="shared" si="229"/>
        <v/>
      </c>
      <c r="IP129" s="1008" t="str">
        <f t="shared" si="230"/>
        <v/>
      </c>
      <c r="IQ129" s="1008" t="str">
        <f t="shared" si="231"/>
        <v/>
      </c>
      <c r="IR129" s="1008" t="str">
        <f t="shared" si="232"/>
        <v/>
      </c>
      <c r="IS129" s="1008" t="str">
        <f t="shared" si="233"/>
        <v/>
      </c>
      <c r="IT129" s="1008" t="str">
        <f t="shared" si="234"/>
        <v/>
      </c>
      <c r="IU129" s="1008" t="str">
        <f t="shared" si="235"/>
        <v/>
      </c>
      <c r="IV129" s="1008" t="str">
        <f t="shared" si="236"/>
        <v/>
      </c>
      <c r="IW129" s="1008" t="str">
        <f t="shared" si="237"/>
        <v/>
      </c>
      <c r="IX129" s="1008" t="str">
        <f t="shared" si="238"/>
        <v/>
      </c>
      <c r="IY129" s="1008" t="str">
        <f t="shared" si="239"/>
        <v/>
      </c>
      <c r="IZ129" s="1008" t="str">
        <f t="shared" si="240"/>
        <v/>
      </c>
      <c r="JA129" s="1008" t="str">
        <f t="shared" si="241"/>
        <v/>
      </c>
      <c r="JB129" s="1008" t="str">
        <f t="shared" si="242"/>
        <v/>
      </c>
      <c r="JC129" s="1008" t="str">
        <f t="shared" si="243"/>
        <v/>
      </c>
      <c r="JD129" s="1008" t="str">
        <f t="shared" si="244"/>
        <v/>
      </c>
      <c r="JE129" s="1008" t="str">
        <f t="shared" si="245"/>
        <v/>
      </c>
      <c r="JF129" s="1008" t="str">
        <f t="shared" si="246"/>
        <v/>
      </c>
      <c r="JG129" s="1008" t="str">
        <f t="shared" si="247"/>
        <v/>
      </c>
      <c r="JH129" s="1008" t="str">
        <f t="shared" si="248"/>
        <v/>
      </c>
      <c r="JI129" s="1008" t="str">
        <f t="shared" si="249"/>
        <v/>
      </c>
      <c r="JJ129" s="1008" t="str">
        <f t="shared" si="250"/>
        <v/>
      </c>
      <c r="JK129" s="1008" t="str">
        <f t="shared" si="251"/>
        <v/>
      </c>
      <c r="JL129" s="1008" t="str">
        <f t="shared" si="252"/>
        <v/>
      </c>
      <c r="JM129" s="1008" t="str">
        <f t="shared" si="253"/>
        <v/>
      </c>
      <c r="JN129" s="1008" t="str">
        <f t="shared" si="254"/>
        <v/>
      </c>
      <c r="JO129" s="1008" t="str">
        <f t="shared" si="255"/>
        <v/>
      </c>
      <c r="JP129" s="1008" t="str">
        <f t="shared" si="256"/>
        <v/>
      </c>
      <c r="JQ129" s="1008" t="str">
        <f t="shared" si="257"/>
        <v/>
      </c>
      <c r="JR129" s="1008" t="str">
        <f t="shared" si="258"/>
        <v/>
      </c>
      <c r="JS129" s="1008" t="str">
        <f t="shared" si="259"/>
        <v/>
      </c>
      <c r="JT129" s="1008" t="str">
        <f t="shared" si="260"/>
        <v/>
      </c>
      <c r="JU129" s="1008" t="str">
        <f t="shared" si="261"/>
        <v/>
      </c>
      <c r="JV129" s="1008" t="str">
        <f t="shared" si="262"/>
        <v/>
      </c>
      <c r="JW129" s="1008" t="str">
        <f t="shared" si="263"/>
        <v/>
      </c>
      <c r="JX129" s="1008" t="str">
        <f t="shared" si="264"/>
        <v/>
      </c>
      <c r="JY129" s="1008" t="str">
        <f t="shared" si="265"/>
        <v/>
      </c>
      <c r="JZ129" s="1008" t="str">
        <f t="shared" si="266"/>
        <v/>
      </c>
      <c r="KA129" s="1008" t="str">
        <f t="shared" si="267"/>
        <v/>
      </c>
      <c r="KB129" s="1008" t="str">
        <f t="shared" si="268"/>
        <v/>
      </c>
      <c r="KC129" s="1008" t="str">
        <f t="shared" si="269"/>
        <v/>
      </c>
      <c r="KD129" s="1008" t="str">
        <f t="shared" si="270"/>
        <v/>
      </c>
      <c r="KE129" s="1008" t="str">
        <f t="shared" si="271"/>
        <v/>
      </c>
      <c r="KF129" s="1008" t="str">
        <f t="shared" si="272"/>
        <v/>
      </c>
      <c r="KG129" s="1008" t="str">
        <f t="shared" si="273"/>
        <v/>
      </c>
      <c r="KH129" s="1008" t="str">
        <f t="shared" si="274"/>
        <v/>
      </c>
      <c r="KI129" s="1008" t="str">
        <f t="shared" si="275"/>
        <v/>
      </c>
      <c r="KJ129" s="1008" t="str">
        <f t="shared" si="276"/>
        <v/>
      </c>
      <c r="KK129" s="1008" t="str">
        <f t="shared" si="277"/>
        <v/>
      </c>
      <c r="KL129" s="1008" t="str">
        <f t="shared" si="278"/>
        <v/>
      </c>
      <c r="KM129" s="1008" t="str">
        <f t="shared" si="279"/>
        <v/>
      </c>
      <c r="KN129" s="1008" t="str">
        <f t="shared" si="280"/>
        <v/>
      </c>
      <c r="KO129" s="1008" t="str">
        <f t="shared" si="281"/>
        <v/>
      </c>
      <c r="KP129" s="1008" t="str">
        <f t="shared" si="282"/>
        <v/>
      </c>
      <c r="KQ129" s="1008" t="str">
        <f t="shared" si="283"/>
        <v/>
      </c>
      <c r="KR129" s="1008" t="str">
        <f t="shared" si="284"/>
        <v/>
      </c>
      <c r="KS129" s="1008" t="str">
        <f t="shared" si="285"/>
        <v/>
      </c>
      <c r="KT129" s="1008" t="str">
        <f t="shared" si="286"/>
        <v/>
      </c>
      <c r="KU129" s="1008" t="str">
        <f t="shared" si="287"/>
        <v/>
      </c>
      <c r="KV129" s="1008" t="str">
        <f t="shared" si="288"/>
        <v/>
      </c>
      <c r="KW129" s="1008" t="str">
        <f t="shared" si="289"/>
        <v/>
      </c>
      <c r="KX129" s="1008" t="str">
        <f t="shared" si="290"/>
        <v/>
      </c>
      <c r="KY129" s="1008" t="str">
        <f t="shared" si="291"/>
        <v/>
      </c>
      <c r="KZ129" s="1008" t="str">
        <f t="shared" si="292"/>
        <v/>
      </c>
      <c r="LA129" s="1008" t="str">
        <f t="shared" si="293"/>
        <v/>
      </c>
      <c r="LB129" s="1008" t="str">
        <f t="shared" si="294"/>
        <v/>
      </c>
      <c r="LC129" s="1008" t="str">
        <f t="shared" si="295"/>
        <v/>
      </c>
      <c r="LD129" s="1008" t="str">
        <f t="shared" si="296"/>
        <v/>
      </c>
      <c r="LE129" s="1008" t="str">
        <f t="shared" si="297"/>
        <v/>
      </c>
      <c r="LF129" s="1008" t="str">
        <f t="shared" si="298"/>
        <v/>
      </c>
      <c r="LG129" s="1008" t="str">
        <f t="shared" si="299"/>
        <v/>
      </c>
      <c r="LH129" s="1008" t="str">
        <f t="shared" si="300"/>
        <v/>
      </c>
      <c r="LI129" s="1008" t="str">
        <f t="shared" si="301"/>
        <v/>
      </c>
      <c r="LJ129" s="1008" t="str">
        <f t="shared" si="302"/>
        <v/>
      </c>
      <c r="LK129" s="1008" t="str">
        <f t="shared" si="303"/>
        <v/>
      </c>
      <c r="LL129" s="1008" t="str">
        <f t="shared" si="304"/>
        <v/>
      </c>
      <c r="LM129" s="1008" t="str">
        <f t="shared" si="305"/>
        <v/>
      </c>
      <c r="LN129" s="1008" t="str">
        <f t="shared" si="306"/>
        <v/>
      </c>
      <c r="LO129" s="1008" t="str">
        <f t="shared" si="307"/>
        <v/>
      </c>
      <c r="LP129" s="1008" t="str">
        <f t="shared" si="308"/>
        <v/>
      </c>
      <c r="LQ129" s="1009" t="str">
        <f t="shared" si="309"/>
        <v/>
      </c>
      <c r="LR129" s="1009" t="str">
        <f t="shared" si="310"/>
        <v/>
      </c>
      <c r="LS129" s="1009" t="str">
        <f t="shared" si="311"/>
        <v/>
      </c>
      <c r="LT129" s="1009" t="str">
        <f t="shared" si="312"/>
        <v/>
      </c>
      <c r="LU129" s="1009" t="str">
        <f t="shared" si="313"/>
        <v/>
      </c>
      <c r="LV129" s="1004" t="str">
        <f t="shared" si="314"/>
        <v/>
      </c>
      <c r="LW129" s="1004" t="str">
        <f t="shared" si="315"/>
        <v/>
      </c>
      <c r="LX129" s="1004" t="str">
        <f t="shared" si="316"/>
        <v/>
      </c>
      <c r="LY129" s="1004" t="str">
        <f t="shared" si="317"/>
        <v/>
      </c>
      <c r="LZ129" s="1004" t="str">
        <f t="shared" si="318"/>
        <v/>
      </c>
      <c r="MA129" s="1004" t="str">
        <f t="shared" si="319"/>
        <v/>
      </c>
      <c r="MB129" s="1004" t="str">
        <f t="shared" si="320"/>
        <v/>
      </c>
      <c r="MC129" s="1004" t="str">
        <f t="shared" si="321"/>
        <v/>
      </c>
      <c r="MD129" s="1004" t="str">
        <f t="shared" si="322"/>
        <v/>
      </c>
      <c r="ME129" s="1004" t="str">
        <f t="shared" si="323"/>
        <v/>
      </c>
      <c r="MF129" s="1004" t="str">
        <f t="shared" si="324"/>
        <v/>
      </c>
      <c r="MG129" s="1004" t="str">
        <f t="shared" si="325"/>
        <v/>
      </c>
      <c r="MH129" s="1004" t="str">
        <f t="shared" si="326"/>
        <v/>
      </c>
      <c r="MI129" s="1004" t="str">
        <f t="shared" si="327"/>
        <v/>
      </c>
      <c r="MJ129" s="1004" t="str">
        <f t="shared" si="328"/>
        <v/>
      </c>
      <c r="MK129" s="1004" t="str">
        <f t="shared" si="329"/>
        <v/>
      </c>
      <c r="ML129" s="1004" t="str">
        <f t="shared" si="330"/>
        <v/>
      </c>
      <c r="MM129" s="1004" t="str">
        <f t="shared" si="331"/>
        <v/>
      </c>
      <c r="MN129" s="1004" t="str">
        <f t="shared" si="332"/>
        <v/>
      </c>
      <c r="MO129" s="1004" t="str">
        <f t="shared" si="333"/>
        <v/>
      </c>
      <c r="MP129" s="1007">
        <f t="shared" si="340"/>
        <v>0</v>
      </c>
      <c r="MQ129" s="1007">
        <f t="shared" si="341"/>
        <v>0</v>
      </c>
      <c r="MR129" s="1007">
        <f t="shared" si="342"/>
        <v>0</v>
      </c>
      <c r="MS129" s="1007">
        <f t="shared" si="343"/>
        <v>0</v>
      </c>
      <c r="MT129" s="1007">
        <f t="shared" si="344"/>
        <v>0</v>
      </c>
      <c r="MU129" s="1007">
        <f t="shared" si="345"/>
        <v>0</v>
      </c>
      <c r="MV129" s="1007">
        <f t="shared" si="346"/>
        <v>0</v>
      </c>
      <c r="MW129" s="1007">
        <f t="shared" si="347"/>
        <v>0</v>
      </c>
      <c r="MX129" s="1007">
        <f t="shared" si="348"/>
        <v>0</v>
      </c>
      <c r="MY129" s="1007">
        <f t="shared" si="349"/>
        <v>0</v>
      </c>
      <c r="MZ129" s="1007">
        <f t="shared" si="334"/>
        <v>0</v>
      </c>
      <c r="NA129" s="1007">
        <f t="shared" si="335"/>
        <v>0</v>
      </c>
      <c r="NB129" s="1007">
        <f t="shared" si="336"/>
        <v>0</v>
      </c>
      <c r="NC129" s="1007">
        <f t="shared" si="337"/>
        <v>0</v>
      </c>
      <c r="ND129" s="1007">
        <f t="shared" si="338"/>
        <v>0</v>
      </c>
    </row>
    <row r="130" spans="1:369" s="1004" customFormat="1" ht="13.9" customHeight="1" x14ac:dyDescent="0.2">
      <c r="A130" s="1103" t="str">
        <f t="shared" si="339"/>
        <v/>
      </c>
      <c r="B130" s="1047">
        <f>'Rent Schedule &amp; Summary'!B37</f>
        <v>0</v>
      </c>
      <c r="C130" s="1038">
        <f>'Rent Schedule &amp; Summary'!C37</f>
        <v>0</v>
      </c>
      <c r="D130" s="1039">
        <f>'Rent Schedule &amp; Summary'!D37</f>
        <v>0</v>
      </c>
      <c r="E130" s="1040">
        <f>'Rent Schedule &amp; Summary'!E37</f>
        <v>0</v>
      </c>
      <c r="F130" s="1040">
        <f>'Rent Schedule &amp; Summary'!F37</f>
        <v>0</v>
      </c>
      <c r="G130" s="1040">
        <f>'Rent Schedule &amp; Summary'!G37</f>
        <v>0</v>
      </c>
      <c r="H130" s="1040">
        <f>'Rent Schedule &amp; Summary'!H37</f>
        <v>0</v>
      </c>
      <c r="I130" s="1040">
        <f>'Rent Schedule &amp; Summary'!I37</f>
        <v>0</v>
      </c>
      <c r="J130" s="1040">
        <f>'Rent Schedule &amp; Summary'!J37</f>
        <v>0</v>
      </c>
      <c r="K130" s="1041">
        <f>'Rent Schedule &amp; Summary'!K37</f>
        <v>0</v>
      </c>
      <c r="L130" s="480">
        <f t="shared" si="2"/>
        <v>0</v>
      </c>
      <c r="M130" s="480">
        <f t="shared" si="3"/>
        <v>0</v>
      </c>
      <c r="N130" s="1042">
        <f>'Rent Schedule &amp; Summary'!N37</f>
        <v>0</v>
      </c>
      <c r="O130" s="1042">
        <f>'Rent Schedule &amp; Summary'!K37</f>
        <v>0</v>
      </c>
      <c r="P130" s="1042">
        <f>'Rent Schedule &amp; Summary'!P37</f>
        <v>0</v>
      </c>
      <c r="Q130" s="1044">
        <f>'Rent Schedule &amp; Summary'!Q37</f>
        <v>0</v>
      </c>
      <c r="R130" s="1045"/>
      <c r="S130" s="1046"/>
      <c r="T130" s="1456"/>
      <c r="U130" s="1456"/>
      <c r="V130" s="1456"/>
      <c r="W130" s="1456"/>
      <c r="X130" s="1004" t="str">
        <f t="shared" si="4"/>
        <v/>
      </c>
      <c r="Y130" s="1004" t="str">
        <f t="shared" si="5"/>
        <v/>
      </c>
      <c r="Z130" s="1004" t="str">
        <f t="shared" si="6"/>
        <v/>
      </c>
      <c r="AA130" s="1004" t="str">
        <f t="shared" si="7"/>
        <v/>
      </c>
      <c r="AB130" s="1004" t="str">
        <f t="shared" si="8"/>
        <v/>
      </c>
      <c r="AC130" s="1004" t="str">
        <f t="shared" si="9"/>
        <v/>
      </c>
      <c r="AD130" s="1004" t="str">
        <f t="shared" si="10"/>
        <v/>
      </c>
      <c r="AE130" s="1004" t="str">
        <f t="shared" si="11"/>
        <v/>
      </c>
      <c r="AF130" s="1004" t="str">
        <f t="shared" si="12"/>
        <v/>
      </c>
      <c r="AG130" s="1004" t="str">
        <f t="shared" si="13"/>
        <v/>
      </c>
      <c r="AH130" s="1004" t="str">
        <f t="shared" si="14"/>
        <v/>
      </c>
      <c r="AI130" s="1004" t="str">
        <f t="shared" si="15"/>
        <v/>
      </c>
      <c r="AJ130" s="1004" t="str">
        <f t="shared" si="16"/>
        <v/>
      </c>
      <c r="AK130" s="1004" t="str">
        <f t="shared" si="17"/>
        <v/>
      </c>
      <c r="AL130" s="1004" t="str">
        <f t="shared" si="18"/>
        <v/>
      </c>
      <c r="AM130" s="1004" t="str">
        <f t="shared" si="19"/>
        <v/>
      </c>
      <c r="AN130" s="1004" t="str">
        <f t="shared" si="20"/>
        <v/>
      </c>
      <c r="AO130" s="1004" t="str">
        <f t="shared" si="21"/>
        <v/>
      </c>
      <c r="AP130" s="1004" t="str">
        <f t="shared" si="22"/>
        <v/>
      </c>
      <c r="AQ130" s="1004" t="str">
        <f t="shared" si="23"/>
        <v/>
      </c>
      <c r="AR130" s="1004" t="str">
        <f t="shared" si="24"/>
        <v/>
      </c>
      <c r="AS130" s="1004" t="str">
        <f t="shared" si="25"/>
        <v/>
      </c>
      <c r="AT130" s="1004" t="str">
        <f t="shared" si="26"/>
        <v/>
      </c>
      <c r="AU130" s="1004" t="str">
        <f t="shared" si="27"/>
        <v/>
      </c>
      <c r="AV130" s="1004" t="str">
        <f t="shared" si="28"/>
        <v/>
      </c>
      <c r="AW130" s="1004" t="str">
        <f t="shared" si="29"/>
        <v/>
      </c>
      <c r="AX130" s="1004" t="str">
        <f t="shared" si="30"/>
        <v/>
      </c>
      <c r="AY130" s="1004" t="str">
        <f t="shared" si="31"/>
        <v/>
      </c>
      <c r="AZ130" s="1004" t="str">
        <f t="shared" si="32"/>
        <v/>
      </c>
      <c r="BA130" s="1004" t="str">
        <f t="shared" si="33"/>
        <v/>
      </c>
      <c r="BB130" s="1004" t="str">
        <f t="shared" si="34"/>
        <v/>
      </c>
      <c r="BC130" s="1004" t="str">
        <f t="shared" si="35"/>
        <v/>
      </c>
      <c r="BD130" s="1004" t="str">
        <f t="shared" si="36"/>
        <v/>
      </c>
      <c r="BE130" s="1004" t="str">
        <f t="shared" si="37"/>
        <v/>
      </c>
      <c r="BF130" s="1004" t="str">
        <f t="shared" si="38"/>
        <v/>
      </c>
      <c r="BG130" s="1004" t="str">
        <f t="shared" si="39"/>
        <v/>
      </c>
      <c r="BH130" s="1004" t="str">
        <f t="shared" si="40"/>
        <v/>
      </c>
      <c r="BI130" s="1004" t="str">
        <f t="shared" si="41"/>
        <v/>
      </c>
      <c r="BJ130" s="1004" t="str">
        <f t="shared" si="42"/>
        <v/>
      </c>
      <c r="BK130" s="1004" t="str">
        <f t="shared" si="43"/>
        <v/>
      </c>
      <c r="BL130" s="1004" t="str">
        <f t="shared" si="44"/>
        <v/>
      </c>
      <c r="BM130" s="1004" t="str">
        <f t="shared" si="45"/>
        <v/>
      </c>
      <c r="BN130" s="1004" t="str">
        <f t="shared" si="46"/>
        <v/>
      </c>
      <c r="BO130" s="1004" t="str">
        <f t="shared" si="47"/>
        <v/>
      </c>
      <c r="BP130" s="1004" t="str">
        <f t="shared" si="48"/>
        <v/>
      </c>
      <c r="BQ130" s="1004" t="str">
        <f t="shared" si="49"/>
        <v/>
      </c>
      <c r="BR130" s="1004" t="str">
        <f t="shared" si="50"/>
        <v/>
      </c>
      <c r="BS130" s="1004" t="str">
        <f t="shared" si="51"/>
        <v/>
      </c>
      <c r="BT130" s="1004" t="str">
        <f t="shared" si="52"/>
        <v/>
      </c>
      <c r="BU130" s="1004" t="str">
        <f t="shared" si="53"/>
        <v/>
      </c>
      <c r="BV130" s="1004" t="str">
        <f t="shared" si="54"/>
        <v/>
      </c>
      <c r="BW130" s="1004" t="str">
        <f t="shared" si="55"/>
        <v/>
      </c>
      <c r="BX130" s="1004" t="str">
        <f t="shared" si="56"/>
        <v/>
      </c>
      <c r="BY130" s="1004" t="str">
        <f t="shared" si="57"/>
        <v/>
      </c>
      <c r="BZ130" s="1004" t="str">
        <f t="shared" si="58"/>
        <v/>
      </c>
      <c r="CA130" s="1004" t="str">
        <f t="shared" si="59"/>
        <v/>
      </c>
      <c r="CB130" s="1004" t="str">
        <f t="shared" si="60"/>
        <v/>
      </c>
      <c r="CC130" s="1004" t="str">
        <f t="shared" si="61"/>
        <v/>
      </c>
      <c r="CD130" s="1004" t="str">
        <f t="shared" si="62"/>
        <v/>
      </c>
      <c r="CE130" s="1004" t="str">
        <f t="shared" si="63"/>
        <v/>
      </c>
      <c r="CF130" s="1004" t="str">
        <f t="shared" si="64"/>
        <v/>
      </c>
      <c r="CG130" s="1004" t="str">
        <f t="shared" si="65"/>
        <v/>
      </c>
      <c r="CH130" s="1004" t="str">
        <f t="shared" si="66"/>
        <v/>
      </c>
      <c r="CI130" s="1004" t="str">
        <f t="shared" si="67"/>
        <v/>
      </c>
      <c r="CJ130" s="1004" t="str">
        <f t="shared" si="68"/>
        <v/>
      </c>
      <c r="CK130" s="1004" t="str">
        <f t="shared" si="69"/>
        <v/>
      </c>
      <c r="CL130" s="1004" t="str">
        <f t="shared" si="70"/>
        <v/>
      </c>
      <c r="CM130" s="1004" t="str">
        <f t="shared" si="71"/>
        <v/>
      </c>
      <c r="CN130" s="1004" t="str">
        <f t="shared" si="72"/>
        <v/>
      </c>
      <c r="CO130" s="1004" t="str">
        <f t="shared" si="73"/>
        <v/>
      </c>
      <c r="CP130" s="1004" t="str">
        <f t="shared" si="74"/>
        <v/>
      </c>
      <c r="CQ130" s="1004" t="str">
        <f t="shared" si="75"/>
        <v/>
      </c>
      <c r="CR130" s="1004" t="str">
        <f t="shared" si="76"/>
        <v/>
      </c>
      <c r="CS130" s="1004" t="str">
        <f t="shared" si="77"/>
        <v/>
      </c>
      <c r="CT130" s="1004" t="str">
        <f t="shared" si="78"/>
        <v/>
      </c>
      <c r="CU130" s="1004" t="str">
        <f t="shared" si="79"/>
        <v/>
      </c>
      <c r="CV130" s="1004" t="str">
        <f t="shared" si="80"/>
        <v/>
      </c>
      <c r="CW130" s="1004" t="str">
        <f t="shared" si="81"/>
        <v/>
      </c>
      <c r="CX130" s="1004" t="str">
        <f t="shared" si="82"/>
        <v/>
      </c>
      <c r="CY130" s="1004" t="str">
        <f t="shared" si="83"/>
        <v/>
      </c>
      <c r="CZ130" s="1004" t="str">
        <f t="shared" si="84"/>
        <v/>
      </c>
      <c r="DA130" s="1004" t="str">
        <f t="shared" si="85"/>
        <v/>
      </c>
      <c r="DB130" s="1004" t="str">
        <f t="shared" si="86"/>
        <v/>
      </c>
      <c r="DC130" s="1004" t="str">
        <f t="shared" si="87"/>
        <v/>
      </c>
      <c r="DD130" s="1004" t="str">
        <f t="shared" si="88"/>
        <v/>
      </c>
      <c r="DE130" s="1004" t="str">
        <f t="shared" si="89"/>
        <v/>
      </c>
      <c r="DF130" s="1004" t="str">
        <f t="shared" si="90"/>
        <v/>
      </c>
      <c r="DG130" s="1004" t="str">
        <f t="shared" si="91"/>
        <v/>
      </c>
      <c r="DH130" s="1004" t="str">
        <f t="shared" si="92"/>
        <v/>
      </c>
      <c r="DI130" s="1004" t="str">
        <f t="shared" si="93"/>
        <v/>
      </c>
      <c r="DJ130" s="1004" t="str">
        <f t="shared" si="94"/>
        <v/>
      </c>
      <c r="DK130" s="1004" t="str">
        <f t="shared" si="95"/>
        <v/>
      </c>
      <c r="DL130" s="1004" t="str">
        <f t="shared" si="96"/>
        <v/>
      </c>
      <c r="DM130" s="1004" t="str">
        <f t="shared" si="97"/>
        <v/>
      </c>
      <c r="DN130" s="1004" t="str">
        <f t="shared" si="98"/>
        <v/>
      </c>
      <c r="DO130" s="1004" t="str">
        <f t="shared" si="99"/>
        <v/>
      </c>
      <c r="DP130" s="1004" t="str">
        <f t="shared" si="100"/>
        <v/>
      </c>
      <c r="DQ130" s="1004" t="str">
        <f t="shared" si="101"/>
        <v/>
      </c>
      <c r="DR130" s="1004" t="str">
        <f t="shared" si="102"/>
        <v/>
      </c>
      <c r="DS130" s="1004" t="str">
        <f t="shared" si="103"/>
        <v/>
      </c>
      <c r="DT130" s="1004" t="str">
        <f t="shared" si="104"/>
        <v/>
      </c>
      <c r="DU130" s="1004" t="str">
        <f t="shared" si="105"/>
        <v/>
      </c>
      <c r="DV130" s="1004" t="str">
        <f t="shared" si="106"/>
        <v/>
      </c>
      <c r="DW130" s="1004" t="str">
        <f t="shared" si="107"/>
        <v/>
      </c>
      <c r="DX130" s="1004" t="str">
        <f t="shared" si="108"/>
        <v/>
      </c>
      <c r="DY130" s="1004" t="str">
        <f t="shared" si="109"/>
        <v/>
      </c>
      <c r="DZ130" s="1004" t="str">
        <f t="shared" si="110"/>
        <v/>
      </c>
      <c r="EA130" s="1004" t="str">
        <f t="shared" si="111"/>
        <v/>
      </c>
      <c r="EB130" s="1004" t="str">
        <f t="shared" si="112"/>
        <v/>
      </c>
      <c r="EC130" s="1004" t="str">
        <f t="shared" si="113"/>
        <v/>
      </c>
      <c r="ED130" s="1004" t="str">
        <f t="shared" si="114"/>
        <v/>
      </c>
      <c r="EE130" s="1004" t="str">
        <f t="shared" si="115"/>
        <v/>
      </c>
      <c r="EF130" s="1004" t="str">
        <f t="shared" si="116"/>
        <v/>
      </c>
      <c r="EG130" s="1004" t="str">
        <f t="shared" si="117"/>
        <v/>
      </c>
      <c r="EH130" s="1004" t="str">
        <f t="shared" si="118"/>
        <v/>
      </c>
      <c r="EI130" s="1004" t="str">
        <f t="shared" si="119"/>
        <v/>
      </c>
      <c r="EJ130" s="1004" t="str">
        <f t="shared" si="120"/>
        <v/>
      </c>
      <c r="EK130" s="1004" t="str">
        <f t="shared" si="121"/>
        <v/>
      </c>
      <c r="EL130" s="1004" t="str">
        <f t="shared" si="122"/>
        <v/>
      </c>
      <c r="EM130" s="1004" t="str">
        <f t="shared" si="123"/>
        <v/>
      </c>
      <c r="EN130" s="1004" t="str">
        <f t="shared" si="124"/>
        <v/>
      </c>
      <c r="EO130" s="1004" t="str">
        <f t="shared" si="125"/>
        <v/>
      </c>
      <c r="EP130" s="1004" t="str">
        <f t="shared" si="126"/>
        <v/>
      </c>
      <c r="EQ130" s="1004" t="str">
        <f t="shared" si="127"/>
        <v/>
      </c>
      <c r="ER130" s="1004" t="str">
        <f t="shared" si="128"/>
        <v/>
      </c>
      <c r="ES130" s="1004" t="str">
        <f t="shared" si="129"/>
        <v/>
      </c>
      <c r="ET130" s="1004" t="str">
        <f t="shared" si="130"/>
        <v/>
      </c>
      <c r="EU130" s="1004" t="str">
        <f t="shared" si="131"/>
        <v/>
      </c>
      <c r="EV130" s="1004" t="str">
        <f t="shared" si="132"/>
        <v/>
      </c>
      <c r="EW130" s="1004" t="str">
        <f t="shared" si="133"/>
        <v/>
      </c>
      <c r="EX130" s="1004" t="str">
        <f t="shared" si="134"/>
        <v/>
      </c>
      <c r="EY130" s="1004" t="str">
        <f t="shared" si="135"/>
        <v/>
      </c>
      <c r="EZ130" s="1004" t="str">
        <f t="shared" si="136"/>
        <v/>
      </c>
      <c r="FA130" s="1004" t="str">
        <f t="shared" si="137"/>
        <v/>
      </c>
      <c r="FB130" s="1004" t="str">
        <f t="shared" si="138"/>
        <v/>
      </c>
      <c r="FC130" s="1004" t="str">
        <f t="shared" si="139"/>
        <v/>
      </c>
      <c r="FD130" s="1004" t="str">
        <f t="shared" si="140"/>
        <v/>
      </c>
      <c r="FE130" s="1004" t="str">
        <f t="shared" si="141"/>
        <v/>
      </c>
      <c r="FF130" s="1004" t="str">
        <f t="shared" si="142"/>
        <v/>
      </c>
      <c r="FG130" s="1004" t="str">
        <f t="shared" si="143"/>
        <v/>
      </c>
      <c r="FH130" s="1004" t="str">
        <f t="shared" si="144"/>
        <v/>
      </c>
      <c r="FI130" s="1004" t="str">
        <f t="shared" si="145"/>
        <v/>
      </c>
      <c r="FJ130" s="1004" t="str">
        <f t="shared" si="146"/>
        <v/>
      </c>
      <c r="FK130" s="1004" t="str">
        <f t="shared" si="147"/>
        <v/>
      </c>
      <c r="FL130" s="1004" t="str">
        <f t="shared" si="148"/>
        <v/>
      </c>
      <c r="FM130" s="1004" t="str">
        <f t="shared" si="149"/>
        <v/>
      </c>
      <c r="FN130" s="1004" t="str">
        <f t="shared" si="150"/>
        <v/>
      </c>
      <c r="FO130" s="1004" t="str">
        <f t="shared" si="151"/>
        <v/>
      </c>
      <c r="FP130" s="1004" t="str">
        <f t="shared" si="152"/>
        <v/>
      </c>
      <c r="FQ130" s="1004" t="str">
        <f t="shared" si="153"/>
        <v/>
      </c>
      <c r="FR130" s="1004" t="str">
        <f t="shared" si="154"/>
        <v/>
      </c>
      <c r="FS130" s="1004" t="str">
        <f t="shared" si="155"/>
        <v/>
      </c>
      <c r="FT130" s="1004" t="str">
        <f t="shared" si="156"/>
        <v/>
      </c>
      <c r="FU130" s="1004" t="str">
        <f t="shared" si="157"/>
        <v/>
      </c>
      <c r="FV130" s="1004" t="str">
        <f t="shared" si="158"/>
        <v/>
      </c>
      <c r="FW130" s="1004" t="str">
        <f t="shared" si="159"/>
        <v/>
      </c>
      <c r="FX130" s="1004" t="str">
        <f t="shared" si="160"/>
        <v/>
      </c>
      <c r="FY130" s="1004" t="str">
        <f t="shared" si="161"/>
        <v/>
      </c>
      <c r="FZ130" s="1004" t="str">
        <f t="shared" si="162"/>
        <v/>
      </c>
      <c r="GA130" s="1004" t="str">
        <f t="shared" si="163"/>
        <v/>
      </c>
      <c r="GB130" s="1004" t="str">
        <f t="shared" si="164"/>
        <v/>
      </c>
      <c r="GC130" s="1004" t="str">
        <f t="shared" si="165"/>
        <v/>
      </c>
      <c r="GD130" s="1004" t="str">
        <f t="shared" si="166"/>
        <v/>
      </c>
      <c r="GE130" s="1004" t="str">
        <f t="shared" si="167"/>
        <v/>
      </c>
      <c r="GF130" s="1004" t="str">
        <f t="shared" si="168"/>
        <v/>
      </c>
      <c r="GG130" s="1004" t="str">
        <f t="shared" si="169"/>
        <v/>
      </c>
      <c r="GH130" s="1004" t="str">
        <f t="shared" si="170"/>
        <v/>
      </c>
      <c r="GI130" s="1004" t="str">
        <f t="shared" si="171"/>
        <v/>
      </c>
      <c r="GJ130" s="1004" t="str">
        <f t="shared" si="172"/>
        <v/>
      </c>
      <c r="GK130" s="1004" t="str">
        <f t="shared" si="173"/>
        <v/>
      </c>
      <c r="GL130" s="1004" t="str">
        <f t="shared" si="174"/>
        <v/>
      </c>
      <c r="GM130" s="1004" t="str">
        <f t="shared" si="175"/>
        <v/>
      </c>
      <c r="GN130" s="1004" t="str">
        <f t="shared" si="176"/>
        <v/>
      </c>
      <c r="GO130" s="1004" t="str">
        <f t="shared" si="177"/>
        <v/>
      </c>
      <c r="GP130" s="1004" t="str">
        <f t="shared" si="178"/>
        <v/>
      </c>
      <c r="GQ130" s="1004" t="str">
        <f t="shared" si="179"/>
        <v/>
      </c>
      <c r="GR130" s="1004" t="str">
        <f t="shared" si="180"/>
        <v/>
      </c>
      <c r="GS130" s="1004" t="str">
        <f t="shared" si="181"/>
        <v/>
      </c>
      <c r="GT130" s="1004" t="str">
        <f t="shared" si="182"/>
        <v/>
      </c>
      <c r="GU130" s="1004" t="str">
        <f t="shared" si="183"/>
        <v/>
      </c>
      <c r="GV130" s="1004" t="str">
        <f t="shared" si="184"/>
        <v/>
      </c>
      <c r="GW130" s="1004" t="str">
        <f t="shared" si="185"/>
        <v/>
      </c>
      <c r="GX130" s="1004" t="str">
        <f t="shared" si="186"/>
        <v/>
      </c>
      <c r="GY130" s="1004" t="str">
        <f t="shared" si="187"/>
        <v/>
      </c>
      <c r="GZ130" s="1004" t="str">
        <f t="shared" si="188"/>
        <v/>
      </c>
      <c r="HA130" s="1004" t="str">
        <f t="shared" si="189"/>
        <v/>
      </c>
      <c r="HB130" s="1004" t="str">
        <f t="shared" si="190"/>
        <v/>
      </c>
      <c r="HC130" s="1004" t="str">
        <f t="shared" si="191"/>
        <v/>
      </c>
      <c r="HD130" s="1004" t="str">
        <f t="shared" si="192"/>
        <v/>
      </c>
      <c r="HE130" s="1004" t="str">
        <f t="shared" si="193"/>
        <v/>
      </c>
      <c r="HF130" s="1004" t="str">
        <f t="shared" si="194"/>
        <v/>
      </c>
      <c r="HG130" s="1004" t="str">
        <f t="shared" si="195"/>
        <v/>
      </c>
      <c r="HH130" s="1004" t="str">
        <f t="shared" si="196"/>
        <v/>
      </c>
      <c r="HI130" s="1004" t="str">
        <f t="shared" si="197"/>
        <v/>
      </c>
      <c r="HJ130" s="1004" t="str">
        <f t="shared" si="198"/>
        <v/>
      </c>
      <c r="HK130" s="1004" t="str">
        <f t="shared" si="199"/>
        <v/>
      </c>
      <c r="HL130" s="1004" t="str">
        <f t="shared" si="200"/>
        <v/>
      </c>
      <c r="HM130" s="1004" t="str">
        <f t="shared" si="201"/>
        <v/>
      </c>
      <c r="HN130" s="1004" t="str">
        <f t="shared" si="202"/>
        <v/>
      </c>
      <c r="HO130" s="1004" t="str">
        <f t="shared" si="203"/>
        <v/>
      </c>
      <c r="HP130" s="1004" t="str">
        <f t="shared" si="204"/>
        <v/>
      </c>
      <c r="HQ130" s="1004" t="str">
        <f t="shared" si="205"/>
        <v/>
      </c>
      <c r="HR130" s="1004" t="str">
        <f t="shared" si="206"/>
        <v/>
      </c>
      <c r="HS130" s="1004" t="str">
        <f t="shared" si="207"/>
        <v/>
      </c>
      <c r="HT130" s="1004" t="str">
        <f t="shared" si="208"/>
        <v/>
      </c>
      <c r="HU130" s="1004" t="str">
        <f t="shared" si="209"/>
        <v/>
      </c>
      <c r="HV130" s="1004" t="str">
        <f t="shared" si="210"/>
        <v/>
      </c>
      <c r="HW130" s="1004" t="str">
        <f t="shared" si="211"/>
        <v/>
      </c>
      <c r="HX130" s="1004" t="str">
        <f t="shared" si="212"/>
        <v/>
      </c>
      <c r="HY130" s="1004" t="str">
        <f t="shared" si="213"/>
        <v/>
      </c>
      <c r="HZ130" s="1008" t="str">
        <f t="shared" si="214"/>
        <v/>
      </c>
      <c r="IA130" s="1008" t="str">
        <f t="shared" si="215"/>
        <v/>
      </c>
      <c r="IB130" s="1008" t="str">
        <f t="shared" si="216"/>
        <v/>
      </c>
      <c r="IC130" s="1008" t="str">
        <f t="shared" si="217"/>
        <v/>
      </c>
      <c r="ID130" s="1008" t="str">
        <f t="shared" si="218"/>
        <v/>
      </c>
      <c r="IE130" s="1008" t="str">
        <f t="shared" si="219"/>
        <v/>
      </c>
      <c r="IF130" s="1008" t="str">
        <f t="shared" si="220"/>
        <v/>
      </c>
      <c r="IG130" s="1008" t="str">
        <f t="shared" si="221"/>
        <v/>
      </c>
      <c r="IH130" s="1008" t="str">
        <f t="shared" si="222"/>
        <v/>
      </c>
      <c r="II130" s="1008" t="str">
        <f t="shared" si="223"/>
        <v/>
      </c>
      <c r="IJ130" s="1008" t="str">
        <f t="shared" si="224"/>
        <v/>
      </c>
      <c r="IK130" s="1008" t="str">
        <f t="shared" si="225"/>
        <v/>
      </c>
      <c r="IL130" s="1008" t="str">
        <f t="shared" si="226"/>
        <v/>
      </c>
      <c r="IM130" s="1008" t="str">
        <f t="shared" si="227"/>
        <v/>
      </c>
      <c r="IN130" s="1008" t="str">
        <f t="shared" si="228"/>
        <v/>
      </c>
      <c r="IO130" s="1008" t="str">
        <f t="shared" si="229"/>
        <v/>
      </c>
      <c r="IP130" s="1008" t="str">
        <f t="shared" si="230"/>
        <v/>
      </c>
      <c r="IQ130" s="1008" t="str">
        <f t="shared" si="231"/>
        <v/>
      </c>
      <c r="IR130" s="1008" t="str">
        <f t="shared" si="232"/>
        <v/>
      </c>
      <c r="IS130" s="1008" t="str">
        <f t="shared" si="233"/>
        <v/>
      </c>
      <c r="IT130" s="1008" t="str">
        <f t="shared" si="234"/>
        <v/>
      </c>
      <c r="IU130" s="1008" t="str">
        <f t="shared" si="235"/>
        <v/>
      </c>
      <c r="IV130" s="1008" t="str">
        <f t="shared" si="236"/>
        <v/>
      </c>
      <c r="IW130" s="1008" t="str">
        <f t="shared" si="237"/>
        <v/>
      </c>
      <c r="IX130" s="1008" t="str">
        <f t="shared" si="238"/>
        <v/>
      </c>
      <c r="IY130" s="1008" t="str">
        <f t="shared" si="239"/>
        <v/>
      </c>
      <c r="IZ130" s="1008" t="str">
        <f t="shared" si="240"/>
        <v/>
      </c>
      <c r="JA130" s="1008" t="str">
        <f t="shared" si="241"/>
        <v/>
      </c>
      <c r="JB130" s="1008" t="str">
        <f t="shared" si="242"/>
        <v/>
      </c>
      <c r="JC130" s="1008" t="str">
        <f t="shared" si="243"/>
        <v/>
      </c>
      <c r="JD130" s="1008" t="str">
        <f t="shared" si="244"/>
        <v/>
      </c>
      <c r="JE130" s="1008" t="str">
        <f t="shared" si="245"/>
        <v/>
      </c>
      <c r="JF130" s="1008" t="str">
        <f t="shared" si="246"/>
        <v/>
      </c>
      <c r="JG130" s="1008" t="str">
        <f t="shared" si="247"/>
        <v/>
      </c>
      <c r="JH130" s="1008" t="str">
        <f t="shared" si="248"/>
        <v/>
      </c>
      <c r="JI130" s="1008" t="str">
        <f t="shared" si="249"/>
        <v/>
      </c>
      <c r="JJ130" s="1008" t="str">
        <f t="shared" si="250"/>
        <v/>
      </c>
      <c r="JK130" s="1008" t="str">
        <f t="shared" si="251"/>
        <v/>
      </c>
      <c r="JL130" s="1008" t="str">
        <f t="shared" si="252"/>
        <v/>
      </c>
      <c r="JM130" s="1008" t="str">
        <f t="shared" si="253"/>
        <v/>
      </c>
      <c r="JN130" s="1008" t="str">
        <f t="shared" si="254"/>
        <v/>
      </c>
      <c r="JO130" s="1008" t="str">
        <f t="shared" si="255"/>
        <v/>
      </c>
      <c r="JP130" s="1008" t="str">
        <f t="shared" si="256"/>
        <v/>
      </c>
      <c r="JQ130" s="1008" t="str">
        <f t="shared" si="257"/>
        <v/>
      </c>
      <c r="JR130" s="1008" t="str">
        <f t="shared" si="258"/>
        <v/>
      </c>
      <c r="JS130" s="1008" t="str">
        <f t="shared" si="259"/>
        <v/>
      </c>
      <c r="JT130" s="1008" t="str">
        <f t="shared" si="260"/>
        <v/>
      </c>
      <c r="JU130" s="1008" t="str">
        <f t="shared" si="261"/>
        <v/>
      </c>
      <c r="JV130" s="1008" t="str">
        <f t="shared" si="262"/>
        <v/>
      </c>
      <c r="JW130" s="1008" t="str">
        <f t="shared" si="263"/>
        <v/>
      </c>
      <c r="JX130" s="1008" t="str">
        <f t="shared" si="264"/>
        <v/>
      </c>
      <c r="JY130" s="1008" t="str">
        <f t="shared" si="265"/>
        <v/>
      </c>
      <c r="JZ130" s="1008" t="str">
        <f t="shared" si="266"/>
        <v/>
      </c>
      <c r="KA130" s="1008" t="str">
        <f t="shared" si="267"/>
        <v/>
      </c>
      <c r="KB130" s="1008" t="str">
        <f t="shared" si="268"/>
        <v/>
      </c>
      <c r="KC130" s="1008" t="str">
        <f t="shared" si="269"/>
        <v/>
      </c>
      <c r="KD130" s="1008" t="str">
        <f t="shared" si="270"/>
        <v/>
      </c>
      <c r="KE130" s="1008" t="str">
        <f t="shared" si="271"/>
        <v/>
      </c>
      <c r="KF130" s="1008" t="str">
        <f t="shared" si="272"/>
        <v/>
      </c>
      <c r="KG130" s="1008" t="str">
        <f t="shared" si="273"/>
        <v/>
      </c>
      <c r="KH130" s="1008" t="str">
        <f t="shared" si="274"/>
        <v/>
      </c>
      <c r="KI130" s="1008" t="str">
        <f t="shared" si="275"/>
        <v/>
      </c>
      <c r="KJ130" s="1008" t="str">
        <f t="shared" si="276"/>
        <v/>
      </c>
      <c r="KK130" s="1008" t="str">
        <f t="shared" si="277"/>
        <v/>
      </c>
      <c r="KL130" s="1008" t="str">
        <f t="shared" si="278"/>
        <v/>
      </c>
      <c r="KM130" s="1008" t="str">
        <f t="shared" si="279"/>
        <v/>
      </c>
      <c r="KN130" s="1008" t="str">
        <f t="shared" si="280"/>
        <v/>
      </c>
      <c r="KO130" s="1008" t="str">
        <f t="shared" si="281"/>
        <v/>
      </c>
      <c r="KP130" s="1008" t="str">
        <f t="shared" si="282"/>
        <v/>
      </c>
      <c r="KQ130" s="1008" t="str">
        <f t="shared" si="283"/>
        <v/>
      </c>
      <c r="KR130" s="1008" t="str">
        <f t="shared" si="284"/>
        <v/>
      </c>
      <c r="KS130" s="1008" t="str">
        <f t="shared" si="285"/>
        <v/>
      </c>
      <c r="KT130" s="1008" t="str">
        <f t="shared" si="286"/>
        <v/>
      </c>
      <c r="KU130" s="1008" t="str">
        <f t="shared" si="287"/>
        <v/>
      </c>
      <c r="KV130" s="1008" t="str">
        <f t="shared" si="288"/>
        <v/>
      </c>
      <c r="KW130" s="1008" t="str">
        <f t="shared" si="289"/>
        <v/>
      </c>
      <c r="KX130" s="1008" t="str">
        <f t="shared" si="290"/>
        <v/>
      </c>
      <c r="KY130" s="1008" t="str">
        <f t="shared" si="291"/>
        <v/>
      </c>
      <c r="KZ130" s="1008" t="str">
        <f t="shared" si="292"/>
        <v/>
      </c>
      <c r="LA130" s="1008" t="str">
        <f t="shared" si="293"/>
        <v/>
      </c>
      <c r="LB130" s="1008" t="str">
        <f t="shared" si="294"/>
        <v/>
      </c>
      <c r="LC130" s="1008" t="str">
        <f t="shared" si="295"/>
        <v/>
      </c>
      <c r="LD130" s="1008" t="str">
        <f t="shared" si="296"/>
        <v/>
      </c>
      <c r="LE130" s="1008" t="str">
        <f t="shared" si="297"/>
        <v/>
      </c>
      <c r="LF130" s="1008" t="str">
        <f t="shared" si="298"/>
        <v/>
      </c>
      <c r="LG130" s="1008" t="str">
        <f t="shared" si="299"/>
        <v/>
      </c>
      <c r="LH130" s="1008" t="str">
        <f t="shared" si="300"/>
        <v/>
      </c>
      <c r="LI130" s="1008" t="str">
        <f t="shared" si="301"/>
        <v/>
      </c>
      <c r="LJ130" s="1008" t="str">
        <f t="shared" si="302"/>
        <v/>
      </c>
      <c r="LK130" s="1008" t="str">
        <f t="shared" si="303"/>
        <v/>
      </c>
      <c r="LL130" s="1008" t="str">
        <f t="shared" si="304"/>
        <v/>
      </c>
      <c r="LM130" s="1008" t="str">
        <f t="shared" si="305"/>
        <v/>
      </c>
      <c r="LN130" s="1008" t="str">
        <f t="shared" si="306"/>
        <v/>
      </c>
      <c r="LO130" s="1008" t="str">
        <f t="shared" si="307"/>
        <v/>
      </c>
      <c r="LP130" s="1008" t="str">
        <f t="shared" si="308"/>
        <v/>
      </c>
      <c r="LQ130" s="1009" t="str">
        <f t="shared" si="309"/>
        <v/>
      </c>
      <c r="LR130" s="1009" t="str">
        <f t="shared" si="310"/>
        <v/>
      </c>
      <c r="LS130" s="1009" t="str">
        <f t="shared" si="311"/>
        <v/>
      </c>
      <c r="LT130" s="1009" t="str">
        <f t="shared" si="312"/>
        <v/>
      </c>
      <c r="LU130" s="1009" t="str">
        <f t="shared" si="313"/>
        <v/>
      </c>
      <c r="LV130" s="1004" t="str">
        <f t="shared" si="314"/>
        <v/>
      </c>
      <c r="LW130" s="1004" t="str">
        <f t="shared" si="315"/>
        <v/>
      </c>
      <c r="LX130" s="1004" t="str">
        <f t="shared" si="316"/>
        <v/>
      </c>
      <c r="LY130" s="1004" t="str">
        <f t="shared" si="317"/>
        <v/>
      </c>
      <c r="LZ130" s="1004" t="str">
        <f t="shared" si="318"/>
        <v/>
      </c>
      <c r="MA130" s="1004" t="str">
        <f t="shared" si="319"/>
        <v/>
      </c>
      <c r="MB130" s="1004" t="str">
        <f t="shared" si="320"/>
        <v/>
      </c>
      <c r="MC130" s="1004" t="str">
        <f t="shared" si="321"/>
        <v/>
      </c>
      <c r="MD130" s="1004" t="str">
        <f t="shared" si="322"/>
        <v/>
      </c>
      <c r="ME130" s="1004" t="str">
        <f t="shared" si="323"/>
        <v/>
      </c>
      <c r="MF130" s="1004" t="str">
        <f t="shared" si="324"/>
        <v/>
      </c>
      <c r="MG130" s="1004" t="str">
        <f t="shared" si="325"/>
        <v/>
      </c>
      <c r="MH130" s="1004" t="str">
        <f t="shared" si="326"/>
        <v/>
      </c>
      <c r="MI130" s="1004" t="str">
        <f t="shared" si="327"/>
        <v/>
      </c>
      <c r="MJ130" s="1004" t="str">
        <f t="shared" si="328"/>
        <v/>
      </c>
      <c r="MK130" s="1004" t="str">
        <f t="shared" si="329"/>
        <v/>
      </c>
      <c r="ML130" s="1004" t="str">
        <f t="shared" si="330"/>
        <v/>
      </c>
      <c r="MM130" s="1004" t="str">
        <f t="shared" si="331"/>
        <v/>
      </c>
      <c r="MN130" s="1004" t="str">
        <f t="shared" si="332"/>
        <v/>
      </c>
      <c r="MO130" s="1004" t="str">
        <f t="shared" si="333"/>
        <v/>
      </c>
      <c r="MP130" s="1007">
        <f t="shared" si="340"/>
        <v>0</v>
      </c>
      <c r="MQ130" s="1007">
        <f t="shared" si="341"/>
        <v>0</v>
      </c>
      <c r="MR130" s="1007">
        <f t="shared" si="342"/>
        <v>0</v>
      </c>
      <c r="MS130" s="1007">
        <f t="shared" si="343"/>
        <v>0</v>
      </c>
      <c r="MT130" s="1007">
        <f t="shared" si="344"/>
        <v>0</v>
      </c>
      <c r="MU130" s="1007">
        <f t="shared" si="345"/>
        <v>0</v>
      </c>
      <c r="MV130" s="1007">
        <f t="shared" si="346"/>
        <v>0</v>
      </c>
      <c r="MW130" s="1007">
        <f t="shared" si="347"/>
        <v>0</v>
      </c>
      <c r="MX130" s="1007">
        <f t="shared" si="348"/>
        <v>0</v>
      </c>
      <c r="MY130" s="1007">
        <f t="shared" si="349"/>
        <v>0</v>
      </c>
      <c r="MZ130" s="1007">
        <f t="shared" si="334"/>
        <v>0</v>
      </c>
      <c r="NA130" s="1007">
        <f t="shared" si="335"/>
        <v>0</v>
      </c>
      <c r="NB130" s="1007">
        <f t="shared" si="336"/>
        <v>0</v>
      </c>
      <c r="NC130" s="1007">
        <f t="shared" si="337"/>
        <v>0</v>
      </c>
      <c r="ND130" s="1007">
        <f t="shared" si="338"/>
        <v>0</v>
      </c>
    </row>
    <row r="131" spans="1:369" s="1004" customFormat="1" ht="13.9" customHeight="1" x14ac:dyDescent="0.2">
      <c r="A131" s="1103" t="str">
        <f t="shared" si="339"/>
        <v/>
      </c>
      <c r="B131" s="1047">
        <f>'Rent Schedule &amp; Summary'!B38</f>
        <v>0</v>
      </c>
      <c r="C131" s="1038">
        <f>'Rent Schedule &amp; Summary'!C38</f>
        <v>0</v>
      </c>
      <c r="D131" s="1039">
        <f>'Rent Schedule &amp; Summary'!D38</f>
        <v>0</v>
      </c>
      <c r="E131" s="1040">
        <f>'Rent Schedule &amp; Summary'!E38</f>
        <v>0</v>
      </c>
      <c r="F131" s="1040">
        <f>'Rent Schedule &amp; Summary'!F38</f>
        <v>0</v>
      </c>
      <c r="G131" s="1040">
        <f>'Rent Schedule &amp; Summary'!G38</f>
        <v>0</v>
      </c>
      <c r="H131" s="1040">
        <f>'Rent Schedule &amp; Summary'!H38</f>
        <v>0</v>
      </c>
      <c r="I131" s="1040">
        <f>'Rent Schedule &amp; Summary'!I38</f>
        <v>0</v>
      </c>
      <c r="J131" s="1040">
        <f>'Rent Schedule &amp; Summary'!J38</f>
        <v>0</v>
      </c>
      <c r="K131" s="1041">
        <f>'Rent Schedule &amp; Summary'!K38</f>
        <v>0</v>
      </c>
      <c r="L131" s="480">
        <f t="shared" si="2"/>
        <v>0</v>
      </c>
      <c r="M131" s="480">
        <f t="shared" si="3"/>
        <v>0</v>
      </c>
      <c r="N131" s="1042">
        <f>'Rent Schedule &amp; Summary'!N38</f>
        <v>0</v>
      </c>
      <c r="O131" s="1042">
        <f>'Rent Schedule &amp; Summary'!K38</f>
        <v>0</v>
      </c>
      <c r="P131" s="1042">
        <f>'Rent Schedule &amp; Summary'!P38</f>
        <v>0</v>
      </c>
      <c r="Q131" s="1044">
        <f>'Rent Schedule &amp; Summary'!Q38</f>
        <v>0</v>
      </c>
      <c r="R131" s="1045"/>
      <c r="S131" s="1046"/>
      <c r="T131" s="1456"/>
      <c r="U131" s="1456"/>
      <c r="V131" s="1456"/>
      <c r="W131" s="1456"/>
      <c r="X131" s="1004" t="str">
        <f t="shared" si="4"/>
        <v/>
      </c>
      <c r="Y131" s="1004" t="str">
        <f t="shared" si="5"/>
        <v/>
      </c>
      <c r="Z131" s="1004" t="str">
        <f t="shared" si="6"/>
        <v/>
      </c>
      <c r="AA131" s="1004" t="str">
        <f t="shared" si="7"/>
        <v/>
      </c>
      <c r="AB131" s="1004" t="str">
        <f t="shared" si="8"/>
        <v/>
      </c>
      <c r="AC131" s="1004" t="str">
        <f t="shared" si="9"/>
        <v/>
      </c>
      <c r="AD131" s="1004" t="str">
        <f t="shared" si="10"/>
        <v/>
      </c>
      <c r="AE131" s="1004" t="str">
        <f t="shared" si="11"/>
        <v/>
      </c>
      <c r="AF131" s="1004" t="str">
        <f t="shared" si="12"/>
        <v/>
      </c>
      <c r="AG131" s="1004" t="str">
        <f t="shared" si="13"/>
        <v/>
      </c>
      <c r="AH131" s="1004" t="str">
        <f t="shared" si="14"/>
        <v/>
      </c>
      <c r="AI131" s="1004" t="str">
        <f t="shared" si="15"/>
        <v/>
      </c>
      <c r="AJ131" s="1004" t="str">
        <f t="shared" si="16"/>
        <v/>
      </c>
      <c r="AK131" s="1004" t="str">
        <f t="shared" si="17"/>
        <v/>
      </c>
      <c r="AL131" s="1004" t="str">
        <f t="shared" si="18"/>
        <v/>
      </c>
      <c r="AM131" s="1004" t="str">
        <f t="shared" si="19"/>
        <v/>
      </c>
      <c r="AN131" s="1004" t="str">
        <f t="shared" si="20"/>
        <v/>
      </c>
      <c r="AO131" s="1004" t="str">
        <f t="shared" si="21"/>
        <v/>
      </c>
      <c r="AP131" s="1004" t="str">
        <f t="shared" si="22"/>
        <v/>
      </c>
      <c r="AQ131" s="1004" t="str">
        <f t="shared" si="23"/>
        <v/>
      </c>
      <c r="AR131" s="1004" t="str">
        <f t="shared" si="24"/>
        <v/>
      </c>
      <c r="AS131" s="1004" t="str">
        <f t="shared" si="25"/>
        <v/>
      </c>
      <c r="AT131" s="1004" t="str">
        <f t="shared" si="26"/>
        <v/>
      </c>
      <c r="AU131" s="1004" t="str">
        <f t="shared" si="27"/>
        <v/>
      </c>
      <c r="AV131" s="1004" t="str">
        <f t="shared" si="28"/>
        <v/>
      </c>
      <c r="AW131" s="1004" t="str">
        <f t="shared" si="29"/>
        <v/>
      </c>
      <c r="AX131" s="1004" t="str">
        <f t="shared" si="30"/>
        <v/>
      </c>
      <c r="AY131" s="1004" t="str">
        <f t="shared" si="31"/>
        <v/>
      </c>
      <c r="AZ131" s="1004" t="str">
        <f t="shared" si="32"/>
        <v/>
      </c>
      <c r="BA131" s="1004" t="str">
        <f t="shared" si="33"/>
        <v/>
      </c>
      <c r="BB131" s="1004" t="str">
        <f t="shared" si="34"/>
        <v/>
      </c>
      <c r="BC131" s="1004" t="str">
        <f t="shared" si="35"/>
        <v/>
      </c>
      <c r="BD131" s="1004" t="str">
        <f t="shared" si="36"/>
        <v/>
      </c>
      <c r="BE131" s="1004" t="str">
        <f t="shared" si="37"/>
        <v/>
      </c>
      <c r="BF131" s="1004" t="str">
        <f t="shared" si="38"/>
        <v/>
      </c>
      <c r="BG131" s="1004" t="str">
        <f t="shared" si="39"/>
        <v/>
      </c>
      <c r="BH131" s="1004" t="str">
        <f t="shared" si="40"/>
        <v/>
      </c>
      <c r="BI131" s="1004" t="str">
        <f t="shared" si="41"/>
        <v/>
      </c>
      <c r="BJ131" s="1004" t="str">
        <f t="shared" si="42"/>
        <v/>
      </c>
      <c r="BK131" s="1004" t="str">
        <f t="shared" si="43"/>
        <v/>
      </c>
      <c r="BL131" s="1004" t="str">
        <f t="shared" si="44"/>
        <v/>
      </c>
      <c r="BM131" s="1004" t="str">
        <f t="shared" si="45"/>
        <v/>
      </c>
      <c r="BN131" s="1004" t="str">
        <f t="shared" si="46"/>
        <v/>
      </c>
      <c r="BO131" s="1004" t="str">
        <f t="shared" si="47"/>
        <v/>
      </c>
      <c r="BP131" s="1004" t="str">
        <f t="shared" si="48"/>
        <v/>
      </c>
      <c r="BQ131" s="1004" t="str">
        <f t="shared" si="49"/>
        <v/>
      </c>
      <c r="BR131" s="1004" t="str">
        <f t="shared" si="50"/>
        <v/>
      </c>
      <c r="BS131" s="1004" t="str">
        <f t="shared" si="51"/>
        <v/>
      </c>
      <c r="BT131" s="1004" t="str">
        <f t="shared" si="52"/>
        <v/>
      </c>
      <c r="BU131" s="1004" t="str">
        <f t="shared" si="53"/>
        <v/>
      </c>
      <c r="BV131" s="1004" t="str">
        <f t="shared" si="54"/>
        <v/>
      </c>
      <c r="BW131" s="1004" t="str">
        <f t="shared" si="55"/>
        <v/>
      </c>
      <c r="BX131" s="1004" t="str">
        <f t="shared" si="56"/>
        <v/>
      </c>
      <c r="BY131" s="1004" t="str">
        <f t="shared" si="57"/>
        <v/>
      </c>
      <c r="BZ131" s="1004" t="str">
        <f t="shared" si="58"/>
        <v/>
      </c>
      <c r="CA131" s="1004" t="str">
        <f t="shared" si="59"/>
        <v/>
      </c>
      <c r="CB131" s="1004" t="str">
        <f t="shared" si="60"/>
        <v/>
      </c>
      <c r="CC131" s="1004" t="str">
        <f t="shared" si="61"/>
        <v/>
      </c>
      <c r="CD131" s="1004" t="str">
        <f t="shared" si="62"/>
        <v/>
      </c>
      <c r="CE131" s="1004" t="str">
        <f t="shared" si="63"/>
        <v/>
      </c>
      <c r="CF131" s="1004" t="str">
        <f t="shared" si="64"/>
        <v/>
      </c>
      <c r="CG131" s="1004" t="str">
        <f t="shared" si="65"/>
        <v/>
      </c>
      <c r="CH131" s="1004" t="str">
        <f t="shared" si="66"/>
        <v/>
      </c>
      <c r="CI131" s="1004" t="str">
        <f t="shared" si="67"/>
        <v/>
      </c>
      <c r="CJ131" s="1004" t="str">
        <f t="shared" si="68"/>
        <v/>
      </c>
      <c r="CK131" s="1004" t="str">
        <f t="shared" si="69"/>
        <v/>
      </c>
      <c r="CL131" s="1004" t="str">
        <f t="shared" si="70"/>
        <v/>
      </c>
      <c r="CM131" s="1004" t="str">
        <f t="shared" si="71"/>
        <v/>
      </c>
      <c r="CN131" s="1004" t="str">
        <f t="shared" si="72"/>
        <v/>
      </c>
      <c r="CO131" s="1004" t="str">
        <f t="shared" si="73"/>
        <v/>
      </c>
      <c r="CP131" s="1004" t="str">
        <f t="shared" si="74"/>
        <v/>
      </c>
      <c r="CQ131" s="1004" t="str">
        <f t="shared" si="75"/>
        <v/>
      </c>
      <c r="CR131" s="1004" t="str">
        <f t="shared" si="76"/>
        <v/>
      </c>
      <c r="CS131" s="1004" t="str">
        <f t="shared" si="77"/>
        <v/>
      </c>
      <c r="CT131" s="1004" t="str">
        <f t="shared" si="78"/>
        <v/>
      </c>
      <c r="CU131" s="1004" t="str">
        <f t="shared" si="79"/>
        <v/>
      </c>
      <c r="CV131" s="1004" t="str">
        <f t="shared" si="80"/>
        <v/>
      </c>
      <c r="CW131" s="1004" t="str">
        <f t="shared" si="81"/>
        <v/>
      </c>
      <c r="CX131" s="1004" t="str">
        <f t="shared" si="82"/>
        <v/>
      </c>
      <c r="CY131" s="1004" t="str">
        <f t="shared" si="83"/>
        <v/>
      </c>
      <c r="CZ131" s="1004" t="str">
        <f t="shared" si="84"/>
        <v/>
      </c>
      <c r="DA131" s="1004" t="str">
        <f t="shared" si="85"/>
        <v/>
      </c>
      <c r="DB131" s="1004" t="str">
        <f t="shared" si="86"/>
        <v/>
      </c>
      <c r="DC131" s="1004" t="str">
        <f t="shared" si="87"/>
        <v/>
      </c>
      <c r="DD131" s="1004" t="str">
        <f t="shared" si="88"/>
        <v/>
      </c>
      <c r="DE131" s="1004" t="str">
        <f t="shared" si="89"/>
        <v/>
      </c>
      <c r="DF131" s="1004" t="str">
        <f t="shared" si="90"/>
        <v/>
      </c>
      <c r="DG131" s="1004" t="str">
        <f t="shared" si="91"/>
        <v/>
      </c>
      <c r="DH131" s="1004" t="str">
        <f t="shared" si="92"/>
        <v/>
      </c>
      <c r="DI131" s="1004" t="str">
        <f t="shared" si="93"/>
        <v/>
      </c>
      <c r="DJ131" s="1004" t="str">
        <f t="shared" si="94"/>
        <v/>
      </c>
      <c r="DK131" s="1004" t="str">
        <f t="shared" si="95"/>
        <v/>
      </c>
      <c r="DL131" s="1004" t="str">
        <f t="shared" si="96"/>
        <v/>
      </c>
      <c r="DM131" s="1004" t="str">
        <f t="shared" si="97"/>
        <v/>
      </c>
      <c r="DN131" s="1004" t="str">
        <f t="shared" si="98"/>
        <v/>
      </c>
      <c r="DO131" s="1004" t="str">
        <f t="shared" si="99"/>
        <v/>
      </c>
      <c r="DP131" s="1004" t="str">
        <f t="shared" si="100"/>
        <v/>
      </c>
      <c r="DQ131" s="1004" t="str">
        <f t="shared" si="101"/>
        <v/>
      </c>
      <c r="DR131" s="1004" t="str">
        <f t="shared" si="102"/>
        <v/>
      </c>
      <c r="DS131" s="1004" t="str">
        <f t="shared" si="103"/>
        <v/>
      </c>
      <c r="DT131" s="1004" t="str">
        <f t="shared" si="104"/>
        <v/>
      </c>
      <c r="DU131" s="1004" t="str">
        <f t="shared" si="105"/>
        <v/>
      </c>
      <c r="DV131" s="1004" t="str">
        <f t="shared" si="106"/>
        <v/>
      </c>
      <c r="DW131" s="1004" t="str">
        <f t="shared" si="107"/>
        <v/>
      </c>
      <c r="DX131" s="1004" t="str">
        <f t="shared" si="108"/>
        <v/>
      </c>
      <c r="DY131" s="1004" t="str">
        <f t="shared" si="109"/>
        <v/>
      </c>
      <c r="DZ131" s="1004" t="str">
        <f t="shared" si="110"/>
        <v/>
      </c>
      <c r="EA131" s="1004" t="str">
        <f t="shared" si="111"/>
        <v/>
      </c>
      <c r="EB131" s="1004" t="str">
        <f t="shared" si="112"/>
        <v/>
      </c>
      <c r="EC131" s="1004" t="str">
        <f t="shared" si="113"/>
        <v/>
      </c>
      <c r="ED131" s="1004" t="str">
        <f t="shared" si="114"/>
        <v/>
      </c>
      <c r="EE131" s="1004" t="str">
        <f t="shared" si="115"/>
        <v/>
      </c>
      <c r="EF131" s="1004" t="str">
        <f t="shared" si="116"/>
        <v/>
      </c>
      <c r="EG131" s="1004" t="str">
        <f t="shared" si="117"/>
        <v/>
      </c>
      <c r="EH131" s="1004" t="str">
        <f t="shared" si="118"/>
        <v/>
      </c>
      <c r="EI131" s="1004" t="str">
        <f t="shared" si="119"/>
        <v/>
      </c>
      <c r="EJ131" s="1004" t="str">
        <f t="shared" si="120"/>
        <v/>
      </c>
      <c r="EK131" s="1004" t="str">
        <f t="shared" si="121"/>
        <v/>
      </c>
      <c r="EL131" s="1004" t="str">
        <f t="shared" si="122"/>
        <v/>
      </c>
      <c r="EM131" s="1004" t="str">
        <f t="shared" si="123"/>
        <v/>
      </c>
      <c r="EN131" s="1004" t="str">
        <f t="shared" si="124"/>
        <v/>
      </c>
      <c r="EO131" s="1004" t="str">
        <f t="shared" si="125"/>
        <v/>
      </c>
      <c r="EP131" s="1004" t="str">
        <f t="shared" si="126"/>
        <v/>
      </c>
      <c r="EQ131" s="1004" t="str">
        <f t="shared" si="127"/>
        <v/>
      </c>
      <c r="ER131" s="1004" t="str">
        <f t="shared" si="128"/>
        <v/>
      </c>
      <c r="ES131" s="1004" t="str">
        <f t="shared" si="129"/>
        <v/>
      </c>
      <c r="ET131" s="1004" t="str">
        <f t="shared" si="130"/>
        <v/>
      </c>
      <c r="EU131" s="1004" t="str">
        <f t="shared" si="131"/>
        <v/>
      </c>
      <c r="EV131" s="1004" t="str">
        <f t="shared" si="132"/>
        <v/>
      </c>
      <c r="EW131" s="1004" t="str">
        <f t="shared" si="133"/>
        <v/>
      </c>
      <c r="EX131" s="1004" t="str">
        <f t="shared" si="134"/>
        <v/>
      </c>
      <c r="EY131" s="1004" t="str">
        <f t="shared" si="135"/>
        <v/>
      </c>
      <c r="EZ131" s="1004" t="str">
        <f t="shared" si="136"/>
        <v/>
      </c>
      <c r="FA131" s="1004" t="str">
        <f t="shared" si="137"/>
        <v/>
      </c>
      <c r="FB131" s="1004" t="str">
        <f t="shared" si="138"/>
        <v/>
      </c>
      <c r="FC131" s="1004" t="str">
        <f t="shared" si="139"/>
        <v/>
      </c>
      <c r="FD131" s="1004" t="str">
        <f t="shared" si="140"/>
        <v/>
      </c>
      <c r="FE131" s="1004" t="str">
        <f t="shared" si="141"/>
        <v/>
      </c>
      <c r="FF131" s="1004" t="str">
        <f t="shared" si="142"/>
        <v/>
      </c>
      <c r="FG131" s="1004" t="str">
        <f t="shared" si="143"/>
        <v/>
      </c>
      <c r="FH131" s="1004" t="str">
        <f t="shared" si="144"/>
        <v/>
      </c>
      <c r="FI131" s="1004" t="str">
        <f t="shared" si="145"/>
        <v/>
      </c>
      <c r="FJ131" s="1004" t="str">
        <f t="shared" si="146"/>
        <v/>
      </c>
      <c r="FK131" s="1004" t="str">
        <f t="shared" si="147"/>
        <v/>
      </c>
      <c r="FL131" s="1004" t="str">
        <f t="shared" si="148"/>
        <v/>
      </c>
      <c r="FM131" s="1004" t="str">
        <f t="shared" si="149"/>
        <v/>
      </c>
      <c r="FN131" s="1004" t="str">
        <f t="shared" si="150"/>
        <v/>
      </c>
      <c r="FO131" s="1004" t="str">
        <f t="shared" si="151"/>
        <v/>
      </c>
      <c r="FP131" s="1004" t="str">
        <f t="shared" si="152"/>
        <v/>
      </c>
      <c r="FQ131" s="1004" t="str">
        <f t="shared" si="153"/>
        <v/>
      </c>
      <c r="FR131" s="1004" t="str">
        <f t="shared" si="154"/>
        <v/>
      </c>
      <c r="FS131" s="1004" t="str">
        <f t="shared" si="155"/>
        <v/>
      </c>
      <c r="FT131" s="1004" t="str">
        <f t="shared" si="156"/>
        <v/>
      </c>
      <c r="FU131" s="1004" t="str">
        <f t="shared" si="157"/>
        <v/>
      </c>
      <c r="FV131" s="1004" t="str">
        <f t="shared" si="158"/>
        <v/>
      </c>
      <c r="FW131" s="1004" t="str">
        <f t="shared" si="159"/>
        <v/>
      </c>
      <c r="FX131" s="1004" t="str">
        <f t="shared" si="160"/>
        <v/>
      </c>
      <c r="FY131" s="1004" t="str">
        <f t="shared" si="161"/>
        <v/>
      </c>
      <c r="FZ131" s="1004" t="str">
        <f t="shared" si="162"/>
        <v/>
      </c>
      <c r="GA131" s="1004" t="str">
        <f t="shared" si="163"/>
        <v/>
      </c>
      <c r="GB131" s="1004" t="str">
        <f t="shared" si="164"/>
        <v/>
      </c>
      <c r="GC131" s="1004" t="str">
        <f t="shared" si="165"/>
        <v/>
      </c>
      <c r="GD131" s="1004" t="str">
        <f t="shared" si="166"/>
        <v/>
      </c>
      <c r="GE131" s="1004" t="str">
        <f t="shared" si="167"/>
        <v/>
      </c>
      <c r="GF131" s="1004" t="str">
        <f t="shared" si="168"/>
        <v/>
      </c>
      <c r="GG131" s="1004" t="str">
        <f t="shared" si="169"/>
        <v/>
      </c>
      <c r="GH131" s="1004" t="str">
        <f t="shared" si="170"/>
        <v/>
      </c>
      <c r="GI131" s="1004" t="str">
        <f t="shared" si="171"/>
        <v/>
      </c>
      <c r="GJ131" s="1004" t="str">
        <f t="shared" si="172"/>
        <v/>
      </c>
      <c r="GK131" s="1004" t="str">
        <f t="shared" si="173"/>
        <v/>
      </c>
      <c r="GL131" s="1004" t="str">
        <f t="shared" si="174"/>
        <v/>
      </c>
      <c r="GM131" s="1004" t="str">
        <f t="shared" si="175"/>
        <v/>
      </c>
      <c r="GN131" s="1004" t="str">
        <f t="shared" si="176"/>
        <v/>
      </c>
      <c r="GO131" s="1004" t="str">
        <f t="shared" si="177"/>
        <v/>
      </c>
      <c r="GP131" s="1004" t="str">
        <f t="shared" si="178"/>
        <v/>
      </c>
      <c r="GQ131" s="1004" t="str">
        <f t="shared" si="179"/>
        <v/>
      </c>
      <c r="GR131" s="1004" t="str">
        <f t="shared" si="180"/>
        <v/>
      </c>
      <c r="GS131" s="1004" t="str">
        <f t="shared" si="181"/>
        <v/>
      </c>
      <c r="GT131" s="1004" t="str">
        <f t="shared" si="182"/>
        <v/>
      </c>
      <c r="GU131" s="1004" t="str">
        <f t="shared" si="183"/>
        <v/>
      </c>
      <c r="GV131" s="1004" t="str">
        <f t="shared" si="184"/>
        <v/>
      </c>
      <c r="GW131" s="1004" t="str">
        <f t="shared" si="185"/>
        <v/>
      </c>
      <c r="GX131" s="1004" t="str">
        <f t="shared" si="186"/>
        <v/>
      </c>
      <c r="GY131" s="1004" t="str">
        <f t="shared" si="187"/>
        <v/>
      </c>
      <c r="GZ131" s="1004" t="str">
        <f t="shared" si="188"/>
        <v/>
      </c>
      <c r="HA131" s="1004" t="str">
        <f t="shared" si="189"/>
        <v/>
      </c>
      <c r="HB131" s="1004" t="str">
        <f t="shared" si="190"/>
        <v/>
      </c>
      <c r="HC131" s="1004" t="str">
        <f t="shared" si="191"/>
        <v/>
      </c>
      <c r="HD131" s="1004" t="str">
        <f t="shared" si="192"/>
        <v/>
      </c>
      <c r="HE131" s="1004" t="str">
        <f t="shared" si="193"/>
        <v/>
      </c>
      <c r="HF131" s="1004" t="str">
        <f t="shared" si="194"/>
        <v/>
      </c>
      <c r="HG131" s="1004" t="str">
        <f t="shared" si="195"/>
        <v/>
      </c>
      <c r="HH131" s="1004" t="str">
        <f t="shared" si="196"/>
        <v/>
      </c>
      <c r="HI131" s="1004" t="str">
        <f t="shared" si="197"/>
        <v/>
      </c>
      <c r="HJ131" s="1004" t="str">
        <f t="shared" si="198"/>
        <v/>
      </c>
      <c r="HK131" s="1004" t="str">
        <f t="shared" si="199"/>
        <v/>
      </c>
      <c r="HL131" s="1004" t="str">
        <f t="shared" si="200"/>
        <v/>
      </c>
      <c r="HM131" s="1004" t="str">
        <f t="shared" si="201"/>
        <v/>
      </c>
      <c r="HN131" s="1004" t="str">
        <f t="shared" si="202"/>
        <v/>
      </c>
      <c r="HO131" s="1004" t="str">
        <f t="shared" si="203"/>
        <v/>
      </c>
      <c r="HP131" s="1004" t="str">
        <f t="shared" si="204"/>
        <v/>
      </c>
      <c r="HQ131" s="1004" t="str">
        <f t="shared" si="205"/>
        <v/>
      </c>
      <c r="HR131" s="1004" t="str">
        <f t="shared" si="206"/>
        <v/>
      </c>
      <c r="HS131" s="1004" t="str">
        <f t="shared" si="207"/>
        <v/>
      </c>
      <c r="HT131" s="1004" t="str">
        <f t="shared" si="208"/>
        <v/>
      </c>
      <c r="HU131" s="1004" t="str">
        <f t="shared" si="209"/>
        <v/>
      </c>
      <c r="HV131" s="1004" t="str">
        <f t="shared" si="210"/>
        <v/>
      </c>
      <c r="HW131" s="1004" t="str">
        <f t="shared" si="211"/>
        <v/>
      </c>
      <c r="HX131" s="1004" t="str">
        <f t="shared" si="212"/>
        <v/>
      </c>
      <c r="HY131" s="1004" t="str">
        <f t="shared" si="213"/>
        <v/>
      </c>
      <c r="HZ131" s="1008" t="str">
        <f t="shared" si="214"/>
        <v/>
      </c>
      <c r="IA131" s="1008" t="str">
        <f t="shared" si="215"/>
        <v/>
      </c>
      <c r="IB131" s="1008" t="str">
        <f t="shared" si="216"/>
        <v/>
      </c>
      <c r="IC131" s="1008" t="str">
        <f t="shared" si="217"/>
        <v/>
      </c>
      <c r="ID131" s="1008" t="str">
        <f t="shared" si="218"/>
        <v/>
      </c>
      <c r="IE131" s="1008" t="str">
        <f t="shared" si="219"/>
        <v/>
      </c>
      <c r="IF131" s="1008" t="str">
        <f t="shared" si="220"/>
        <v/>
      </c>
      <c r="IG131" s="1008" t="str">
        <f t="shared" si="221"/>
        <v/>
      </c>
      <c r="IH131" s="1008" t="str">
        <f t="shared" si="222"/>
        <v/>
      </c>
      <c r="II131" s="1008" t="str">
        <f t="shared" si="223"/>
        <v/>
      </c>
      <c r="IJ131" s="1008" t="str">
        <f t="shared" si="224"/>
        <v/>
      </c>
      <c r="IK131" s="1008" t="str">
        <f t="shared" si="225"/>
        <v/>
      </c>
      <c r="IL131" s="1008" t="str">
        <f t="shared" si="226"/>
        <v/>
      </c>
      <c r="IM131" s="1008" t="str">
        <f t="shared" si="227"/>
        <v/>
      </c>
      <c r="IN131" s="1008" t="str">
        <f t="shared" si="228"/>
        <v/>
      </c>
      <c r="IO131" s="1008" t="str">
        <f t="shared" si="229"/>
        <v/>
      </c>
      <c r="IP131" s="1008" t="str">
        <f t="shared" si="230"/>
        <v/>
      </c>
      <c r="IQ131" s="1008" t="str">
        <f t="shared" si="231"/>
        <v/>
      </c>
      <c r="IR131" s="1008" t="str">
        <f t="shared" si="232"/>
        <v/>
      </c>
      <c r="IS131" s="1008" t="str">
        <f t="shared" si="233"/>
        <v/>
      </c>
      <c r="IT131" s="1008" t="str">
        <f t="shared" si="234"/>
        <v/>
      </c>
      <c r="IU131" s="1008" t="str">
        <f t="shared" si="235"/>
        <v/>
      </c>
      <c r="IV131" s="1008" t="str">
        <f t="shared" si="236"/>
        <v/>
      </c>
      <c r="IW131" s="1008" t="str">
        <f t="shared" si="237"/>
        <v/>
      </c>
      <c r="IX131" s="1008" t="str">
        <f t="shared" si="238"/>
        <v/>
      </c>
      <c r="IY131" s="1008" t="str">
        <f t="shared" si="239"/>
        <v/>
      </c>
      <c r="IZ131" s="1008" t="str">
        <f t="shared" si="240"/>
        <v/>
      </c>
      <c r="JA131" s="1008" t="str">
        <f t="shared" si="241"/>
        <v/>
      </c>
      <c r="JB131" s="1008" t="str">
        <f t="shared" si="242"/>
        <v/>
      </c>
      <c r="JC131" s="1008" t="str">
        <f t="shared" si="243"/>
        <v/>
      </c>
      <c r="JD131" s="1008" t="str">
        <f t="shared" si="244"/>
        <v/>
      </c>
      <c r="JE131" s="1008" t="str">
        <f t="shared" si="245"/>
        <v/>
      </c>
      <c r="JF131" s="1008" t="str">
        <f t="shared" si="246"/>
        <v/>
      </c>
      <c r="JG131" s="1008" t="str">
        <f t="shared" si="247"/>
        <v/>
      </c>
      <c r="JH131" s="1008" t="str">
        <f t="shared" si="248"/>
        <v/>
      </c>
      <c r="JI131" s="1008" t="str">
        <f t="shared" si="249"/>
        <v/>
      </c>
      <c r="JJ131" s="1008" t="str">
        <f t="shared" si="250"/>
        <v/>
      </c>
      <c r="JK131" s="1008" t="str">
        <f t="shared" si="251"/>
        <v/>
      </c>
      <c r="JL131" s="1008" t="str">
        <f t="shared" si="252"/>
        <v/>
      </c>
      <c r="JM131" s="1008" t="str">
        <f t="shared" si="253"/>
        <v/>
      </c>
      <c r="JN131" s="1008" t="str">
        <f t="shared" si="254"/>
        <v/>
      </c>
      <c r="JO131" s="1008" t="str">
        <f t="shared" si="255"/>
        <v/>
      </c>
      <c r="JP131" s="1008" t="str">
        <f t="shared" si="256"/>
        <v/>
      </c>
      <c r="JQ131" s="1008" t="str">
        <f t="shared" si="257"/>
        <v/>
      </c>
      <c r="JR131" s="1008" t="str">
        <f t="shared" si="258"/>
        <v/>
      </c>
      <c r="JS131" s="1008" t="str">
        <f t="shared" si="259"/>
        <v/>
      </c>
      <c r="JT131" s="1008" t="str">
        <f t="shared" si="260"/>
        <v/>
      </c>
      <c r="JU131" s="1008" t="str">
        <f t="shared" si="261"/>
        <v/>
      </c>
      <c r="JV131" s="1008" t="str">
        <f t="shared" si="262"/>
        <v/>
      </c>
      <c r="JW131" s="1008" t="str">
        <f t="shared" si="263"/>
        <v/>
      </c>
      <c r="JX131" s="1008" t="str">
        <f t="shared" si="264"/>
        <v/>
      </c>
      <c r="JY131" s="1008" t="str">
        <f t="shared" si="265"/>
        <v/>
      </c>
      <c r="JZ131" s="1008" t="str">
        <f t="shared" si="266"/>
        <v/>
      </c>
      <c r="KA131" s="1008" t="str">
        <f t="shared" si="267"/>
        <v/>
      </c>
      <c r="KB131" s="1008" t="str">
        <f t="shared" si="268"/>
        <v/>
      </c>
      <c r="KC131" s="1008" t="str">
        <f t="shared" si="269"/>
        <v/>
      </c>
      <c r="KD131" s="1008" t="str">
        <f t="shared" si="270"/>
        <v/>
      </c>
      <c r="KE131" s="1008" t="str">
        <f t="shared" si="271"/>
        <v/>
      </c>
      <c r="KF131" s="1008" t="str">
        <f t="shared" si="272"/>
        <v/>
      </c>
      <c r="KG131" s="1008" t="str">
        <f t="shared" si="273"/>
        <v/>
      </c>
      <c r="KH131" s="1008" t="str">
        <f t="shared" si="274"/>
        <v/>
      </c>
      <c r="KI131" s="1008" t="str">
        <f t="shared" si="275"/>
        <v/>
      </c>
      <c r="KJ131" s="1008" t="str">
        <f t="shared" si="276"/>
        <v/>
      </c>
      <c r="KK131" s="1008" t="str">
        <f t="shared" si="277"/>
        <v/>
      </c>
      <c r="KL131" s="1008" t="str">
        <f t="shared" si="278"/>
        <v/>
      </c>
      <c r="KM131" s="1008" t="str">
        <f t="shared" si="279"/>
        <v/>
      </c>
      <c r="KN131" s="1008" t="str">
        <f t="shared" si="280"/>
        <v/>
      </c>
      <c r="KO131" s="1008" t="str">
        <f t="shared" si="281"/>
        <v/>
      </c>
      <c r="KP131" s="1008" t="str">
        <f t="shared" si="282"/>
        <v/>
      </c>
      <c r="KQ131" s="1008" t="str">
        <f t="shared" si="283"/>
        <v/>
      </c>
      <c r="KR131" s="1008" t="str">
        <f t="shared" si="284"/>
        <v/>
      </c>
      <c r="KS131" s="1008" t="str">
        <f t="shared" si="285"/>
        <v/>
      </c>
      <c r="KT131" s="1008" t="str">
        <f t="shared" si="286"/>
        <v/>
      </c>
      <c r="KU131" s="1008" t="str">
        <f t="shared" si="287"/>
        <v/>
      </c>
      <c r="KV131" s="1008" t="str">
        <f t="shared" si="288"/>
        <v/>
      </c>
      <c r="KW131" s="1008" t="str">
        <f t="shared" si="289"/>
        <v/>
      </c>
      <c r="KX131" s="1008" t="str">
        <f t="shared" si="290"/>
        <v/>
      </c>
      <c r="KY131" s="1008" t="str">
        <f t="shared" si="291"/>
        <v/>
      </c>
      <c r="KZ131" s="1008" t="str">
        <f t="shared" si="292"/>
        <v/>
      </c>
      <c r="LA131" s="1008" t="str">
        <f t="shared" si="293"/>
        <v/>
      </c>
      <c r="LB131" s="1008" t="str">
        <f t="shared" si="294"/>
        <v/>
      </c>
      <c r="LC131" s="1008" t="str">
        <f t="shared" si="295"/>
        <v/>
      </c>
      <c r="LD131" s="1008" t="str">
        <f t="shared" si="296"/>
        <v/>
      </c>
      <c r="LE131" s="1008" t="str">
        <f t="shared" si="297"/>
        <v/>
      </c>
      <c r="LF131" s="1008" t="str">
        <f t="shared" si="298"/>
        <v/>
      </c>
      <c r="LG131" s="1008" t="str">
        <f t="shared" si="299"/>
        <v/>
      </c>
      <c r="LH131" s="1008" t="str">
        <f t="shared" si="300"/>
        <v/>
      </c>
      <c r="LI131" s="1008" t="str">
        <f t="shared" si="301"/>
        <v/>
      </c>
      <c r="LJ131" s="1008" t="str">
        <f t="shared" si="302"/>
        <v/>
      </c>
      <c r="LK131" s="1008" t="str">
        <f t="shared" si="303"/>
        <v/>
      </c>
      <c r="LL131" s="1008" t="str">
        <f t="shared" si="304"/>
        <v/>
      </c>
      <c r="LM131" s="1008" t="str">
        <f t="shared" si="305"/>
        <v/>
      </c>
      <c r="LN131" s="1008" t="str">
        <f t="shared" si="306"/>
        <v/>
      </c>
      <c r="LO131" s="1008" t="str">
        <f t="shared" si="307"/>
        <v/>
      </c>
      <c r="LP131" s="1008" t="str">
        <f t="shared" si="308"/>
        <v/>
      </c>
      <c r="LQ131" s="1009" t="str">
        <f t="shared" si="309"/>
        <v/>
      </c>
      <c r="LR131" s="1009" t="str">
        <f t="shared" si="310"/>
        <v/>
      </c>
      <c r="LS131" s="1009" t="str">
        <f t="shared" si="311"/>
        <v/>
      </c>
      <c r="LT131" s="1009" t="str">
        <f t="shared" si="312"/>
        <v/>
      </c>
      <c r="LU131" s="1009" t="str">
        <f t="shared" si="313"/>
        <v/>
      </c>
      <c r="LV131" s="1004" t="str">
        <f t="shared" si="314"/>
        <v/>
      </c>
      <c r="LW131" s="1004" t="str">
        <f t="shared" si="315"/>
        <v/>
      </c>
      <c r="LX131" s="1004" t="str">
        <f t="shared" si="316"/>
        <v/>
      </c>
      <c r="LY131" s="1004" t="str">
        <f t="shared" si="317"/>
        <v/>
      </c>
      <c r="LZ131" s="1004" t="str">
        <f t="shared" si="318"/>
        <v/>
      </c>
      <c r="MA131" s="1004" t="str">
        <f t="shared" si="319"/>
        <v/>
      </c>
      <c r="MB131" s="1004" t="str">
        <f t="shared" si="320"/>
        <v/>
      </c>
      <c r="MC131" s="1004" t="str">
        <f t="shared" si="321"/>
        <v/>
      </c>
      <c r="MD131" s="1004" t="str">
        <f t="shared" si="322"/>
        <v/>
      </c>
      <c r="ME131" s="1004" t="str">
        <f t="shared" si="323"/>
        <v/>
      </c>
      <c r="MF131" s="1004" t="str">
        <f t="shared" si="324"/>
        <v/>
      </c>
      <c r="MG131" s="1004" t="str">
        <f t="shared" si="325"/>
        <v/>
      </c>
      <c r="MH131" s="1004" t="str">
        <f t="shared" si="326"/>
        <v/>
      </c>
      <c r="MI131" s="1004" t="str">
        <f t="shared" si="327"/>
        <v/>
      </c>
      <c r="MJ131" s="1004" t="str">
        <f t="shared" si="328"/>
        <v/>
      </c>
      <c r="MK131" s="1004" t="str">
        <f t="shared" si="329"/>
        <v/>
      </c>
      <c r="ML131" s="1004" t="str">
        <f t="shared" si="330"/>
        <v/>
      </c>
      <c r="MM131" s="1004" t="str">
        <f t="shared" si="331"/>
        <v/>
      </c>
      <c r="MN131" s="1004" t="str">
        <f t="shared" si="332"/>
        <v/>
      </c>
      <c r="MO131" s="1004" t="str">
        <f t="shared" si="333"/>
        <v/>
      </c>
      <c r="MP131" s="1007">
        <f t="shared" si="340"/>
        <v>0</v>
      </c>
      <c r="MQ131" s="1007">
        <f t="shared" si="341"/>
        <v>0</v>
      </c>
      <c r="MR131" s="1007">
        <f t="shared" si="342"/>
        <v>0</v>
      </c>
      <c r="MS131" s="1007">
        <f t="shared" si="343"/>
        <v>0</v>
      </c>
      <c r="MT131" s="1007">
        <f t="shared" si="344"/>
        <v>0</v>
      </c>
      <c r="MU131" s="1007">
        <f t="shared" si="345"/>
        <v>0</v>
      </c>
      <c r="MV131" s="1007">
        <f t="shared" si="346"/>
        <v>0</v>
      </c>
      <c r="MW131" s="1007">
        <f t="shared" si="347"/>
        <v>0</v>
      </c>
      <c r="MX131" s="1007">
        <f t="shared" si="348"/>
        <v>0</v>
      </c>
      <c r="MY131" s="1007">
        <f t="shared" si="349"/>
        <v>0</v>
      </c>
      <c r="MZ131" s="1007">
        <f t="shared" si="334"/>
        <v>0</v>
      </c>
      <c r="NA131" s="1007">
        <f t="shared" si="335"/>
        <v>0</v>
      </c>
      <c r="NB131" s="1007">
        <f t="shared" si="336"/>
        <v>0</v>
      </c>
      <c r="NC131" s="1007">
        <f t="shared" si="337"/>
        <v>0</v>
      </c>
      <c r="ND131" s="1007">
        <f t="shared" si="338"/>
        <v>0</v>
      </c>
    </row>
    <row r="132" spans="1:369" s="1004" customFormat="1" ht="13.9" customHeight="1" x14ac:dyDescent="0.2">
      <c r="A132" s="1103" t="str">
        <f t="shared" si="339"/>
        <v/>
      </c>
      <c r="B132" s="1047">
        <f>'Rent Schedule &amp; Summary'!B39</f>
        <v>0</v>
      </c>
      <c r="C132" s="1038">
        <f>'Rent Schedule &amp; Summary'!C39</f>
        <v>0</v>
      </c>
      <c r="D132" s="1039">
        <f>'Rent Schedule &amp; Summary'!D39</f>
        <v>0</v>
      </c>
      <c r="E132" s="1040">
        <f>'Rent Schedule &amp; Summary'!E39</f>
        <v>0</v>
      </c>
      <c r="F132" s="1040">
        <f>'Rent Schedule &amp; Summary'!F39</f>
        <v>0</v>
      </c>
      <c r="G132" s="1040">
        <f>'Rent Schedule &amp; Summary'!G39</f>
        <v>0</v>
      </c>
      <c r="H132" s="1040">
        <f>'Rent Schedule &amp; Summary'!H39</f>
        <v>0</v>
      </c>
      <c r="I132" s="1040">
        <f>'Rent Schedule &amp; Summary'!I39</f>
        <v>0</v>
      </c>
      <c r="J132" s="1040">
        <f>'Rent Schedule &amp; Summary'!J39</f>
        <v>0</v>
      </c>
      <c r="K132" s="1041">
        <f>'Rent Schedule &amp; Summary'!K39</f>
        <v>0</v>
      </c>
      <c r="L132" s="480">
        <f t="shared" si="2"/>
        <v>0</v>
      </c>
      <c r="M132" s="480">
        <f t="shared" si="3"/>
        <v>0</v>
      </c>
      <c r="N132" s="1042">
        <f>'Rent Schedule &amp; Summary'!N39</f>
        <v>0</v>
      </c>
      <c r="O132" s="1042">
        <f>'Rent Schedule &amp; Summary'!K39</f>
        <v>0</v>
      </c>
      <c r="P132" s="1042">
        <f>'Rent Schedule &amp; Summary'!P39</f>
        <v>0</v>
      </c>
      <c r="Q132" s="1044">
        <f>'Rent Schedule &amp; Summary'!Q39</f>
        <v>0</v>
      </c>
      <c r="R132" s="1045"/>
      <c r="S132" s="1046"/>
      <c r="T132" s="1456"/>
      <c r="U132" s="1456"/>
      <c r="V132" s="1456"/>
      <c r="W132" s="1456"/>
      <c r="X132" s="1004" t="str">
        <f t="shared" si="4"/>
        <v/>
      </c>
      <c r="Y132" s="1004" t="str">
        <f t="shared" si="5"/>
        <v/>
      </c>
      <c r="Z132" s="1004" t="str">
        <f t="shared" si="6"/>
        <v/>
      </c>
      <c r="AA132" s="1004" t="str">
        <f t="shared" si="7"/>
        <v/>
      </c>
      <c r="AB132" s="1004" t="str">
        <f t="shared" si="8"/>
        <v/>
      </c>
      <c r="AC132" s="1004" t="str">
        <f t="shared" si="9"/>
        <v/>
      </c>
      <c r="AD132" s="1004" t="str">
        <f t="shared" si="10"/>
        <v/>
      </c>
      <c r="AE132" s="1004" t="str">
        <f t="shared" si="11"/>
        <v/>
      </c>
      <c r="AF132" s="1004" t="str">
        <f t="shared" si="12"/>
        <v/>
      </c>
      <c r="AG132" s="1004" t="str">
        <f t="shared" si="13"/>
        <v/>
      </c>
      <c r="AH132" s="1004" t="str">
        <f t="shared" si="14"/>
        <v/>
      </c>
      <c r="AI132" s="1004" t="str">
        <f t="shared" si="15"/>
        <v/>
      </c>
      <c r="AJ132" s="1004" t="str">
        <f t="shared" si="16"/>
        <v/>
      </c>
      <c r="AK132" s="1004" t="str">
        <f t="shared" si="17"/>
        <v/>
      </c>
      <c r="AL132" s="1004" t="str">
        <f t="shared" si="18"/>
        <v/>
      </c>
      <c r="AM132" s="1004" t="str">
        <f t="shared" si="19"/>
        <v/>
      </c>
      <c r="AN132" s="1004" t="str">
        <f t="shared" si="20"/>
        <v/>
      </c>
      <c r="AO132" s="1004" t="str">
        <f t="shared" si="21"/>
        <v/>
      </c>
      <c r="AP132" s="1004" t="str">
        <f t="shared" si="22"/>
        <v/>
      </c>
      <c r="AQ132" s="1004" t="str">
        <f t="shared" si="23"/>
        <v/>
      </c>
      <c r="AR132" s="1004" t="str">
        <f t="shared" si="24"/>
        <v/>
      </c>
      <c r="AS132" s="1004" t="str">
        <f t="shared" si="25"/>
        <v/>
      </c>
      <c r="AT132" s="1004" t="str">
        <f t="shared" si="26"/>
        <v/>
      </c>
      <c r="AU132" s="1004" t="str">
        <f t="shared" si="27"/>
        <v/>
      </c>
      <c r="AV132" s="1004" t="str">
        <f t="shared" si="28"/>
        <v/>
      </c>
      <c r="AW132" s="1004" t="str">
        <f t="shared" si="29"/>
        <v/>
      </c>
      <c r="AX132" s="1004" t="str">
        <f t="shared" si="30"/>
        <v/>
      </c>
      <c r="AY132" s="1004" t="str">
        <f t="shared" si="31"/>
        <v/>
      </c>
      <c r="AZ132" s="1004" t="str">
        <f t="shared" si="32"/>
        <v/>
      </c>
      <c r="BA132" s="1004" t="str">
        <f t="shared" si="33"/>
        <v/>
      </c>
      <c r="BB132" s="1004" t="str">
        <f t="shared" si="34"/>
        <v/>
      </c>
      <c r="BC132" s="1004" t="str">
        <f t="shared" si="35"/>
        <v/>
      </c>
      <c r="BD132" s="1004" t="str">
        <f t="shared" si="36"/>
        <v/>
      </c>
      <c r="BE132" s="1004" t="str">
        <f t="shared" si="37"/>
        <v/>
      </c>
      <c r="BF132" s="1004" t="str">
        <f t="shared" si="38"/>
        <v/>
      </c>
      <c r="BG132" s="1004" t="str">
        <f t="shared" si="39"/>
        <v/>
      </c>
      <c r="BH132" s="1004" t="str">
        <f t="shared" si="40"/>
        <v/>
      </c>
      <c r="BI132" s="1004" t="str">
        <f t="shared" si="41"/>
        <v/>
      </c>
      <c r="BJ132" s="1004" t="str">
        <f t="shared" si="42"/>
        <v/>
      </c>
      <c r="BK132" s="1004" t="str">
        <f t="shared" si="43"/>
        <v/>
      </c>
      <c r="BL132" s="1004" t="str">
        <f t="shared" si="44"/>
        <v/>
      </c>
      <c r="BM132" s="1004" t="str">
        <f t="shared" si="45"/>
        <v/>
      </c>
      <c r="BN132" s="1004" t="str">
        <f t="shared" si="46"/>
        <v/>
      </c>
      <c r="BO132" s="1004" t="str">
        <f t="shared" si="47"/>
        <v/>
      </c>
      <c r="BP132" s="1004" t="str">
        <f t="shared" si="48"/>
        <v/>
      </c>
      <c r="BQ132" s="1004" t="str">
        <f t="shared" si="49"/>
        <v/>
      </c>
      <c r="BR132" s="1004" t="str">
        <f t="shared" si="50"/>
        <v/>
      </c>
      <c r="BS132" s="1004" t="str">
        <f t="shared" si="51"/>
        <v/>
      </c>
      <c r="BT132" s="1004" t="str">
        <f t="shared" si="52"/>
        <v/>
      </c>
      <c r="BU132" s="1004" t="str">
        <f t="shared" si="53"/>
        <v/>
      </c>
      <c r="BV132" s="1004" t="str">
        <f t="shared" si="54"/>
        <v/>
      </c>
      <c r="BW132" s="1004" t="str">
        <f t="shared" si="55"/>
        <v/>
      </c>
      <c r="BX132" s="1004" t="str">
        <f t="shared" si="56"/>
        <v/>
      </c>
      <c r="BY132" s="1004" t="str">
        <f t="shared" si="57"/>
        <v/>
      </c>
      <c r="BZ132" s="1004" t="str">
        <f t="shared" si="58"/>
        <v/>
      </c>
      <c r="CA132" s="1004" t="str">
        <f t="shared" si="59"/>
        <v/>
      </c>
      <c r="CB132" s="1004" t="str">
        <f t="shared" si="60"/>
        <v/>
      </c>
      <c r="CC132" s="1004" t="str">
        <f t="shared" si="61"/>
        <v/>
      </c>
      <c r="CD132" s="1004" t="str">
        <f t="shared" si="62"/>
        <v/>
      </c>
      <c r="CE132" s="1004" t="str">
        <f t="shared" si="63"/>
        <v/>
      </c>
      <c r="CF132" s="1004" t="str">
        <f t="shared" si="64"/>
        <v/>
      </c>
      <c r="CG132" s="1004" t="str">
        <f t="shared" si="65"/>
        <v/>
      </c>
      <c r="CH132" s="1004" t="str">
        <f t="shared" si="66"/>
        <v/>
      </c>
      <c r="CI132" s="1004" t="str">
        <f t="shared" si="67"/>
        <v/>
      </c>
      <c r="CJ132" s="1004" t="str">
        <f t="shared" si="68"/>
        <v/>
      </c>
      <c r="CK132" s="1004" t="str">
        <f t="shared" si="69"/>
        <v/>
      </c>
      <c r="CL132" s="1004" t="str">
        <f t="shared" si="70"/>
        <v/>
      </c>
      <c r="CM132" s="1004" t="str">
        <f t="shared" si="71"/>
        <v/>
      </c>
      <c r="CN132" s="1004" t="str">
        <f t="shared" si="72"/>
        <v/>
      </c>
      <c r="CO132" s="1004" t="str">
        <f t="shared" si="73"/>
        <v/>
      </c>
      <c r="CP132" s="1004" t="str">
        <f t="shared" si="74"/>
        <v/>
      </c>
      <c r="CQ132" s="1004" t="str">
        <f t="shared" si="75"/>
        <v/>
      </c>
      <c r="CR132" s="1004" t="str">
        <f t="shared" si="76"/>
        <v/>
      </c>
      <c r="CS132" s="1004" t="str">
        <f t="shared" si="77"/>
        <v/>
      </c>
      <c r="CT132" s="1004" t="str">
        <f t="shared" si="78"/>
        <v/>
      </c>
      <c r="CU132" s="1004" t="str">
        <f t="shared" si="79"/>
        <v/>
      </c>
      <c r="CV132" s="1004" t="str">
        <f t="shared" si="80"/>
        <v/>
      </c>
      <c r="CW132" s="1004" t="str">
        <f t="shared" si="81"/>
        <v/>
      </c>
      <c r="CX132" s="1004" t="str">
        <f t="shared" si="82"/>
        <v/>
      </c>
      <c r="CY132" s="1004" t="str">
        <f t="shared" si="83"/>
        <v/>
      </c>
      <c r="CZ132" s="1004" t="str">
        <f t="shared" si="84"/>
        <v/>
      </c>
      <c r="DA132" s="1004" t="str">
        <f t="shared" si="85"/>
        <v/>
      </c>
      <c r="DB132" s="1004" t="str">
        <f t="shared" si="86"/>
        <v/>
      </c>
      <c r="DC132" s="1004" t="str">
        <f t="shared" si="87"/>
        <v/>
      </c>
      <c r="DD132" s="1004" t="str">
        <f t="shared" si="88"/>
        <v/>
      </c>
      <c r="DE132" s="1004" t="str">
        <f t="shared" si="89"/>
        <v/>
      </c>
      <c r="DF132" s="1004" t="str">
        <f t="shared" si="90"/>
        <v/>
      </c>
      <c r="DG132" s="1004" t="str">
        <f t="shared" si="91"/>
        <v/>
      </c>
      <c r="DH132" s="1004" t="str">
        <f t="shared" si="92"/>
        <v/>
      </c>
      <c r="DI132" s="1004" t="str">
        <f t="shared" si="93"/>
        <v/>
      </c>
      <c r="DJ132" s="1004" t="str">
        <f t="shared" si="94"/>
        <v/>
      </c>
      <c r="DK132" s="1004" t="str">
        <f t="shared" si="95"/>
        <v/>
      </c>
      <c r="DL132" s="1004" t="str">
        <f t="shared" si="96"/>
        <v/>
      </c>
      <c r="DM132" s="1004" t="str">
        <f t="shared" si="97"/>
        <v/>
      </c>
      <c r="DN132" s="1004" t="str">
        <f t="shared" si="98"/>
        <v/>
      </c>
      <c r="DO132" s="1004" t="str">
        <f t="shared" si="99"/>
        <v/>
      </c>
      <c r="DP132" s="1004" t="str">
        <f t="shared" si="100"/>
        <v/>
      </c>
      <c r="DQ132" s="1004" t="str">
        <f t="shared" si="101"/>
        <v/>
      </c>
      <c r="DR132" s="1004" t="str">
        <f t="shared" si="102"/>
        <v/>
      </c>
      <c r="DS132" s="1004" t="str">
        <f t="shared" si="103"/>
        <v/>
      </c>
      <c r="DT132" s="1004" t="str">
        <f t="shared" si="104"/>
        <v/>
      </c>
      <c r="DU132" s="1004" t="str">
        <f t="shared" si="105"/>
        <v/>
      </c>
      <c r="DV132" s="1004" t="str">
        <f t="shared" si="106"/>
        <v/>
      </c>
      <c r="DW132" s="1004" t="str">
        <f t="shared" si="107"/>
        <v/>
      </c>
      <c r="DX132" s="1004" t="str">
        <f t="shared" si="108"/>
        <v/>
      </c>
      <c r="DY132" s="1004" t="str">
        <f t="shared" si="109"/>
        <v/>
      </c>
      <c r="DZ132" s="1004" t="str">
        <f t="shared" si="110"/>
        <v/>
      </c>
      <c r="EA132" s="1004" t="str">
        <f t="shared" si="111"/>
        <v/>
      </c>
      <c r="EB132" s="1004" t="str">
        <f t="shared" si="112"/>
        <v/>
      </c>
      <c r="EC132" s="1004" t="str">
        <f t="shared" si="113"/>
        <v/>
      </c>
      <c r="ED132" s="1004" t="str">
        <f t="shared" si="114"/>
        <v/>
      </c>
      <c r="EE132" s="1004" t="str">
        <f t="shared" si="115"/>
        <v/>
      </c>
      <c r="EF132" s="1004" t="str">
        <f t="shared" si="116"/>
        <v/>
      </c>
      <c r="EG132" s="1004" t="str">
        <f t="shared" si="117"/>
        <v/>
      </c>
      <c r="EH132" s="1004" t="str">
        <f t="shared" si="118"/>
        <v/>
      </c>
      <c r="EI132" s="1004" t="str">
        <f t="shared" si="119"/>
        <v/>
      </c>
      <c r="EJ132" s="1004" t="str">
        <f t="shared" si="120"/>
        <v/>
      </c>
      <c r="EK132" s="1004" t="str">
        <f t="shared" si="121"/>
        <v/>
      </c>
      <c r="EL132" s="1004" t="str">
        <f t="shared" si="122"/>
        <v/>
      </c>
      <c r="EM132" s="1004" t="str">
        <f t="shared" si="123"/>
        <v/>
      </c>
      <c r="EN132" s="1004" t="str">
        <f t="shared" si="124"/>
        <v/>
      </c>
      <c r="EO132" s="1004" t="str">
        <f t="shared" si="125"/>
        <v/>
      </c>
      <c r="EP132" s="1004" t="str">
        <f t="shared" si="126"/>
        <v/>
      </c>
      <c r="EQ132" s="1004" t="str">
        <f t="shared" si="127"/>
        <v/>
      </c>
      <c r="ER132" s="1004" t="str">
        <f t="shared" si="128"/>
        <v/>
      </c>
      <c r="ES132" s="1004" t="str">
        <f t="shared" si="129"/>
        <v/>
      </c>
      <c r="ET132" s="1004" t="str">
        <f t="shared" si="130"/>
        <v/>
      </c>
      <c r="EU132" s="1004" t="str">
        <f t="shared" si="131"/>
        <v/>
      </c>
      <c r="EV132" s="1004" t="str">
        <f t="shared" si="132"/>
        <v/>
      </c>
      <c r="EW132" s="1004" t="str">
        <f t="shared" si="133"/>
        <v/>
      </c>
      <c r="EX132" s="1004" t="str">
        <f t="shared" si="134"/>
        <v/>
      </c>
      <c r="EY132" s="1004" t="str">
        <f t="shared" si="135"/>
        <v/>
      </c>
      <c r="EZ132" s="1004" t="str">
        <f t="shared" si="136"/>
        <v/>
      </c>
      <c r="FA132" s="1004" t="str">
        <f t="shared" si="137"/>
        <v/>
      </c>
      <c r="FB132" s="1004" t="str">
        <f t="shared" si="138"/>
        <v/>
      </c>
      <c r="FC132" s="1004" t="str">
        <f t="shared" si="139"/>
        <v/>
      </c>
      <c r="FD132" s="1004" t="str">
        <f t="shared" si="140"/>
        <v/>
      </c>
      <c r="FE132" s="1004" t="str">
        <f t="shared" si="141"/>
        <v/>
      </c>
      <c r="FF132" s="1004" t="str">
        <f t="shared" si="142"/>
        <v/>
      </c>
      <c r="FG132" s="1004" t="str">
        <f t="shared" si="143"/>
        <v/>
      </c>
      <c r="FH132" s="1004" t="str">
        <f t="shared" si="144"/>
        <v/>
      </c>
      <c r="FI132" s="1004" t="str">
        <f t="shared" si="145"/>
        <v/>
      </c>
      <c r="FJ132" s="1004" t="str">
        <f t="shared" si="146"/>
        <v/>
      </c>
      <c r="FK132" s="1004" t="str">
        <f t="shared" si="147"/>
        <v/>
      </c>
      <c r="FL132" s="1004" t="str">
        <f t="shared" si="148"/>
        <v/>
      </c>
      <c r="FM132" s="1004" t="str">
        <f t="shared" si="149"/>
        <v/>
      </c>
      <c r="FN132" s="1004" t="str">
        <f t="shared" si="150"/>
        <v/>
      </c>
      <c r="FO132" s="1004" t="str">
        <f t="shared" si="151"/>
        <v/>
      </c>
      <c r="FP132" s="1004" t="str">
        <f t="shared" si="152"/>
        <v/>
      </c>
      <c r="FQ132" s="1004" t="str">
        <f t="shared" si="153"/>
        <v/>
      </c>
      <c r="FR132" s="1004" t="str">
        <f t="shared" si="154"/>
        <v/>
      </c>
      <c r="FS132" s="1004" t="str">
        <f t="shared" si="155"/>
        <v/>
      </c>
      <c r="FT132" s="1004" t="str">
        <f t="shared" si="156"/>
        <v/>
      </c>
      <c r="FU132" s="1004" t="str">
        <f t="shared" si="157"/>
        <v/>
      </c>
      <c r="FV132" s="1004" t="str">
        <f t="shared" si="158"/>
        <v/>
      </c>
      <c r="FW132" s="1004" t="str">
        <f t="shared" si="159"/>
        <v/>
      </c>
      <c r="FX132" s="1004" t="str">
        <f t="shared" si="160"/>
        <v/>
      </c>
      <c r="FY132" s="1004" t="str">
        <f t="shared" si="161"/>
        <v/>
      </c>
      <c r="FZ132" s="1004" t="str">
        <f t="shared" si="162"/>
        <v/>
      </c>
      <c r="GA132" s="1004" t="str">
        <f t="shared" si="163"/>
        <v/>
      </c>
      <c r="GB132" s="1004" t="str">
        <f t="shared" si="164"/>
        <v/>
      </c>
      <c r="GC132" s="1004" t="str">
        <f t="shared" si="165"/>
        <v/>
      </c>
      <c r="GD132" s="1004" t="str">
        <f t="shared" si="166"/>
        <v/>
      </c>
      <c r="GE132" s="1004" t="str">
        <f t="shared" si="167"/>
        <v/>
      </c>
      <c r="GF132" s="1004" t="str">
        <f t="shared" si="168"/>
        <v/>
      </c>
      <c r="GG132" s="1004" t="str">
        <f t="shared" si="169"/>
        <v/>
      </c>
      <c r="GH132" s="1004" t="str">
        <f t="shared" si="170"/>
        <v/>
      </c>
      <c r="GI132" s="1004" t="str">
        <f t="shared" si="171"/>
        <v/>
      </c>
      <c r="GJ132" s="1004" t="str">
        <f t="shared" si="172"/>
        <v/>
      </c>
      <c r="GK132" s="1004" t="str">
        <f t="shared" si="173"/>
        <v/>
      </c>
      <c r="GL132" s="1004" t="str">
        <f t="shared" si="174"/>
        <v/>
      </c>
      <c r="GM132" s="1004" t="str">
        <f t="shared" si="175"/>
        <v/>
      </c>
      <c r="GN132" s="1004" t="str">
        <f t="shared" si="176"/>
        <v/>
      </c>
      <c r="GO132" s="1004" t="str">
        <f t="shared" si="177"/>
        <v/>
      </c>
      <c r="GP132" s="1004" t="str">
        <f t="shared" si="178"/>
        <v/>
      </c>
      <c r="GQ132" s="1004" t="str">
        <f t="shared" si="179"/>
        <v/>
      </c>
      <c r="GR132" s="1004" t="str">
        <f t="shared" si="180"/>
        <v/>
      </c>
      <c r="GS132" s="1004" t="str">
        <f t="shared" si="181"/>
        <v/>
      </c>
      <c r="GT132" s="1004" t="str">
        <f t="shared" si="182"/>
        <v/>
      </c>
      <c r="GU132" s="1004" t="str">
        <f t="shared" si="183"/>
        <v/>
      </c>
      <c r="GV132" s="1004" t="str">
        <f t="shared" si="184"/>
        <v/>
      </c>
      <c r="GW132" s="1004" t="str">
        <f t="shared" si="185"/>
        <v/>
      </c>
      <c r="GX132" s="1004" t="str">
        <f t="shared" si="186"/>
        <v/>
      </c>
      <c r="GY132" s="1004" t="str">
        <f t="shared" si="187"/>
        <v/>
      </c>
      <c r="GZ132" s="1004" t="str">
        <f t="shared" si="188"/>
        <v/>
      </c>
      <c r="HA132" s="1004" t="str">
        <f t="shared" si="189"/>
        <v/>
      </c>
      <c r="HB132" s="1004" t="str">
        <f t="shared" si="190"/>
        <v/>
      </c>
      <c r="HC132" s="1004" t="str">
        <f t="shared" si="191"/>
        <v/>
      </c>
      <c r="HD132" s="1004" t="str">
        <f t="shared" si="192"/>
        <v/>
      </c>
      <c r="HE132" s="1004" t="str">
        <f t="shared" si="193"/>
        <v/>
      </c>
      <c r="HF132" s="1004" t="str">
        <f t="shared" si="194"/>
        <v/>
      </c>
      <c r="HG132" s="1004" t="str">
        <f t="shared" si="195"/>
        <v/>
      </c>
      <c r="HH132" s="1004" t="str">
        <f t="shared" si="196"/>
        <v/>
      </c>
      <c r="HI132" s="1004" t="str">
        <f t="shared" si="197"/>
        <v/>
      </c>
      <c r="HJ132" s="1004" t="str">
        <f t="shared" si="198"/>
        <v/>
      </c>
      <c r="HK132" s="1004" t="str">
        <f t="shared" si="199"/>
        <v/>
      </c>
      <c r="HL132" s="1004" t="str">
        <f t="shared" si="200"/>
        <v/>
      </c>
      <c r="HM132" s="1004" t="str">
        <f t="shared" si="201"/>
        <v/>
      </c>
      <c r="HN132" s="1004" t="str">
        <f t="shared" si="202"/>
        <v/>
      </c>
      <c r="HO132" s="1004" t="str">
        <f t="shared" si="203"/>
        <v/>
      </c>
      <c r="HP132" s="1004" t="str">
        <f t="shared" si="204"/>
        <v/>
      </c>
      <c r="HQ132" s="1004" t="str">
        <f t="shared" si="205"/>
        <v/>
      </c>
      <c r="HR132" s="1004" t="str">
        <f t="shared" si="206"/>
        <v/>
      </c>
      <c r="HS132" s="1004" t="str">
        <f t="shared" si="207"/>
        <v/>
      </c>
      <c r="HT132" s="1004" t="str">
        <f t="shared" si="208"/>
        <v/>
      </c>
      <c r="HU132" s="1004" t="str">
        <f t="shared" si="209"/>
        <v/>
      </c>
      <c r="HV132" s="1004" t="str">
        <f t="shared" si="210"/>
        <v/>
      </c>
      <c r="HW132" s="1004" t="str">
        <f t="shared" si="211"/>
        <v/>
      </c>
      <c r="HX132" s="1004" t="str">
        <f t="shared" si="212"/>
        <v/>
      </c>
      <c r="HY132" s="1004" t="str">
        <f t="shared" si="213"/>
        <v/>
      </c>
      <c r="HZ132" s="1008" t="str">
        <f t="shared" si="214"/>
        <v/>
      </c>
      <c r="IA132" s="1008" t="str">
        <f t="shared" si="215"/>
        <v/>
      </c>
      <c r="IB132" s="1008" t="str">
        <f t="shared" si="216"/>
        <v/>
      </c>
      <c r="IC132" s="1008" t="str">
        <f t="shared" si="217"/>
        <v/>
      </c>
      <c r="ID132" s="1008" t="str">
        <f t="shared" si="218"/>
        <v/>
      </c>
      <c r="IE132" s="1008" t="str">
        <f t="shared" si="219"/>
        <v/>
      </c>
      <c r="IF132" s="1008" t="str">
        <f t="shared" si="220"/>
        <v/>
      </c>
      <c r="IG132" s="1008" t="str">
        <f t="shared" si="221"/>
        <v/>
      </c>
      <c r="IH132" s="1008" t="str">
        <f t="shared" si="222"/>
        <v/>
      </c>
      <c r="II132" s="1008" t="str">
        <f t="shared" si="223"/>
        <v/>
      </c>
      <c r="IJ132" s="1008" t="str">
        <f t="shared" si="224"/>
        <v/>
      </c>
      <c r="IK132" s="1008" t="str">
        <f t="shared" si="225"/>
        <v/>
      </c>
      <c r="IL132" s="1008" t="str">
        <f t="shared" si="226"/>
        <v/>
      </c>
      <c r="IM132" s="1008" t="str">
        <f t="shared" si="227"/>
        <v/>
      </c>
      <c r="IN132" s="1008" t="str">
        <f t="shared" si="228"/>
        <v/>
      </c>
      <c r="IO132" s="1008" t="str">
        <f t="shared" si="229"/>
        <v/>
      </c>
      <c r="IP132" s="1008" t="str">
        <f t="shared" si="230"/>
        <v/>
      </c>
      <c r="IQ132" s="1008" t="str">
        <f t="shared" si="231"/>
        <v/>
      </c>
      <c r="IR132" s="1008" t="str">
        <f t="shared" si="232"/>
        <v/>
      </c>
      <c r="IS132" s="1008" t="str">
        <f t="shared" si="233"/>
        <v/>
      </c>
      <c r="IT132" s="1008" t="str">
        <f t="shared" si="234"/>
        <v/>
      </c>
      <c r="IU132" s="1008" t="str">
        <f t="shared" si="235"/>
        <v/>
      </c>
      <c r="IV132" s="1008" t="str">
        <f t="shared" si="236"/>
        <v/>
      </c>
      <c r="IW132" s="1008" t="str">
        <f t="shared" si="237"/>
        <v/>
      </c>
      <c r="IX132" s="1008" t="str">
        <f t="shared" si="238"/>
        <v/>
      </c>
      <c r="IY132" s="1008" t="str">
        <f t="shared" si="239"/>
        <v/>
      </c>
      <c r="IZ132" s="1008" t="str">
        <f t="shared" si="240"/>
        <v/>
      </c>
      <c r="JA132" s="1008" t="str">
        <f t="shared" si="241"/>
        <v/>
      </c>
      <c r="JB132" s="1008" t="str">
        <f t="shared" si="242"/>
        <v/>
      </c>
      <c r="JC132" s="1008" t="str">
        <f t="shared" si="243"/>
        <v/>
      </c>
      <c r="JD132" s="1008" t="str">
        <f t="shared" si="244"/>
        <v/>
      </c>
      <c r="JE132" s="1008" t="str">
        <f t="shared" si="245"/>
        <v/>
      </c>
      <c r="JF132" s="1008" t="str">
        <f t="shared" si="246"/>
        <v/>
      </c>
      <c r="JG132" s="1008" t="str">
        <f t="shared" si="247"/>
        <v/>
      </c>
      <c r="JH132" s="1008" t="str">
        <f t="shared" si="248"/>
        <v/>
      </c>
      <c r="JI132" s="1008" t="str">
        <f t="shared" si="249"/>
        <v/>
      </c>
      <c r="JJ132" s="1008" t="str">
        <f t="shared" si="250"/>
        <v/>
      </c>
      <c r="JK132" s="1008" t="str">
        <f t="shared" si="251"/>
        <v/>
      </c>
      <c r="JL132" s="1008" t="str">
        <f t="shared" si="252"/>
        <v/>
      </c>
      <c r="JM132" s="1008" t="str">
        <f t="shared" si="253"/>
        <v/>
      </c>
      <c r="JN132" s="1008" t="str">
        <f t="shared" si="254"/>
        <v/>
      </c>
      <c r="JO132" s="1008" t="str">
        <f t="shared" si="255"/>
        <v/>
      </c>
      <c r="JP132" s="1008" t="str">
        <f t="shared" si="256"/>
        <v/>
      </c>
      <c r="JQ132" s="1008" t="str">
        <f t="shared" si="257"/>
        <v/>
      </c>
      <c r="JR132" s="1008" t="str">
        <f t="shared" si="258"/>
        <v/>
      </c>
      <c r="JS132" s="1008" t="str">
        <f t="shared" si="259"/>
        <v/>
      </c>
      <c r="JT132" s="1008" t="str">
        <f t="shared" si="260"/>
        <v/>
      </c>
      <c r="JU132" s="1008" t="str">
        <f t="shared" si="261"/>
        <v/>
      </c>
      <c r="JV132" s="1008" t="str">
        <f t="shared" si="262"/>
        <v/>
      </c>
      <c r="JW132" s="1008" t="str">
        <f t="shared" si="263"/>
        <v/>
      </c>
      <c r="JX132" s="1008" t="str">
        <f t="shared" si="264"/>
        <v/>
      </c>
      <c r="JY132" s="1008" t="str">
        <f t="shared" si="265"/>
        <v/>
      </c>
      <c r="JZ132" s="1008" t="str">
        <f t="shared" si="266"/>
        <v/>
      </c>
      <c r="KA132" s="1008" t="str">
        <f t="shared" si="267"/>
        <v/>
      </c>
      <c r="KB132" s="1008" t="str">
        <f t="shared" si="268"/>
        <v/>
      </c>
      <c r="KC132" s="1008" t="str">
        <f t="shared" si="269"/>
        <v/>
      </c>
      <c r="KD132" s="1008" t="str">
        <f t="shared" si="270"/>
        <v/>
      </c>
      <c r="KE132" s="1008" t="str">
        <f t="shared" si="271"/>
        <v/>
      </c>
      <c r="KF132" s="1008" t="str">
        <f t="shared" si="272"/>
        <v/>
      </c>
      <c r="KG132" s="1008" t="str">
        <f t="shared" si="273"/>
        <v/>
      </c>
      <c r="KH132" s="1008" t="str">
        <f t="shared" si="274"/>
        <v/>
      </c>
      <c r="KI132" s="1008" t="str">
        <f t="shared" si="275"/>
        <v/>
      </c>
      <c r="KJ132" s="1008" t="str">
        <f t="shared" si="276"/>
        <v/>
      </c>
      <c r="KK132" s="1008" t="str">
        <f t="shared" si="277"/>
        <v/>
      </c>
      <c r="KL132" s="1008" t="str">
        <f t="shared" si="278"/>
        <v/>
      </c>
      <c r="KM132" s="1008" t="str">
        <f t="shared" si="279"/>
        <v/>
      </c>
      <c r="KN132" s="1008" t="str">
        <f t="shared" si="280"/>
        <v/>
      </c>
      <c r="KO132" s="1008" t="str">
        <f t="shared" si="281"/>
        <v/>
      </c>
      <c r="KP132" s="1008" t="str">
        <f t="shared" si="282"/>
        <v/>
      </c>
      <c r="KQ132" s="1008" t="str">
        <f t="shared" si="283"/>
        <v/>
      </c>
      <c r="KR132" s="1008" t="str">
        <f t="shared" si="284"/>
        <v/>
      </c>
      <c r="KS132" s="1008" t="str">
        <f t="shared" si="285"/>
        <v/>
      </c>
      <c r="KT132" s="1008" t="str">
        <f t="shared" si="286"/>
        <v/>
      </c>
      <c r="KU132" s="1008" t="str">
        <f t="shared" si="287"/>
        <v/>
      </c>
      <c r="KV132" s="1008" t="str">
        <f t="shared" si="288"/>
        <v/>
      </c>
      <c r="KW132" s="1008" t="str">
        <f t="shared" si="289"/>
        <v/>
      </c>
      <c r="KX132" s="1008" t="str">
        <f t="shared" si="290"/>
        <v/>
      </c>
      <c r="KY132" s="1008" t="str">
        <f t="shared" si="291"/>
        <v/>
      </c>
      <c r="KZ132" s="1008" t="str">
        <f t="shared" si="292"/>
        <v/>
      </c>
      <c r="LA132" s="1008" t="str">
        <f t="shared" si="293"/>
        <v/>
      </c>
      <c r="LB132" s="1008" t="str">
        <f t="shared" si="294"/>
        <v/>
      </c>
      <c r="LC132" s="1008" t="str">
        <f t="shared" si="295"/>
        <v/>
      </c>
      <c r="LD132" s="1008" t="str">
        <f t="shared" si="296"/>
        <v/>
      </c>
      <c r="LE132" s="1008" t="str">
        <f t="shared" si="297"/>
        <v/>
      </c>
      <c r="LF132" s="1008" t="str">
        <f t="shared" si="298"/>
        <v/>
      </c>
      <c r="LG132" s="1008" t="str">
        <f t="shared" si="299"/>
        <v/>
      </c>
      <c r="LH132" s="1008" t="str">
        <f t="shared" si="300"/>
        <v/>
      </c>
      <c r="LI132" s="1008" t="str">
        <f t="shared" si="301"/>
        <v/>
      </c>
      <c r="LJ132" s="1008" t="str">
        <f t="shared" si="302"/>
        <v/>
      </c>
      <c r="LK132" s="1008" t="str">
        <f t="shared" si="303"/>
        <v/>
      </c>
      <c r="LL132" s="1008" t="str">
        <f t="shared" si="304"/>
        <v/>
      </c>
      <c r="LM132" s="1008" t="str">
        <f t="shared" si="305"/>
        <v/>
      </c>
      <c r="LN132" s="1008" t="str">
        <f t="shared" si="306"/>
        <v/>
      </c>
      <c r="LO132" s="1008" t="str">
        <f t="shared" si="307"/>
        <v/>
      </c>
      <c r="LP132" s="1008" t="str">
        <f t="shared" si="308"/>
        <v/>
      </c>
      <c r="LQ132" s="1009" t="str">
        <f t="shared" si="309"/>
        <v/>
      </c>
      <c r="LR132" s="1009" t="str">
        <f t="shared" si="310"/>
        <v/>
      </c>
      <c r="LS132" s="1009" t="str">
        <f t="shared" si="311"/>
        <v/>
      </c>
      <c r="LT132" s="1009" t="str">
        <f t="shared" si="312"/>
        <v/>
      </c>
      <c r="LU132" s="1009" t="str">
        <f t="shared" si="313"/>
        <v/>
      </c>
      <c r="LV132" s="1004" t="str">
        <f t="shared" si="314"/>
        <v/>
      </c>
      <c r="LW132" s="1004" t="str">
        <f t="shared" si="315"/>
        <v/>
      </c>
      <c r="LX132" s="1004" t="str">
        <f t="shared" si="316"/>
        <v/>
      </c>
      <c r="LY132" s="1004" t="str">
        <f t="shared" si="317"/>
        <v/>
      </c>
      <c r="LZ132" s="1004" t="str">
        <f t="shared" si="318"/>
        <v/>
      </c>
      <c r="MA132" s="1004" t="str">
        <f t="shared" si="319"/>
        <v/>
      </c>
      <c r="MB132" s="1004" t="str">
        <f t="shared" si="320"/>
        <v/>
      </c>
      <c r="MC132" s="1004" t="str">
        <f t="shared" si="321"/>
        <v/>
      </c>
      <c r="MD132" s="1004" t="str">
        <f t="shared" si="322"/>
        <v/>
      </c>
      <c r="ME132" s="1004" t="str">
        <f t="shared" si="323"/>
        <v/>
      </c>
      <c r="MF132" s="1004" t="str">
        <f t="shared" si="324"/>
        <v/>
      </c>
      <c r="MG132" s="1004" t="str">
        <f t="shared" si="325"/>
        <v/>
      </c>
      <c r="MH132" s="1004" t="str">
        <f t="shared" si="326"/>
        <v/>
      </c>
      <c r="MI132" s="1004" t="str">
        <f t="shared" si="327"/>
        <v/>
      </c>
      <c r="MJ132" s="1004" t="str">
        <f t="shared" si="328"/>
        <v/>
      </c>
      <c r="MK132" s="1004" t="str">
        <f t="shared" si="329"/>
        <v/>
      </c>
      <c r="ML132" s="1004" t="str">
        <f t="shared" si="330"/>
        <v/>
      </c>
      <c r="MM132" s="1004" t="str">
        <f t="shared" si="331"/>
        <v/>
      </c>
      <c r="MN132" s="1004" t="str">
        <f t="shared" si="332"/>
        <v/>
      </c>
      <c r="MO132" s="1004" t="str">
        <f t="shared" si="333"/>
        <v/>
      </c>
      <c r="MP132" s="1007">
        <f t="shared" si="340"/>
        <v>0</v>
      </c>
      <c r="MQ132" s="1007">
        <f t="shared" si="341"/>
        <v>0</v>
      </c>
      <c r="MR132" s="1007">
        <f t="shared" si="342"/>
        <v>0</v>
      </c>
      <c r="MS132" s="1007">
        <f t="shared" si="343"/>
        <v>0</v>
      </c>
      <c r="MT132" s="1007">
        <f t="shared" si="344"/>
        <v>0</v>
      </c>
      <c r="MU132" s="1007">
        <f t="shared" si="345"/>
        <v>0</v>
      </c>
      <c r="MV132" s="1007">
        <f t="shared" si="346"/>
        <v>0</v>
      </c>
      <c r="MW132" s="1007">
        <f t="shared" si="347"/>
        <v>0</v>
      </c>
      <c r="MX132" s="1007">
        <f t="shared" si="348"/>
        <v>0</v>
      </c>
      <c r="MY132" s="1007">
        <f t="shared" si="349"/>
        <v>0</v>
      </c>
      <c r="MZ132" s="1007">
        <f t="shared" si="334"/>
        <v>0</v>
      </c>
      <c r="NA132" s="1007">
        <f t="shared" si="335"/>
        <v>0</v>
      </c>
      <c r="NB132" s="1007">
        <f t="shared" si="336"/>
        <v>0</v>
      </c>
      <c r="NC132" s="1007">
        <f t="shared" si="337"/>
        <v>0</v>
      </c>
      <c r="ND132" s="1007">
        <f t="shared" si="338"/>
        <v>0</v>
      </c>
    </row>
    <row r="133" spans="1:369" s="1004" customFormat="1" ht="13.9" customHeight="1" x14ac:dyDescent="0.2">
      <c r="A133" s="1103" t="str">
        <f t="shared" si="339"/>
        <v/>
      </c>
      <c r="B133" s="1047">
        <f>'Rent Schedule &amp; Summary'!B40</f>
        <v>0</v>
      </c>
      <c r="C133" s="1038">
        <f>'Rent Schedule &amp; Summary'!C40</f>
        <v>0</v>
      </c>
      <c r="D133" s="1039">
        <f>'Rent Schedule &amp; Summary'!D40</f>
        <v>0</v>
      </c>
      <c r="E133" s="1040">
        <f>'Rent Schedule &amp; Summary'!E40</f>
        <v>0</v>
      </c>
      <c r="F133" s="1040">
        <f>'Rent Schedule &amp; Summary'!F40</f>
        <v>0</v>
      </c>
      <c r="G133" s="1040">
        <f>'Rent Schedule &amp; Summary'!G40</f>
        <v>0</v>
      </c>
      <c r="H133" s="1040">
        <f>'Rent Schedule &amp; Summary'!H40</f>
        <v>0</v>
      </c>
      <c r="I133" s="1040">
        <f>'Rent Schedule &amp; Summary'!I40</f>
        <v>0</v>
      </c>
      <c r="J133" s="1040">
        <f>'Rent Schedule &amp; Summary'!J40</f>
        <v>0</v>
      </c>
      <c r="K133" s="1041">
        <f>'Rent Schedule &amp; Summary'!K40</f>
        <v>0</v>
      </c>
      <c r="L133" s="480">
        <f t="shared" si="2"/>
        <v>0</v>
      </c>
      <c r="M133" s="480">
        <f t="shared" si="3"/>
        <v>0</v>
      </c>
      <c r="N133" s="1042">
        <f>'Rent Schedule &amp; Summary'!N40</f>
        <v>0</v>
      </c>
      <c r="O133" s="1042">
        <f>'Rent Schedule &amp; Summary'!K40</f>
        <v>0</v>
      </c>
      <c r="P133" s="1042">
        <f>'Rent Schedule &amp; Summary'!P40</f>
        <v>0</v>
      </c>
      <c r="Q133" s="1044">
        <f>'Rent Schedule &amp; Summary'!Q40</f>
        <v>0</v>
      </c>
      <c r="R133" s="1045"/>
      <c r="S133" s="1046"/>
      <c r="T133" s="1456"/>
      <c r="U133" s="1456"/>
      <c r="V133" s="1456"/>
      <c r="W133" s="1456"/>
      <c r="X133" s="1004" t="str">
        <f t="shared" si="4"/>
        <v/>
      </c>
      <c r="Y133" s="1004" t="str">
        <f t="shared" si="5"/>
        <v/>
      </c>
      <c r="Z133" s="1004" t="str">
        <f t="shared" si="6"/>
        <v/>
      </c>
      <c r="AA133" s="1004" t="str">
        <f t="shared" si="7"/>
        <v/>
      </c>
      <c r="AB133" s="1004" t="str">
        <f t="shared" si="8"/>
        <v/>
      </c>
      <c r="AC133" s="1004" t="str">
        <f t="shared" si="9"/>
        <v/>
      </c>
      <c r="AD133" s="1004" t="str">
        <f t="shared" si="10"/>
        <v/>
      </c>
      <c r="AE133" s="1004" t="str">
        <f t="shared" si="11"/>
        <v/>
      </c>
      <c r="AF133" s="1004" t="str">
        <f t="shared" si="12"/>
        <v/>
      </c>
      <c r="AG133" s="1004" t="str">
        <f t="shared" si="13"/>
        <v/>
      </c>
      <c r="AH133" s="1004" t="str">
        <f t="shared" si="14"/>
        <v/>
      </c>
      <c r="AI133" s="1004" t="str">
        <f t="shared" si="15"/>
        <v/>
      </c>
      <c r="AJ133" s="1004" t="str">
        <f t="shared" si="16"/>
        <v/>
      </c>
      <c r="AK133" s="1004" t="str">
        <f t="shared" si="17"/>
        <v/>
      </c>
      <c r="AL133" s="1004" t="str">
        <f t="shared" si="18"/>
        <v/>
      </c>
      <c r="AM133" s="1004" t="str">
        <f t="shared" si="19"/>
        <v/>
      </c>
      <c r="AN133" s="1004" t="str">
        <f t="shared" si="20"/>
        <v/>
      </c>
      <c r="AO133" s="1004" t="str">
        <f t="shared" si="21"/>
        <v/>
      </c>
      <c r="AP133" s="1004" t="str">
        <f t="shared" si="22"/>
        <v/>
      </c>
      <c r="AQ133" s="1004" t="str">
        <f t="shared" si="23"/>
        <v/>
      </c>
      <c r="AR133" s="1004" t="str">
        <f t="shared" si="24"/>
        <v/>
      </c>
      <c r="AS133" s="1004" t="str">
        <f t="shared" si="25"/>
        <v/>
      </c>
      <c r="AT133" s="1004" t="str">
        <f t="shared" si="26"/>
        <v/>
      </c>
      <c r="AU133" s="1004" t="str">
        <f t="shared" si="27"/>
        <v/>
      </c>
      <c r="AV133" s="1004" t="str">
        <f t="shared" si="28"/>
        <v/>
      </c>
      <c r="AW133" s="1004" t="str">
        <f t="shared" si="29"/>
        <v/>
      </c>
      <c r="AX133" s="1004" t="str">
        <f t="shared" si="30"/>
        <v/>
      </c>
      <c r="AY133" s="1004" t="str">
        <f t="shared" si="31"/>
        <v/>
      </c>
      <c r="AZ133" s="1004" t="str">
        <f t="shared" si="32"/>
        <v/>
      </c>
      <c r="BA133" s="1004" t="str">
        <f t="shared" si="33"/>
        <v/>
      </c>
      <c r="BB133" s="1004" t="str">
        <f t="shared" si="34"/>
        <v/>
      </c>
      <c r="BC133" s="1004" t="str">
        <f t="shared" si="35"/>
        <v/>
      </c>
      <c r="BD133" s="1004" t="str">
        <f t="shared" si="36"/>
        <v/>
      </c>
      <c r="BE133" s="1004" t="str">
        <f t="shared" si="37"/>
        <v/>
      </c>
      <c r="BF133" s="1004" t="str">
        <f t="shared" si="38"/>
        <v/>
      </c>
      <c r="BG133" s="1004" t="str">
        <f t="shared" si="39"/>
        <v/>
      </c>
      <c r="BH133" s="1004" t="str">
        <f t="shared" si="40"/>
        <v/>
      </c>
      <c r="BI133" s="1004" t="str">
        <f t="shared" si="41"/>
        <v/>
      </c>
      <c r="BJ133" s="1004" t="str">
        <f t="shared" si="42"/>
        <v/>
      </c>
      <c r="BK133" s="1004" t="str">
        <f t="shared" si="43"/>
        <v/>
      </c>
      <c r="BL133" s="1004" t="str">
        <f t="shared" si="44"/>
        <v/>
      </c>
      <c r="BM133" s="1004" t="str">
        <f t="shared" si="45"/>
        <v/>
      </c>
      <c r="BN133" s="1004" t="str">
        <f t="shared" si="46"/>
        <v/>
      </c>
      <c r="BO133" s="1004" t="str">
        <f t="shared" si="47"/>
        <v/>
      </c>
      <c r="BP133" s="1004" t="str">
        <f t="shared" si="48"/>
        <v/>
      </c>
      <c r="BQ133" s="1004" t="str">
        <f t="shared" si="49"/>
        <v/>
      </c>
      <c r="BR133" s="1004" t="str">
        <f t="shared" si="50"/>
        <v/>
      </c>
      <c r="BS133" s="1004" t="str">
        <f t="shared" si="51"/>
        <v/>
      </c>
      <c r="BT133" s="1004" t="str">
        <f t="shared" si="52"/>
        <v/>
      </c>
      <c r="BU133" s="1004" t="str">
        <f t="shared" si="53"/>
        <v/>
      </c>
      <c r="BV133" s="1004" t="str">
        <f t="shared" si="54"/>
        <v/>
      </c>
      <c r="BW133" s="1004" t="str">
        <f t="shared" si="55"/>
        <v/>
      </c>
      <c r="BX133" s="1004" t="str">
        <f t="shared" si="56"/>
        <v/>
      </c>
      <c r="BY133" s="1004" t="str">
        <f t="shared" si="57"/>
        <v/>
      </c>
      <c r="BZ133" s="1004" t="str">
        <f t="shared" si="58"/>
        <v/>
      </c>
      <c r="CA133" s="1004" t="str">
        <f t="shared" si="59"/>
        <v/>
      </c>
      <c r="CB133" s="1004" t="str">
        <f t="shared" si="60"/>
        <v/>
      </c>
      <c r="CC133" s="1004" t="str">
        <f t="shared" si="61"/>
        <v/>
      </c>
      <c r="CD133" s="1004" t="str">
        <f t="shared" si="62"/>
        <v/>
      </c>
      <c r="CE133" s="1004" t="str">
        <f t="shared" si="63"/>
        <v/>
      </c>
      <c r="CF133" s="1004" t="str">
        <f t="shared" si="64"/>
        <v/>
      </c>
      <c r="CG133" s="1004" t="str">
        <f t="shared" si="65"/>
        <v/>
      </c>
      <c r="CH133" s="1004" t="str">
        <f t="shared" si="66"/>
        <v/>
      </c>
      <c r="CI133" s="1004" t="str">
        <f t="shared" si="67"/>
        <v/>
      </c>
      <c r="CJ133" s="1004" t="str">
        <f t="shared" si="68"/>
        <v/>
      </c>
      <c r="CK133" s="1004" t="str">
        <f t="shared" si="69"/>
        <v/>
      </c>
      <c r="CL133" s="1004" t="str">
        <f t="shared" si="70"/>
        <v/>
      </c>
      <c r="CM133" s="1004" t="str">
        <f t="shared" si="71"/>
        <v/>
      </c>
      <c r="CN133" s="1004" t="str">
        <f t="shared" si="72"/>
        <v/>
      </c>
      <c r="CO133" s="1004" t="str">
        <f t="shared" si="73"/>
        <v/>
      </c>
      <c r="CP133" s="1004" t="str">
        <f t="shared" si="74"/>
        <v/>
      </c>
      <c r="CQ133" s="1004" t="str">
        <f t="shared" si="75"/>
        <v/>
      </c>
      <c r="CR133" s="1004" t="str">
        <f t="shared" si="76"/>
        <v/>
      </c>
      <c r="CS133" s="1004" t="str">
        <f t="shared" si="77"/>
        <v/>
      </c>
      <c r="CT133" s="1004" t="str">
        <f t="shared" si="78"/>
        <v/>
      </c>
      <c r="CU133" s="1004" t="str">
        <f t="shared" si="79"/>
        <v/>
      </c>
      <c r="CV133" s="1004" t="str">
        <f t="shared" si="80"/>
        <v/>
      </c>
      <c r="CW133" s="1004" t="str">
        <f t="shared" si="81"/>
        <v/>
      </c>
      <c r="CX133" s="1004" t="str">
        <f t="shared" si="82"/>
        <v/>
      </c>
      <c r="CY133" s="1004" t="str">
        <f t="shared" si="83"/>
        <v/>
      </c>
      <c r="CZ133" s="1004" t="str">
        <f t="shared" si="84"/>
        <v/>
      </c>
      <c r="DA133" s="1004" t="str">
        <f t="shared" si="85"/>
        <v/>
      </c>
      <c r="DB133" s="1004" t="str">
        <f t="shared" si="86"/>
        <v/>
      </c>
      <c r="DC133" s="1004" t="str">
        <f t="shared" si="87"/>
        <v/>
      </c>
      <c r="DD133" s="1004" t="str">
        <f t="shared" si="88"/>
        <v/>
      </c>
      <c r="DE133" s="1004" t="str">
        <f t="shared" si="89"/>
        <v/>
      </c>
      <c r="DF133" s="1004" t="str">
        <f t="shared" si="90"/>
        <v/>
      </c>
      <c r="DG133" s="1004" t="str">
        <f t="shared" si="91"/>
        <v/>
      </c>
      <c r="DH133" s="1004" t="str">
        <f t="shared" si="92"/>
        <v/>
      </c>
      <c r="DI133" s="1004" t="str">
        <f t="shared" si="93"/>
        <v/>
      </c>
      <c r="DJ133" s="1004" t="str">
        <f t="shared" si="94"/>
        <v/>
      </c>
      <c r="DK133" s="1004" t="str">
        <f t="shared" si="95"/>
        <v/>
      </c>
      <c r="DL133" s="1004" t="str">
        <f t="shared" si="96"/>
        <v/>
      </c>
      <c r="DM133" s="1004" t="str">
        <f t="shared" si="97"/>
        <v/>
      </c>
      <c r="DN133" s="1004" t="str">
        <f t="shared" si="98"/>
        <v/>
      </c>
      <c r="DO133" s="1004" t="str">
        <f t="shared" si="99"/>
        <v/>
      </c>
      <c r="DP133" s="1004" t="str">
        <f t="shared" si="100"/>
        <v/>
      </c>
      <c r="DQ133" s="1004" t="str">
        <f t="shared" si="101"/>
        <v/>
      </c>
      <c r="DR133" s="1004" t="str">
        <f t="shared" si="102"/>
        <v/>
      </c>
      <c r="DS133" s="1004" t="str">
        <f t="shared" si="103"/>
        <v/>
      </c>
      <c r="DT133" s="1004" t="str">
        <f t="shared" si="104"/>
        <v/>
      </c>
      <c r="DU133" s="1004" t="str">
        <f t="shared" si="105"/>
        <v/>
      </c>
      <c r="DV133" s="1004" t="str">
        <f t="shared" si="106"/>
        <v/>
      </c>
      <c r="DW133" s="1004" t="str">
        <f t="shared" si="107"/>
        <v/>
      </c>
      <c r="DX133" s="1004" t="str">
        <f t="shared" si="108"/>
        <v/>
      </c>
      <c r="DY133" s="1004" t="str">
        <f t="shared" si="109"/>
        <v/>
      </c>
      <c r="DZ133" s="1004" t="str">
        <f t="shared" si="110"/>
        <v/>
      </c>
      <c r="EA133" s="1004" t="str">
        <f t="shared" si="111"/>
        <v/>
      </c>
      <c r="EB133" s="1004" t="str">
        <f t="shared" si="112"/>
        <v/>
      </c>
      <c r="EC133" s="1004" t="str">
        <f t="shared" si="113"/>
        <v/>
      </c>
      <c r="ED133" s="1004" t="str">
        <f t="shared" si="114"/>
        <v/>
      </c>
      <c r="EE133" s="1004" t="str">
        <f t="shared" si="115"/>
        <v/>
      </c>
      <c r="EF133" s="1004" t="str">
        <f t="shared" si="116"/>
        <v/>
      </c>
      <c r="EG133" s="1004" t="str">
        <f t="shared" si="117"/>
        <v/>
      </c>
      <c r="EH133" s="1004" t="str">
        <f t="shared" si="118"/>
        <v/>
      </c>
      <c r="EI133" s="1004" t="str">
        <f t="shared" si="119"/>
        <v/>
      </c>
      <c r="EJ133" s="1004" t="str">
        <f t="shared" si="120"/>
        <v/>
      </c>
      <c r="EK133" s="1004" t="str">
        <f t="shared" si="121"/>
        <v/>
      </c>
      <c r="EL133" s="1004" t="str">
        <f t="shared" si="122"/>
        <v/>
      </c>
      <c r="EM133" s="1004" t="str">
        <f t="shared" si="123"/>
        <v/>
      </c>
      <c r="EN133" s="1004" t="str">
        <f t="shared" si="124"/>
        <v/>
      </c>
      <c r="EO133" s="1004" t="str">
        <f t="shared" si="125"/>
        <v/>
      </c>
      <c r="EP133" s="1004" t="str">
        <f t="shared" si="126"/>
        <v/>
      </c>
      <c r="EQ133" s="1004" t="str">
        <f t="shared" si="127"/>
        <v/>
      </c>
      <c r="ER133" s="1004" t="str">
        <f t="shared" si="128"/>
        <v/>
      </c>
      <c r="ES133" s="1004" t="str">
        <f t="shared" si="129"/>
        <v/>
      </c>
      <c r="ET133" s="1004" t="str">
        <f t="shared" si="130"/>
        <v/>
      </c>
      <c r="EU133" s="1004" t="str">
        <f t="shared" si="131"/>
        <v/>
      </c>
      <c r="EV133" s="1004" t="str">
        <f t="shared" si="132"/>
        <v/>
      </c>
      <c r="EW133" s="1004" t="str">
        <f t="shared" si="133"/>
        <v/>
      </c>
      <c r="EX133" s="1004" t="str">
        <f t="shared" si="134"/>
        <v/>
      </c>
      <c r="EY133" s="1004" t="str">
        <f t="shared" si="135"/>
        <v/>
      </c>
      <c r="EZ133" s="1004" t="str">
        <f t="shared" si="136"/>
        <v/>
      </c>
      <c r="FA133" s="1004" t="str">
        <f t="shared" si="137"/>
        <v/>
      </c>
      <c r="FB133" s="1004" t="str">
        <f t="shared" si="138"/>
        <v/>
      </c>
      <c r="FC133" s="1004" t="str">
        <f t="shared" si="139"/>
        <v/>
      </c>
      <c r="FD133" s="1004" t="str">
        <f t="shared" si="140"/>
        <v/>
      </c>
      <c r="FE133" s="1004" t="str">
        <f t="shared" si="141"/>
        <v/>
      </c>
      <c r="FF133" s="1004" t="str">
        <f t="shared" si="142"/>
        <v/>
      </c>
      <c r="FG133" s="1004" t="str">
        <f t="shared" si="143"/>
        <v/>
      </c>
      <c r="FH133" s="1004" t="str">
        <f t="shared" si="144"/>
        <v/>
      </c>
      <c r="FI133" s="1004" t="str">
        <f t="shared" si="145"/>
        <v/>
      </c>
      <c r="FJ133" s="1004" t="str">
        <f t="shared" si="146"/>
        <v/>
      </c>
      <c r="FK133" s="1004" t="str">
        <f t="shared" si="147"/>
        <v/>
      </c>
      <c r="FL133" s="1004" t="str">
        <f t="shared" si="148"/>
        <v/>
      </c>
      <c r="FM133" s="1004" t="str">
        <f t="shared" si="149"/>
        <v/>
      </c>
      <c r="FN133" s="1004" t="str">
        <f t="shared" si="150"/>
        <v/>
      </c>
      <c r="FO133" s="1004" t="str">
        <f t="shared" si="151"/>
        <v/>
      </c>
      <c r="FP133" s="1004" t="str">
        <f t="shared" si="152"/>
        <v/>
      </c>
      <c r="FQ133" s="1004" t="str">
        <f t="shared" si="153"/>
        <v/>
      </c>
      <c r="FR133" s="1004" t="str">
        <f t="shared" si="154"/>
        <v/>
      </c>
      <c r="FS133" s="1004" t="str">
        <f t="shared" si="155"/>
        <v/>
      </c>
      <c r="FT133" s="1004" t="str">
        <f t="shared" si="156"/>
        <v/>
      </c>
      <c r="FU133" s="1004" t="str">
        <f t="shared" si="157"/>
        <v/>
      </c>
      <c r="FV133" s="1004" t="str">
        <f t="shared" si="158"/>
        <v/>
      </c>
      <c r="FW133" s="1004" t="str">
        <f t="shared" si="159"/>
        <v/>
      </c>
      <c r="FX133" s="1004" t="str">
        <f t="shared" si="160"/>
        <v/>
      </c>
      <c r="FY133" s="1004" t="str">
        <f t="shared" si="161"/>
        <v/>
      </c>
      <c r="FZ133" s="1004" t="str">
        <f t="shared" si="162"/>
        <v/>
      </c>
      <c r="GA133" s="1004" t="str">
        <f t="shared" si="163"/>
        <v/>
      </c>
      <c r="GB133" s="1004" t="str">
        <f t="shared" si="164"/>
        <v/>
      </c>
      <c r="GC133" s="1004" t="str">
        <f t="shared" si="165"/>
        <v/>
      </c>
      <c r="GD133" s="1004" t="str">
        <f t="shared" si="166"/>
        <v/>
      </c>
      <c r="GE133" s="1004" t="str">
        <f t="shared" si="167"/>
        <v/>
      </c>
      <c r="GF133" s="1004" t="str">
        <f t="shared" si="168"/>
        <v/>
      </c>
      <c r="GG133" s="1004" t="str">
        <f t="shared" si="169"/>
        <v/>
      </c>
      <c r="GH133" s="1004" t="str">
        <f t="shared" si="170"/>
        <v/>
      </c>
      <c r="GI133" s="1004" t="str">
        <f t="shared" si="171"/>
        <v/>
      </c>
      <c r="GJ133" s="1004" t="str">
        <f t="shared" si="172"/>
        <v/>
      </c>
      <c r="GK133" s="1004" t="str">
        <f t="shared" si="173"/>
        <v/>
      </c>
      <c r="GL133" s="1004" t="str">
        <f t="shared" si="174"/>
        <v/>
      </c>
      <c r="GM133" s="1004" t="str">
        <f t="shared" si="175"/>
        <v/>
      </c>
      <c r="GN133" s="1004" t="str">
        <f t="shared" si="176"/>
        <v/>
      </c>
      <c r="GO133" s="1004" t="str">
        <f t="shared" si="177"/>
        <v/>
      </c>
      <c r="GP133" s="1004" t="str">
        <f t="shared" si="178"/>
        <v/>
      </c>
      <c r="GQ133" s="1004" t="str">
        <f t="shared" si="179"/>
        <v/>
      </c>
      <c r="GR133" s="1004" t="str">
        <f t="shared" si="180"/>
        <v/>
      </c>
      <c r="GS133" s="1004" t="str">
        <f t="shared" si="181"/>
        <v/>
      </c>
      <c r="GT133" s="1004" t="str">
        <f t="shared" si="182"/>
        <v/>
      </c>
      <c r="GU133" s="1004" t="str">
        <f t="shared" si="183"/>
        <v/>
      </c>
      <c r="GV133" s="1004" t="str">
        <f t="shared" si="184"/>
        <v/>
      </c>
      <c r="GW133" s="1004" t="str">
        <f t="shared" si="185"/>
        <v/>
      </c>
      <c r="GX133" s="1004" t="str">
        <f t="shared" si="186"/>
        <v/>
      </c>
      <c r="GY133" s="1004" t="str">
        <f t="shared" si="187"/>
        <v/>
      </c>
      <c r="GZ133" s="1004" t="str">
        <f t="shared" si="188"/>
        <v/>
      </c>
      <c r="HA133" s="1004" t="str">
        <f t="shared" si="189"/>
        <v/>
      </c>
      <c r="HB133" s="1004" t="str">
        <f t="shared" si="190"/>
        <v/>
      </c>
      <c r="HC133" s="1004" t="str">
        <f t="shared" si="191"/>
        <v/>
      </c>
      <c r="HD133" s="1004" t="str">
        <f t="shared" si="192"/>
        <v/>
      </c>
      <c r="HE133" s="1004" t="str">
        <f t="shared" si="193"/>
        <v/>
      </c>
      <c r="HF133" s="1004" t="str">
        <f t="shared" si="194"/>
        <v/>
      </c>
      <c r="HG133" s="1004" t="str">
        <f t="shared" si="195"/>
        <v/>
      </c>
      <c r="HH133" s="1004" t="str">
        <f t="shared" si="196"/>
        <v/>
      </c>
      <c r="HI133" s="1004" t="str">
        <f t="shared" si="197"/>
        <v/>
      </c>
      <c r="HJ133" s="1004" t="str">
        <f t="shared" si="198"/>
        <v/>
      </c>
      <c r="HK133" s="1004" t="str">
        <f t="shared" si="199"/>
        <v/>
      </c>
      <c r="HL133" s="1004" t="str">
        <f t="shared" si="200"/>
        <v/>
      </c>
      <c r="HM133" s="1004" t="str">
        <f t="shared" si="201"/>
        <v/>
      </c>
      <c r="HN133" s="1004" t="str">
        <f t="shared" si="202"/>
        <v/>
      </c>
      <c r="HO133" s="1004" t="str">
        <f t="shared" si="203"/>
        <v/>
      </c>
      <c r="HP133" s="1004" t="str">
        <f t="shared" si="204"/>
        <v/>
      </c>
      <c r="HQ133" s="1004" t="str">
        <f t="shared" si="205"/>
        <v/>
      </c>
      <c r="HR133" s="1004" t="str">
        <f t="shared" si="206"/>
        <v/>
      </c>
      <c r="HS133" s="1004" t="str">
        <f t="shared" si="207"/>
        <v/>
      </c>
      <c r="HT133" s="1004" t="str">
        <f t="shared" si="208"/>
        <v/>
      </c>
      <c r="HU133" s="1004" t="str">
        <f t="shared" si="209"/>
        <v/>
      </c>
      <c r="HV133" s="1004" t="str">
        <f t="shared" si="210"/>
        <v/>
      </c>
      <c r="HW133" s="1004" t="str">
        <f t="shared" si="211"/>
        <v/>
      </c>
      <c r="HX133" s="1004" t="str">
        <f t="shared" si="212"/>
        <v/>
      </c>
      <c r="HY133" s="1004" t="str">
        <f t="shared" si="213"/>
        <v/>
      </c>
      <c r="HZ133" s="1008" t="str">
        <f t="shared" si="214"/>
        <v/>
      </c>
      <c r="IA133" s="1008" t="str">
        <f t="shared" si="215"/>
        <v/>
      </c>
      <c r="IB133" s="1008" t="str">
        <f t="shared" si="216"/>
        <v/>
      </c>
      <c r="IC133" s="1008" t="str">
        <f t="shared" si="217"/>
        <v/>
      </c>
      <c r="ID133" s="1008" t="str">
        <f t="shared" si="218"/>
        <v/>
      </c>
      <c r="IE133" s="1008" t="str">
        <f t="shared" si="219"/>
        <v/>
      </c>
      <c r="IF133" s="1008" t="str">
        <f t="shared" si="220"/>
        <v/>
      </c>
      <c r="IG133" s="1008" t="str">
        <f t="shared" si="221"/>
        <v/>
      </c>
      <c r="IH133" s="1008" t="str">
        <f t="shared" si="222"/>
        <v/>
      </c>
      <c r="II133" s="1008" t="str">
        <f t="shared" si="223"/>
        <v/>
      </c>
      <c r="IJ133" s="1008" t="str">
        <f t="shared" si="224"/>
        <v/>
      </c>
      <c r="IK133" s="1008" t="str">
        <f t="shared" si="225"/>
        <v/>
      </c>
      <c r="IL133" s="1008" t="str">
        <f t="shared" si="226"/>
        <v/>
      </c>
      <c r="IM133" s="1008" t="str">
        <f t="shared" si="227"/>
        <v/>
      </c>
      <c r="IN133" s="1008" t="str">
        <f t="shared" si="228"/>
        <v/>
      </c>
      <c r="IO133" s="1008" t="str">
        <f t="shared" si="229"/>
        <v/>
      </c>
      <c r="IP133" s="1008" t="str">
        <f t="shared" si="230"/>
        <v/>
      </c>
      <c r="IQ133" s="1008" t="str">
        <f t="shared" si="231"/>
        <v/>
      </c>
      <c r="IR133" s="1008" t="str">
        <f t="shared" si="232"/>
        <v/>
      </c>
      <c r="IS133" s="1008" t="str">
        <f t="shared" si="233"/>
        <v/>
      </c>
      <c r="IT133" s="1008" t="str">
        <f t="shared" si="234"/>
        <v/>
      </c>
      <c r="IU133" s="1008" t="str">
        <f t="shared" si="235"/>
        <v/>
      </c>
      <c r="IV133" s="1008" t="str">
        <f t="shared" si="236"/>
        <v/>
      </c>
      <c r="IW133" s="1008" t="str">
        <f t="shared" si="237"/>
        <v/>
      </c>
      <c r="IX133" s="1008" t="str">
        <f t="shared" si="238"/>
        <v/>
      </c>
      <c r="IY133" s="1008" t="str">
        <f t="shared" si="239"/>
        <v/>
      </c>
      <c r="IZ133" s="1008" t="str">
        <f t="shared" si="240"/>
        <v/>
      </c>
      <c r="JA133" s="1008" t="str">
        <f t="shared" si="241"/>
        <v/>
      </c>
      <c r="JB133" s="1008" t="str">
        <f t="shared" si="242"/>
        <v/>
      </c>
      <c r="JC133" s="1008" t="str">
        <f t="shared" si="243"/>
        <v/>
      </c>
      <c r="JD133" s="1008" t="str">
        <f t="shared" si="244"/>
        <v/>
      </c>
      <c r="JE133" s="1008" t="str">
        <f t="shared" si="245"/>
        <v/>
      </c>
      <c r="JF133" s="1008" t="str">
        <f t="shared" si="246"/>
        <v/>
      </c>
      <c r="JG133" s="1008" t="str">
        <f t="shared" si="247"/>
        <v/>
      </c>
      <c r="JH133" s="1008" t="str">
        <f t="shared" si="248"/>
        <v/>
      </c>
      <c r="JI133" s="1008" t="str">
        <f t="shared" si="249"/>
        <v/>
      </c>
      <c r="JJ133" s="1008" t="str">
        <f t="shared" si="250"/>
        <v/>
      </c>
      <c r="JK133" s="1008" t="str">
        <f t="shared" si="251"/>
        <v/>
      </c>
      <c r="JL133" s="1008" t="str">
        <f t="shared" si="252"/>
        <v/>
      </c>
      <c r="JM133" s="1008" t="str">
        <f t="shared" si="253"/>
        <v/>
      </c>
      <c r="JN133" s="1008" t="str">
        <f t="shared" si="254"/>
        <v/>
      </c>
      <c r="JO133" s="1008" t="str">
        <f t="shared" si="255"/>
        <v/>
      </c>
      <c r="JP133" s="1008" t="str">
        <f t="shared" si="256"/>
        <v/>
      </c>
      <c r="JQ133" s="1008" t="str">
        <f t="shared" si="257"/>
        <v/>
      </c>
      <c r="JR133" s="1008" t="str">
        <f t="shared" si="258"/>
        <v/>
      </c>
      <c r="JS133" s="1008" t="str">
        <f t="shared" si="259"/>
        <v/>
      </c>
      <c r="JT133" s="1008" t="str">
        <f t="shared" si="260"/>
        <v/>
      </c>
      <c r="JU133" s="1008" t="str">
        <f t="shared" si="261"/>
        <v/>
      </c>
      <c r="JV133" s="1008" t="str">
        <f t="shared" si="262"/>
        <v/>
      </c>
      <c r="JW133" s="1008" t="str">
        <f t="shared" si="263"/>
        <v/>
      </c>
      <c r="JX133" s="1008" t="str">
        <f t="shared" si="264"/>
        <v/>
      </c>
      <c r="JY133" s="1008" t="str">
        <f t="shared" si="265"/>
        <v/>
      </c>
      <c r="JZ133" s="1008" t="str">
        <f t="shared" si="266"/>
        <v/>
      </c>
      <c r="KA133" s="1008" t="str">
        <f t="shared" si="267"/>
        <v/>
      </c>
      <c r="KB133" s="1008" t="str">
        <f t="shared" si="268"/>
        <v/>
      </c>
      <c r="KC133" s="1008" t="str">
        <f t="shared" si="269"/>
        <v/>
      </c>
      <c r="KD133" s="1008" t="str">
        <f t="shared" si="270"/>
        <v/>
      </c>
      <c r="KE133" s="1008" t="str">
        <f t="shared" si="271"/>
        <v/>
      </c>
      <c r="KF133" s="1008" t="str">
        <f t="shared" si="272"/>
        <v/>
      </c>
      <c r="KG133" s="1008" t="str">
        <f t="shared" si="273"/>
        <v/>
      </c>
      <c r="KH133" s="1008" t="str">
        <f t="shared" si="274"/>
        <v/>
      </c>
      <c r="KI133" s="1008" t="str">
        <f t="shared" si="275"/>
        <v/>
      </c>
      <c r="KJ133" s="1008" t="str">
        <f t="shared" si="276"/>
        <v/>
      </c>
      <c r="KK133" s="1008" t="str">
        <f t="shared" si="277"/>
        <v/>
      </c>
      <c r="KL133" s="1008" t="str">
        <f t="shared" si="278"/>
        <v/>
      </c>
      <c r="KM133" s="1008" t="str">
        <f t="shared" si="279"/>
        <v/>
      </c>
      <c r="KN133" s="1008" t="str">
        <f t="shared" si="280"/>
        <v/>
      </c>
      <c r="KO133" s="1008" t="str">
        <f t="shared" si="281"/>
        <v/>
      </c>
      <c r="KP133" s="1008" t="str">
        <f t="shared" si="282"/>
        <v/>
      </c>
      <c r="KQ133" s="1008" t="str">
        <f t="shared" si="283"/>
        <v/>
      </c>
      <c r="KR133" s="1008" t="str">
        <f t="shared" si="284"/>
        <v/>
      </c>
      <c r="KS133" s="1008" t="str">
        <f t="shared" si="285"/>
        <v/>
      </c>
      <c r="KT133" s="1008" t="str">
        <f t="shared" si="286"/>
        <v/>
      </c>
      <c r="KU133" s="1008" t="str">
        <f t="shared" si="287"/>
        <v/>
      </c>
      <c r="KV133" s="1008" t="str">
        <f t="shared" si="288"/>
        <v/>
      </c>
      <c r="KW133" s="1008" t="str">
        <f t="shared" si="289"/>
        <v/>
      </c>
      <c r="KX133" s="1008" t="str">
        <f t="shared" si="290"/>
        <v/>
      </c>
      <c r="KY133" s="1008" t="str">
        <f t="shared" si="291"/>
        <v/>
      </c>
      <c r="KZ133" s="1008" t="str">
        <f t="shared" si="292"/>
        <v/>
      </c>
      <c r="LA133" s="1008" t="str">
        <f t="shared" si="293"/>
        <v/>
      </c>
      <c r="LB133" s="1008" t="str">
        <f t="shared" si="294"/>
        <v/>
      </c>
      <c r="LC133" s="1008" t="str">
        <f t="shared" si="295"/>
        <v/>
      </c>
      <c r="LD133" s="1008" t="str">
        <f t="shared" si="296"/>
        <v/>
      </c>
      <c r="LE133" s="1008" t="str">
        <f t="shared" si="297"/>
        <v/>
      </c>
      <c r="LF133" s="1008" t="str">
        <f t="shared" si="298"/>
        <v/>
      </c>
      <c r="LG133" s="1008" t="str">
        <f t="shared" si="299"/>
        <v/>
      </c>
      <c r="LH133" s="1008" t="str">
        <f t="shared" si="300"/>
        <v/>
      </c>
      <c r="LI133" s="1008" t="str">
        <f t="shared" si="301"/>
        <v/>
      </c>
      <c r="LJ133" s="1008" t="str">
        <f t="shared" si="302"/>
        <v/>
      </c>
      <c r="LK133" s="1008" t="str">
        <f t="shared" si="303"/>
        <v/>
      </c>
      <c r="LL133" s="1008" t="str">
        <f t="shared" si="304"/>
        <v/>
      </c>
      <c r="LM133" s="1008" t="str">
        <f t="shared" si="305"/>
        <v/>
      </c>
      <c r="LN133" s="1008" t="str">
        <f t="shared" si="306"/>
        <v/>
      </c>
      <c r="LO133" s="1008" t="str">
        <f t="shared" si="307"/>
        <v/>
      </c>
      <c r="LP133" s="1008" t="str">
        <f t="shared" si="308"/>
        <v/>
      </c>
      <c r="LQ133" s="1009" t="str">
        <f t="shared" si="309"/>
        <v/>
      </c>
      <c r="LR133" s="1009" t="str">
        <f t="shared" si="310"/>
        <v/>
      </c>
      <c r="LS133" s="1009" t="str">
        <f t="shared" si="311"/>
        <v/>
      </c>
      <c r="LT133" s="1009" t="str">
        <f t="shared" si="312"/>
        <v/>
      </c>
      <c r="LU133" s="1009" t="str">
        <f t="shared" si="313"/>
        <v/>
      </c>
      <c r="LV133" s="1004" t="str">
        <f t="shared" si="314"/>
        <v/>
      </c>
      <c r="LW133" s="1004" t="str">
        <f t="shared" si="315"/>
        <v/>
      </c>
      <c r="LX133" s="1004" t="str">
        <f t="shared" si="316"/>
        <v/>
      </c>
      <c r="LY133" s="1004" t="str">
        <f t="shared" si="317"/>
        <v/>
      </c>
      <c r="LZ133" s="1004" t="str">
        <f t="shared" si="318"/>
        <v/>
      </c>
      <c r="MA133" s="1004" t="str">
        <f t="shared" si="319"/>
        <v/>
      </c>
      <c r="MB133" s="1004" t="str">
        <f t="shared" si="320"/>
        <v/>
      </c>
      <c r="MC133" s="1004" t="str">
        <f t="shared" si="321"/>
        <v/>
      </c>
      <c r="MD133" s="1004" t="str">
        <f t="shared" si="322"/>
        <v/>
      </c>
      <c r="ME133" s="1004" t="str">
        <f t="shared" si="323"/>
        <v/>
      </c>
      <c r="MF133" s="1004" t="str">
        <f t="shared" si="324"/>
        <v/>
      </c>
      <c r="MG133" s="1004" t="str">
        <f t="shared" si="325"/>
        <v/>
      </c>
      <c r="MH133" s="1004" t="str">
        <f t="shared" si="326"/>
        <v/>
      </c>
      <c r="MI133" s="1004" t="str">
        <f t="shared" si="327"/>
        <v/>
      </c>
      <c r="MJ133" s="1004" t="str">
        <f t="shared" si="328"/>
        <v/>
      </c>
      <c r="MK133" s="1004" t="str">
        <f t="shared" si="329"/>
        <v/>
      </c>
      <c r="ML133" s="1004" t="str">
        <f t="shared" si="330"/>
        <v/>
      </c>
      <c r="MM133" s="1004" t="str">
        <f t="shared" si="331"/>
        <v/>
      </c>
      <c r="MN133" s="1004" t="str">
        <f t="shared" si="332"/>
        <v/>
      </c>
      <c r="MO133" s="1004" t="str">
        <f t="shared" si="333"/>
        <v/>
      </c>
      <c r="MP133" s="1007">
        <f t="shared" si="340"/>
        <v>0</v>
      </c>
      <c r="MQ133" s="1007">
        <f t="shared" si="341"/>
        <v>0</v>
      </c>
      <c r="MR133" s="1007">
        <f t="shared" si="342"/>
        <v>0</v>
      </c>
      <c r="MS133" s="1007">
        <f t="shared" si="343"/>
        <v>0</v>
      </c>
      <c r="MT133" s="1007">
        <f t="shared" si="344"/>
        <v>0</v>
      </c>
      <c r="MU133" s="1007">
        <f t="shared" si="345"/>
        <v>0</v>
      </c>
      <c r="MV133" s="1007">
        <f t="shared" si="346"/>
        <v>0</v>
      </c>
      <c r="MW133" s="1007">
        <f t="shared" si="347"/>
        <v>0</v>
      </c>
      <c r="MX133" s="1007">
        <f t="shared" si="348"/>
        <v>0</v>
      </c>
      <c r="MY133" s="1007">
        <f t="shared" si="349"/>
        <v>0</v>
      </c>
      <c r="MZ133" s="1007">
        <f t="shared" si="334"/>
        <v>0</v>
      </c>
      <c r="NA133" s="1007">
        <f t="shared" si="335"/>
        <v>0</v>
      </c>
      <c r="NB133" s="1007">
        <f t="shared" si="336"/>
        <v>0</v>
      </c>
      <c r="NC133" s="1007">
        <f t="shared" si="337"/>
        <v>0</v>
      </c>
      <c r="ND133" s="1007">
        <f t="shared" si="338"/>
        <v>0</v>
      </c>
    </row>
    <row r="134" spans="1:369" s="1004" customFormat="1" ht="13.9" customHeight="1" x14ac:dyDescent="0.2">
      <c r="A134" s="1103" t="str">
        <f t="shared" si="339"/>
        <v/>
      </c>
      <c r="B134" s="1047">
        <f>'Rent Schedule &amp; Summary'!B41</f>
        <v>0</v>
      </c>
      <c r="C134" s="1038">
        <f>'Rent Schedule &amp; Summary'!C41</f>
        <v>0</v>
      </c>
      <c r="D134" s="1039">
        <f>'Rent Schedule &amp; Summary'!D41</f>
        <v>0</v>
      </c>
      <c r="E134" s="1040">
        <f>'Rent Schedule &amp; Summary'!E41</f>
        <v>0</v>
      </c>
      <c r="F134" s="1040">
        <f>'Rent Schedule &amp; Summary'!F41</f>
        <v>0</v>
      </c>
      <c r="G134" s="1040">
        <f>'Rent Schedule &amp; Summary'!G41</f>
        <v>0</v>
      </c>
      <c r="H134" s="1040">
        <f>'Rent Schedule &amp; Summary'!H41</f>
        <v>0</v>
      </c>
      <c r="I134" s="1040">
        <f>'Rent Schedule &amp; Summary'!I41</f>
        <v>0</v>
      </c>
      <c r="J134" s="1040">
        <f>'Rent Schedule &amp; Summary'!J41</f>
        <v>0</v>
      </c>
      <c r="K134" s="1041">
        <f>'Rent Schedule &amp; Summary'!K41</f>
        <v>0</v>
      </c>
      <c r="L134" s="480">
        <f t="shared" si="2"/>
        <v>0</v>
      </c>
      <c r="M134" s="480">
        <f t="shared" si="3"/>
        <v>0</v>
      </c>
      <c r="N134" s="1042">
        <f>'Rent Schedule &amp; Summary'!N41</f>
        <v>0</v>
      </c>
      <c r="O134" s="1042">
        <f>'Rent Schedule &amp; Summary'!K41</f>
        <v>0</v>
      </c>
      <c r="P134" s="1042">
        <f>'Rent Schedule &amp; Summary'!P41</f>
        <v>0</v>
      </c>
      <c r="Q134" s="1044">
        <f>'Rent Schedule &amp; Summary'!Q41</f>
        <v>0</v>
      </c>
      <c r="R134" s="1045"/>
      <c r="S134" s="1046"/>
      <c r="T134" s="1456"/>
      <c r="U134" s="1456"/>
      <c r="V134" s="1456"/>
      <c r="W134" s="1456"/>
      <c r="X134" s="1004" t="str">
        <f t="shared" si="4"/>
        <v/>
      </c>
      <c r="Y134" s="1004" t="str">
        <f t="shared" si="5"/>
        <v/>
      </c>
      <c r="Z134" s="1004" t="str">
        <f t="shared" si="6"/>
        <v/>
      </c>
      <c r="AA134" s="1004" t="str">
        <f t="shared" si="7"/>
        <v/>
      </c>
      <c r="AB134" s="1004" t="str">
        <f t="shared" si="8"/>
        <v/>
      </c>
      <c r="AC134" s="1004" t="str">
        <f t="shared" si="9"/>
        <v/>
      </c>
      <c r="AD134" s="1004" t="str">
        <f t="shared" si="10"/>
        <v/>
      </c>
      <c r="AE134" s="1004" t="str">
        <f t="shared" si="11"/>
        <v/>
      </c>
      <c r="AF134" s="1004" t="str">
        <f t="shared" si="12"/>
        <v/>
      </c>
      <c r="AG134" s="1004" t="str">
        <f t="shared" si="13"/>
        <v/>
      </c>
      <c r="AH134" s="1004" t="str">
        <f t="shared" si="14"/>
        <v/>
      </c>
      <c r="AI134" s="1004" t="str">
        <f t="shared" si="15"/>
        <v/>
      </c>
      <c r="AJ134" s="1004" t="str">
        <f t="shared" si="16"/>
        <v/>
      </c>
      <c r="AK134" s="1004" t="str">
        <f t="shared" si="17"/>
        <v/>
      </c>
      <c r="AL134" s="1004" t="str">
        <f t="shared" si="18"/>
        <v/>
      </c>
      <c r="AM134" s="1004" t="str">
        <f t="shared" si="19"/>
        <v/>
      </c>
      <c r="AN134" s="1004" t="str">
        <f t="shared" si="20"/>
        <v/>
      </c>
      <c r="AO134" s="1004" t="str">
        <f t="shared" si="21"/>
        <v/>
      </c>
      <c r="AP134" s="1004" t="str">
        <f t="shared" si="22"/>
        <v/>
      </c>
      <c r="AQ134" s="1004" t="str">
        <f t="shared" si="23"/>
        <v/>
      </c>
      <c r="AR134" s="1004" t="str">
        <f t="shared" si="24"/>
        <v/>
      </c>
      <c r="AS134" s="1004" t="str">
        <f t="shared" si="25"/>
        <v/>
      </c>
      <c r="AT134" s="1004" t="str">
        <f t="shared" si="26"/>
        <v/>
      </c>
      <c r="AU134" s="1004" t="str">
        <f t="shared" si="27"/>
        <v/>
      </c>
      <c r="AV134" s="1004" t="str">
        <f t="shared" si="28"/>
        <v/>
      </c>
      <c r="AW134" s="1004" t="str">
        <f t="shared" si="29"/>
        <v/>
      </c>
      <c r="AX134" s="1004" t="str">
        <f t="shared" si="30"/>
        <v/>
      </c>
      <c r="AY134" s="1004" t="str">
        <f t="shared" si="31"/>
        <v/>
      </c>
      <c r="AZ134" s="1004" t="str">
        <f t="shared" si="32"/>
        <v/>
      </c>
      <c r="BA134" s="1004" t="str">
        <f t="shared" si="33"/>
        <v/>
      </c>
      <c r="BB134" s="1004" t="str">
        <f t="shared" si="34"/>
        <v/>
      </c>
      <c r="BC134" s="1004" t="str">
        <f t="shared" si="35"/>
        <v/>
      </c>
      <c r="BD134" s="1004" t="str">
        <f t="shared" si="36"/>
        <v/>
      </c>
      <c r="BE134" s="1004" t="str">
        <f t="shared" si="37"/>
        <v/>
      </c>
      <c r="BF134" s="1004" t="str">
        <f t="shared" si="38"/>
        <v/>
      </c>
      <c r="BG134" s="1004" t="str">
        <f t="shared" si="39"/>
        <v/>
      </c>
      <c r="BH134" s="1004" t="str">
        <f t="shared" si="40"/>
        <v/>
      </c>
      <c r="BI134" s="1004" t="str">
        <f t="shared" si="41"/>
        <v/>
      </c>
      <c r="BJ134" s="1004" t="str">
        <f t="shared" si="42"/>
        <v/>
      </c>
      <c r="BK134" s="1004" t="str">
        <f t="shared" si="43"/>
        <v/>
      </c>
      <c r="BL134" s="1004" t="str">
        <f t="shared" si="44"/>
        <v/>
      </c>
      <c r="BM134" s="1004" t="str">
        <f t="shared" si="45"/>
        <v/>
      </c>
      <c r="BN134" s="1004" t="str">
        <f t="shared" si="46"/>
        <v/>
      </c>
      <c r="BO134" s="1004" t="str">
        <f t="shared" si="47"/>
        <v/>
      </c>
      <c r="BP134" s="1004" t="str">
        <f t="shared" si="48"/>
        <v/>
      </c>
      <c r="BQ134" s="1004" t="str">
        <f t="shared" si="49"/>
        <v/>
      </c>
      <c r="BR134" s="1004" t="str">
        <f t="shared" si="50"/>
        <v/>
      </c>
      <c r="BS134" s="1004" t="str">
        <f t="shared" si="51"/>
        <v/>
      </c>
      <c r="BT134" s="1004" t="str">
        <f t="shared" si="52"/>
        <v/>
      </c>
      <c r="BU134" s="1004" t="str">
        <f t="shared" si="53"/>
        <v/>
      </c>
      <c r="BV134" s="1004" t="str">
        <f t="shared" si="54"/>
        <v/>
      </c>
      <c r="BW134" s="1004" t="str">
        <f t="shared" si="55"/>
        <v/>
      </c>
      <c r="BX134" s="1004" t="str">
        <f t="shared" si="56"/>
        <v/>
      </c>
      <c r="BY134" s="1004" t="str">
        <f t="shared" si="57"/>
        <v/>
      </c>
      <c r="BZ134" s="1004" t="str">
        <f t="shared" si="58"/>
        <v/>
      </c>
      <c r="CA134" s="1004" t="str">
        <f t="shared" si="59"/>
        <v/>
      </c>
      <c r="CB134" s="1004" t="str">
        <f t="shared" si="60"/>
        <v/>
      </c>
      <c r="CC134" s="1004" t="str">
        <f t="shared" si="61"/>
        <v/>
      </c>
      <c r="CD134" s="1004" t="str">
        <f t="shared" si="62"/>
        <v/>
      </c>
      <c r="CE134" s="1004" t="str">
        <f t="shared" si="63"/>
        <v/>
      </c>
      <c r="CF134" s="1004" t="str">
        <f t="shared" si="64"/>
        <v/>
      </c>
      <c r="CG134" s="1004" t="str">
        <f t="shared" si="65"/>
        <v/>
      </c>
      <c r="CH134" s="1004" t="str">
        <f t="shared" si="66"/>
        <v/>
      </c>
      <c r="CI134" s="1004" t="str">
        <f t="shared" si="67"/>
        <v/>
      </c>
      <c r="CJ134" s="1004" t="str">
        <f t="shared" si="68"/>
        <v/>
      </c>
      <c r="CK134" s="1004" t="str">
        <f t="shared" si="69"/>
        <v/>
      </c>
      <c r="CL134" s="1004" t="str">
        <f t="shared" si="70"/>
        <v/>
      </c>
      <c r="CM134" s="1004" t="str">
        <f t="shared" si="71"/>
        <v/>
      </c>
      <c r="CN134" s="1004" t="str">
        <f t="shared" si="72"/>
        <v/>
      </c>
      <c r="CO134" s="1004" t="str">
        <f t="shared" si="73"/>
        <v/>
      </c>
      <c r="CP134" s="1004" t="str">
        <f t="shared" si="74"/>
        <v/>
      </c>
      <c r="CQ134" s="1004" t="str">
        <f t="shared" si="75"/>
        <v/>
      </c>
      <c r="CR134" s="1004" t="str">
        <f t="shared" si="76"/>
        <v/>
      </c>
      <c r="CS134" s="1004" t="str">
        <f t="shared" si="77"/>
        <v/>
      </c>
      <c r="CT134" s="1004" t="str">
        <f t="shared" si="78"/>
        <v/>
      </c>
      <c r="CU134" s="1004" t="str">
        <f t="shared" si="79"/>
        <v/>
      </c>
      <c r="CV134" s="1004" t="str">
        <f t="shared" si="80"/>
        <v/>
      </c>
      <c r="CW134" s="1004" t="str">
        <f t="shared" si="81"/>
        <v/>
      </c>
      <c r="CX134" s="1004" t="str">
        <f t="shared" si="82"/>
        <v/>
      </c>
      <c r="CY134" s="1004" t="str">
        <f t="shared" si="83"/>
        <v/>
      </c>
      <c r="CZ134" s="1004" t="str">
        <f t="shared" si="84"/>
        <v/>
      </c>
      <c r="DA134" s="1004" t="str">
        <f t="shared" si="85"/>
        <v/>
      </c>
      <c r="DB134" s="1004" t="str">
        <f t="shared" si="86"/>
        <v/>
      </c>
      <c r="DC134" s="1004" t="str">
        <f t="shared" si="87"/>
        <v/>
      </c>
      <c r="DD134" s="1004" t="str">
        <f t="shared" si="88"/>
        <v/>
      </c>
      <c r="DE134" s="1004" t="str">
        <f t="shared" si="89"/>
        <v/>
      </c>
      <c r="DF134" s="1004" t="str">
        <f t="shared" si="90"/>
        <v/>
      </c>
      <c r="DG134" s="1004" t="str">
        <f t="shared" si="91"/>
        <v/>
      </c>
      <c r="DH134" s="1004" t="str">
        <f t="shared" si="92"/>
        <v/>
      </c>
      <c r="DI134" s="1004" t="str">
        <f t="shared" si="93"/>
        <v/>
      </c>
      <c r="DJ134" s="1004" t="str">
        <f t="shared" si="94"/>
        <v/>
      </c>
      <c r="DK134" s="1004" t="str">
        <f t="shared" si="95"/>
        <v/>
      </c>
      <c r="DL134" s="1004" t="str">
        <f t="shared" si="96"/>
        <v/>
      </c>
      <c r="DM134" s="1004" t="str">
        <f t="shared" si="97"/>
        <v/>
      </c>
      <c r="DN134" s="1004" t="str">
        <f t="shared" si="98"/>
        <v/>
      </c>
      <c r="DO134" s="1004" t="str">
        <f t="shared" si="99"/>
        <v/>
      </c>
      <c r="DP134" s="1004" t="str">
        <f t="shared" si="100"/>
        <v/>
      </c>
      <c r="DQ134" s="1004" t="str">
        <f t="shared" si="101"/>
        <v/>
      </c>
      <c r="DR134" s="1004" t="str">
        <f t="shared" si="102"/>
        <v/>
      </c>
      <c r="DS134" s="1004" t="str">
        <f t="shared" si="103"/>
        <v/>
      </c>
      <c r="DT134" s="1004" t="str">
        <f t="shared" si="104"/>
        <v/>
      </c>
      <c r="DU134" s="1004" t="str">
        <f t="shared" si="105"/>
        <v/>
      </c>
      <c r="DV134" s="1004" t="str">
        <f t="shared" si="106"/>
        <v/>
      </c>
      <c r="DW134" s="1004" t="str">
        <f t="shared" si="107"/>
        <v/>
      </c>
      <c r="DX134" s="1004" t="str">
        <f t="shared" si="108"/>
        <v/>
      </c>
      <c r="DY134" s="1004" t="str">
        <f t="shared" si="109"/>
        <v/>
      </c>
      <c r="DZ134" s="1004" t="str">
        <f t="shared" si="110"/>
        <v/>
      </c>
      <c r="EA134" s="1004" t="str">
        <f t="shared" si="111"/>
        <v/>
      </c>
      <c r="EB134" s="1004" t="str">
        <f t="shared" si="112"/>
        <v/>
      </c>
      <c r="EC134" s="1004" t="str">
        <f t="shared" si="113"/>
        <v/>
      </c>
      <c r="ED134" s="1004" t="str">
        <f t="shared" si="114"/>
        <v/>
      </c>
      <c r="EE134" s="1004" t="str">
        <f t="shared" si="115"/>
        <v/>
      </c>
      <c r="EF134" s="1004" t="str">
        <f t="shared" si="116"/>
        <v/>
      </c>
      <c r="EG134" s="1004" t="str">
        <f t="shared" si="117"/>
        <v/>
      </c>
      <c r="EH134" s="1004" t="str">
        <f t="shared" si="118"/>
        <v/>
      </c>
      <c r="EI134" s="1004" t="str">
        <f t="shared" si="119"/>
        <v/>
      </c>
      <c r="EJ134" s="1004" t="str">
        <f t="shared" si="120"/>
        <v/>
      </c>
      <c r="EK134" s="1004" t="str">
        <f t="shared" si="121"/>
        <v/>
      </c>
      <c r="EL134" s="1004" t="str">
        <f t="shared" si="122"/>
        <v/>
      </c>
      <c r="EM134" s="1004" t="str">
        <f t="shared" si="123"/>
        <v/>
      </c>
      <c r="EN134" s="1004" t="str">
        <f t="shared" si="124"/>
        <v/>
      </c>
      <c r="EO134" s="1004" t="str">
        <f t="shared" si="125"/>
        <v/>
      </c>
      <c r="EP134" s="1004" t="str">
        <f t="shared" si="126"/>
        <v/>
      </c>
      <c r="EQ134" s="1004" t="str">
        <f t="shared" si="127"/>
        <v/>
      </c>
      <c r="ER134" s="1004" t="str">
        <f t="shared" si="128"/>
        <v/>
      </c>
      <c r="ES134" s="1004" t="str">
        <f t="shared" si="129"/>
        <v/>
      </c>
      <c r="ET134" s="1004" t="str">
        <f t="shared" si="130"/>
        <v/>
      </c>
      <c r="EU134" s="1004" t="str">
        <f t="shared" si="131"/>
        <v/>
      </c>
      <c r="EV134" s="1004" t="str">
        <f t="shared" si="132"/>
        <v/>
      </c>
      <c r="EW134" s="1004" t="str">
        <f t="shared" si="133"/>
        <v/>
      </c>
      <c r="EX134" s="1004" t="str">
        <f t="shared" si="134"/>
        <v/>
      </c>
      <c r="EY134" s="1004" t="str">
        <f t="shared" si="135"/>
        <v/>
      </c>
      <c r="EZ134" s="1004" t="str">
        <f t="shared" si="136"/>
        <v/>
      </c>
      <c r="FA134" s="1004" t="str">
        <f t="shared" si="137"/>
        <v/>
      </c>
      <c r="FB134" s="1004" t="str">
        <f t="shared" si="138"/>
        <v/>
      </c>
      <c r="FC134" s="1004" t="str">
        <f t="shared" si="139"/>
        <v/>
      </c>
      <c r="FD134" s="1004" t="str">
        <f t="shared" si="140"/>
        <v/>
      </c>
      <c r="FE134" s="1004" t="str">
        <f t="shared" si="141"/>
        <v/>
      </c>
      <c r="FF134" s="1004" t="str">
        <f t="shared" si="142"/>
        <v/>
      </c>
      <c r="FG134" s="1004" t="str">
        <f t="shared" si="143"/>
        <v/>
      </c>
      <c r="FH134" s="1004" t="str">
        <f t="shared" si="144"/>
        <v/>
      </c>
      <c r="FI134" s="1004" t="str">
        <f t="shared" si="145"/>
        <v/>
      </c>
      <c r="FJ134" s="1004" t="str">
        <f t="shared" si="146"/>
        <v/>
      </c>
      <c r="FK134" s="1004" t="str">
        <f t="shared" si="147"/>
        <v/>
      </c>
      <c r="FL134" s="1004" t="str">
        <f t="shared" si="148"/>
        <v/>
      </c>
      <c r="FM134" s="1004" t="str">
        <f t="shared" si="149"/>
        <v/>
      </c>
      <c r="FN134" s="1004" t="str">
        <f t="shared" si="150"/>
        <v/>
      </c>
      <c r="FO134" s="1004" t="str">
        <f t="shared" si="151"/>
        <v/>
      </c>
      <c r="FP134" s="1004" t="str">
        <f t="shared" si="152"/>
        <v/>
      </c>
      <c r="FQ134" s="1004" t="str">
        <f t="shared" si="153"/>
        <v/>
      </c>
      <c r="FR134" s="1004" t="str">
        <f t="shared" si="154"/>
        <v/>
      </c>
      <c r="FS134" s="1004" t="str">
        <f t="shared" si="155"/>
        <v/>
      </c>
      <c r="FT134" s="1004" t="str">
        <f t="shared" si="156"/>
        <v/>
      </c>
      <c r="FU134" s="1004" t="str">
        <f t="shared" si="157"/>
        <v/>
      </c>
      <c r="FV134" s="1004" t="str">
        <f t="shared" si="158"/>
        <v/>
      </c>
      <c r="FW134" s="1004" t="str">
        <f t="shared" si="159"/>
        <v/>
      </c>
      <c r="FX134" s="1004" t="str">
        <f t="shared" si="160"/>
        <v/>
      </c>
      <c r="FY134" s="1004" t="str">
        <f t="shared" si="161"/>
        <v/>
      </c>
      <c r="FZ134" s="1004" t="str">
        <f t="shared" si="162"/>
        <v/>
      </c>
      <c r="GA134" s="1004" t="str">
        <f t="shared" si="163"/>
        <v/>
      </c>
      <c r="GB134" s="1004" t="str">
        <f t="shared" si="164"/>
        <v/>
      </c>
      <c r="GC134" s="1004" t="str">
        <f t="shared" si="165"/>
        <v/>
      </c>
      <c r="GD134" s="1004" t="str">
        <f t="shared" si="166"/>
        <v/>
      </c>
      <c r="GE134" s="1004" t="str">
        <f t="shared" si="167"/>
        <v/>
      </c>
      <c r="GF134" s="1004" t="str">
        <f t="shared" si="168"/>
        <v/>
      </c>
      <c r="GG134" s="1004" t="str">
        <f t="shared" si="169"/>
        <v/>
      </c>
      <c r="GH134" s="1004" t="str">
        <f t="shared" si="170"/>
        <v/>
      </c>
      <c r="GI134" s="1004" t="str">
        <f t="shared" si="171"/>
        <v/>
      </c>
      <c r="GJ134" s="1004" t="str">
        <f t="shared" si="172"/>
        <v/>
      </c>
      <c r="GK134" s="1004" t="str">
        <f t="shared" si="173"/>
        <v/>
      </c>
      <c r="GL134" s="1004" t="str">
        <f t="shared" si="174"/>
        <v/>
      </c>
      <c r="GM134" s="1004" t="str">
        <f t="shared" si="175"/>
        <v/>
      </c>
      <c r="GN134" s="1004" t="str">
        <f t="shared" si="176"/>
        <v/>
      </c>
      <c r="GO134" s="1004" t="str">
        <f t="shared" si="177"/>
        <v/>
      </c>
      <c r="GP134" s="1004" t="str">
        <f t="shared" si="178"/>
        <v/>
      </c>
      <c r="GQ134" s="1004" t="str">
        <f t="shared" si="179"/>
        <v/>
      </c>
      <c r="GR134" s="1004" t="str">
        <f t="shared" si="180"/>
        <v/>
      </c>
      <c r="GS134" s="1004" t="str">
        <f t="shared" si="181"/>
        <v/>
      </c>
      <c r="GT134" s="1004" t="str">
        <f t="shared" si="182"/>
        <v/>
      </c>
      <c r="GU134" s="1004" t="str">
        <f t="shared" si="183"/>
        <v/>
      </c>
      <c r="GV134" s="1004" t="str">
        <f t="shared" si="184"/>
        <v/>
      </c>
      <c r="GW134" s="1004" t="str">
        <f t="shared" si="185"/>
        <v/>
      </c>
      <c r="GX134" s="1004" t="str">
        <f t="shared" si="186"/>
        <v/>
      </c>
      <c r="GY134" s="1004" t="str">
        <f t="shared" si="187"/>
        <v/>
      </c>
      <c r="GZ134" s="1004" t="str">
        <f t="shared" si="188"/>
        <v/>
      </c>
      <c r="HA134" s="1004" t="str">
        <f t="shared" si="189"/>
        <v/>
      </c>
      <c r="HB134" s="1004" t="str">
        <f t="shared" si="190"/>
        <v/>
      </c>
      <c r="HC134" s="1004" t="str">
        <f t="shared" si="191"/>
        <v/>
      </c>
      <c r="HD134" s="1004" t="str">
        <f t="shared" si="192"/>
        <v/>
      </c>
      <c r="HE134" s="1004" t="str">
        <f t="shared" si="193"/>
        <v/>
      </c>
      <c r="HF134" s="1004" t="str">
        <f t="shared" si="194"/>
        <v/>
      </c>
      <c r="HG134" s="1004" t="str">
        <f t="shared" si="195"/>
        <v/>
      </c>
      <c r="HH134" s="1004" t="str">
        <f t="shared" si="196"/>
        <v/>
      </c>
      <c r="HI134" s="1004" t="str">
        <f t="shared" si="197"/>
        <v/>
      </c>
      <c r="HJ134" s="1004" t="str">
        <f t="shared" si="198"/>
        <v/>
      </c>
      <c r="HK134" s="1004" t="str">
        <f t="shared" si="199"/>
        <v/>
      </c>
      <c r="HL134" s="1004" t="str">
        <f t="shared" si="200"/>
        <v/>
      </c>
      <c r="HM134" s="1004" t="str">
        <f t="shared" si="201"/>
        <v/>
      </c>
      <c r="HN134" s="1004" t="str">
        <f t="shared" si="202"/>
        <v/>
      </c>
      <c r="HO134" s="1004" t="str">
        <f t="shared" si="203"/>
        <v/>
      </c>
      <c r="HP134" s="1004" t="str">
        <f t="shared" si="204"/>
        <v/>
      </c>
      <c r="HQ134" s="1004" t="str">
        <f t="shared" si="205"/>
        <v/>
      </c>
      <c r="HR134" s="1004" t="str">
        <f t="shared" si="206"/>
        <v/>
      </c>
      <c r="HS134" s="1004" t="str">
        <f t="shared" si="207"/>
        <v/>
      </c>
      <c r="HT134" s="1004" t="str">
        <f t="shared" si="208"/>
        <v/>
      </c>
      <c r="HU134" s="1004" t="str">
        <f t="shared" si="209"/>
        <v/>
      </c>
      <c r="HV134" s="1004" t="str">
        <f t="shared" si="210"/>
        <v/>
      </c>
      <c r="HW134" s="1004" t="str">
        <f t="shared" si="211"/>
        <v/>
      </c>
      <c r="HX134" s="1004" t="str">
        <f t="shared" si="212"/>
        <v/>
      </c>
      <c r="HY134" s="1004" t="str">
        <f t="shared" si="213"/>
        <v/>
      </c>
      <c r="HZ134" s="1008" t="str">
        <f t="shared" si="214"/>
        <v/>
      </c>
      <c r="IA134" s="1008" t="str">
        <f t="shared" si="215"/>
        <v/>
      </c>
      <c r="IB134" s="1008" t="str">
        <f t="shared" si="216"/>
        <v/>
      </c>
      <c r="IC134" s="1008" t="str">
        <f t="shared" si="217"/>
        <v/>
      </c>
      <c r="ID134" s="1008" t="str">
        <f t="shared" si="218"/>
        <v/>
      </c>
      <c r="IE134" s="1008" t="str">
        <f t="shared" si="219"/>
        <v/>
      </c>
      <c r="IF134" s="1008" t="str">
        <f t="shared" si="220"/>
        <v/>
      </c>
      <c r="IG134" s="1008" t="str">
        <f t="shared" si="221"/>
        <v/>
      </c>
      <c r="IH134" s="1008" t="str">
        <f t="shared" si="222"/>
        <v/>
      </c>
      <c r="II134" s="1008" t="str">
        <f t="shared" si="223"/>
        <v/>
      </c>
      <c r="IJ134" s="1008" t="str">
        <f t="shared" si="224"/>
        <v/>
      </c>
      <c r="IK134" s="1008" t="str">
        <f t="shared" si="225"/>
        <v/>
      </c>
      <c r="IL134" s="1008" t="str">
        <f t="shared" si="226"/>
        <v/>
      </c>
      <c r="IM134" s="1008" t="str">
        <f t="shared" si="227"/>
        <v/>
      </c>
      <c r="IN134" s="1008" t="str">
        <f t="shared" si="228"/>
        <v/>
      </c>
      <c r="IO134" s="1008" t="str">
        <f t="shared" si="229"/>
        <v/>
      </c>
      <c r="IP134" s="1008" t="str">
        <f t="shared" si="230"/>
        <v/>
      </c>
      <c r="IQ134" s="1008" t="str">
        <f t="shared" si="231"/>
        <v/>
      </c>
      <c r="IR134" s="1008" t="str">
        <f t="shared" si="232"/>
        <v/>
      </c>
      <c r="IS134" s="1008" t="str">
        <f t="shared" si="233"/>
        <v/>
      </c>
      <c r="IT134" s="1008" t="str">
        <f t="shared" si="234"/>
        <v/>
      </c>
      <c r="IU134" s="1008" t="str">
        <f t="shared" si="235"/>
        <v/>
      </c>
      <c r="IV134" s="1008" t="str">
        <f t="shared" si="236"/>
        <v/>
      </c>
      <c r="IW134" s="1008" t="str">
        <f t="shared" si="237"/>
        <v/>
      </c>
      <c r="IX134" s="1008" t="str">
        <f t="shared" si="238"/>
        <v/>
      </c>
      <c r="IY134" s="1008" t="str">
        <f t="shared" si="239"/>
        <v/>
      </c>
      <c r="IZ134" s="1008" t="str">
        <f t="shared" si="240"/>
        <v/>
      </c>
      <c r="JA134" s="1008" t="str">
        <f t="shared" si="241"/>
        <v/>
      </c>
      <c r="JB134" s="1008" t="str">
        <f t="shared" si="242"/>
        <v/>
      </c>
      <c r="JC134" s="1008" t="str">
        <f t="shared" si="243"/>
        <v/>
      </c>
      <c r="JD134" s="1008" t="str">
        <f t="shared" si="244"/>
        <v/>
      </c>
      <c r="JE134" s="1008" t="str">
        <f t="shared" si="245"/>
        <v/>
      </c>
      <c r="JF134" s="1008" t="str">
        <f t="shared" si="246"/>
        <v/>
      </c>
      <c r="JG134" s="1008" t="str">
        <f t="shared" si="247"/>
        <v/>
      </c>
      <c r="JH134" s="1008" t="str">
        <f t="shared" si="248"/>
        <v/>
      </c>
      <c r="JI134" s="1008" t="str">
        <f t="shared" si="249"/>
        <v/>
      </c>
      <c r="JJ134" s="1008" t="str">
        <f t="shared" si="250"/>
        <v/>
      </c>
      <c r="JK134" s="1008" t="str">
        <f t="shared" si="251"/>
        <v/>
      </c>
      <c r="JL134" s="1008" t="str">
        <f t="shared" si="252"/>
        <v/>
      </c>
      <c r="JM134" s="1008" t="str">
        <f t="shared" si="253"/>
        <v/>
      </c>
      <c r="JN134" s="1008" t="str">
        <f t="shared" si="254"/>
        <v/>
      </c>
      <c r="JO134" s="1008" t="str">
        <f t="shared" si="255"/>
        <v/>
      </c>
      <c r="JP134" s="1008" t="str">
        <f t="shared" si="256"/>
        <v/>
      </c>
      <c r="JQ134" s="1008" t="str">
        <f t="shared" si="257"/>
        <v/>
      </c>
      <c r="JR134" s="1008" t="str">
        <f t="shared" si="258"/>
        <v/>
      </c>
      <c r="JS134" s="1008" t="str">
        <f t="shared" si="259"/>
        <v/>
      </c>
      <c r="JT134" s="1008" t="str">
        <f t="shared" si="260"/>
        <v/>
      </c>
      <c r="JU134" s="1008" t="str">
        <f t="shared" si="261"/>
        <v/>
      </c>
      <c r="JV134" s="1008" t="str">
        <f t="shared" si="262"/>
        <v/>
      </c>
      <c r="JW134" s="1008" t="str">
        <f t="shared" si="263"/>
        <v/>
      </c>
      <c r="JX134" s="1008" t="str">
        <f t="shared" si="264"/>
        <v/>
      </c>
      <c r="JY134" s="1008" t="str">
        <f t="shared" si="265"/>
        <v/>
      </c>
      <c r="JZ134" s="1008" t="str">
        <f t="shared" si="266"/>
        <v/>
      </c>
      <c r="KA134" s="1008" t="str">
        <f t="shared" si="267"/>
        <v/>
      </c>
      <c r="KB134" s="1008" t="str">
        <f t="shared" si="268"/>
        <v/>
      </c>
      <c r="KC134" s="1008" t="str">
        <f t="shared" si="269"/>
        <v/>
      </c>
      <c r="KD134" s="1008" t="str">
        <f t="shared" si="270"/>
        <v/>
      </c>
      <c r="KE134" s="1008" t="str">
        <f t="shared" si="271"/>
        <v/>
      </c>
      <c r="KF134" s="1008" t="str">
        <f t="shared" si="272"/>
        <v/>
      </c>
      <c r="KG134" s="1008" t="str">
        <f t="shared" si="273"/>
        <v/>
      </c>
      <c r="KH134" s="1008" t="str">
        <f t="shared" si="274"/>
        <v/>
      </c>
      <c r="KI134" s="1008" t="str">
        <f t="shared" si="275"/>
        <v/>
      </c>
      <c r="KJ134" s="1008" t="str">
        <f t="shared" si="276"/>
        <v/>
      </c>
      <c r="KK134" s="1008" t="str">
        <f t="shared" si="277"/>
        <v/>
      </c>
      <c r="KL134" s="1008" t="str">
        <f t="shared" si="278"/>
        <v/>
      </c>
      <c r="KM134" s="1008" t="str">
        <f t="shared" si="279"/>
        <v/>
      </c>
      <c r="KN134" s="1008" t="str">
        <f t="shared" si="280"/>
        <v/>
      </c>
      <c r="KO134" s="1008" t="str">
        <f t="shared" si="281"/>
        <v/>
      </c>
      <c r="KP134" s="1008" t="str">
        <f t="shared" si="282"/>
        <v/>
      </c>
      <c r="KQ134" s="1008" t="str">
        <f t="shared" si="283"/>
        <v/>
      </c>
      <c r="KR134" s="1008" t="str">
        <f t="shared" si="284"/>
        <v/>
      </c>
      <c r="KS134" s="1008" t="str">
        <f t="shared" si="285"/>
        <v/>
      </c>
      <c r="KT134" s="1008" t="str">
        <f t="shared" si="286"/>
        <v/>
      </c>
      <c r="KU134" s="1008" t="str">
        <f t="shared" si="287"/>
        <v/>
      </c>
      <c r="KV134" s="1008" t="str">
        <f t="shared" si="288"/>
        <v/>
      </c>
      <c r="KW134" s="1008" t="str">
        <f t="shared" si="289"/>
        <v/>
      </c>
      <c r="KX134" s="1008" t="str">
        <f t="shared" si="290"/>
        <v/>
      </c>
      <c r="KY134" s="1008" t="str">
        <f t="shared" si="291"/>
        <v/>
      </c>
      <c r="KZ134" s="1008" t="str">
        <f t="shared" si="292"/>
        <v/>
      </c>
      <c r="LA134" s="1008" t="str">
        <f t="shared" si="293"/>
        <v/>
      </c>
      <c r="LB134" s="1008" t="str">
        <f t="shared" si="294"/>
        <v/>
      </c>
      <c r="LC134" s="1008" t="str">
        <f t="shared" si="295"/>
        <v/>
      </c>
      <c r="LD134" s="1008" t="str">
        <f t="shared" si="296"/>
        <v/>
      </c>
      <c r="LE134" s="1008" t="str">
        <f t="shared" si="297"/>
        <v/>
      </c>
      <c r="LF134" s="1008" t="str">
        <f t="shared" si="298"/>
        <v/>
      </c>
      <c r="LG134" s="1008" t="str">
        <f t="shared" si="299"/>
        <v/>
      </c>
      <c r="LH134" s="1008" t="str">
        <f t="shared" si="300"/>
        <v/>
      </c>
      <c r="LI134" s="1008" t="str">
        <f t="shared" si="301"/>
        <v/>
      </c>
      <c r="LJ134" s="1008" t="str">
        <f t="shared" si="302"/>
        <v/>
      </c>
      <c r="LK134" s="1008" t="str">
        <f t="shared" si="303"/>
        <v/>
      </c>
      <c r="LL134" s="1008" t="str">
        <f t="shared" si="304"/>
        <v/>
      </c>
      <c r="LM134" s="1008" t="str">
        <f t="shared" si="305"/>
        <v/>
      </c>
      <c r="LN134" s="1008" t="str">
        <f t="shared" si="306"/>
        <v/>
      </c>
      <c r="LO134" s="1008" t="str">
        <f t="shared" si="307"/>
        <v/>
      </c>
      <c r="LP134" s="1008" t="str">
        <f t="shared" si="308"/>
        <v/>
      </c>
      <c r="LQ134" s="1009" t="str">
        <f t="shared" si="309"/>
        <v/>
      </c>
      <c r="LR134" s="1009" t="str">
        <f t="shared" si="310"/>
        <v/>
      </c>
      <c r="LS134" s="1009" t="str">
        <f t="shared" si="311"/>
        <v/>
      </c>
      <c r="LT134" s="1009" t="str">
        <f t="shared" si="312"/>
        <v/>
      </c>
      <c r="LU134" s="1009" t="str">
        <f t="shared" si="313"/>
        <v/>
      </c>
      <c r="LV134" s="1004" t="str">
        <f t="shared" si="314"/>
        <v/>
      </c>
      <c r="LW134" s="1004" t="str">
        <f t="shared" si="315"/>
        <v/>
      </c>
      <c r="LX134" s="1004" t="str">
        <f t="shared" si="316"/>
        <v/>
      </c>
      <c r="LY134" s="1004" t="str">
        <f t="shared" si="317"/>
        <v/>
      </c>
      <c r="LZ134" s="1004" t="str">
        <f t="shared" si="318"/>
        <v/>
      </c>
      <c r="MA134" s="1004" t="str">
        <f t="shared" si="319"/>
        <v/>
      </c>
      <c r="MB134" s="1004" t="str">
        <f t="shared" si="320"/>
        <v/>
      </c>
      <c r="MC134" s="1004" t="str">
        <f t="shared" si="321"/>
        <v/>
      </c>
      <c r="MD134" s="1004" t="str">
        <f t="shared" si="322"/>
        <v/>
      </c>
      <c r="ME134" s="1004" t="str">
        <f t="shared" si="323"/>
        <v/>
      </c>
      <c r="MF134" s="1004" t="str">
        <f t="shared" si="324"/>
        <v/>
      </c>
      <c r="MG134" s="1004" t="str">
        <f t="shared" si="325"/>
        <v/>
      </c>
      <c r="MH134" s="1004" t="str">
        <f t="shared" si="326"/>
        <v/>
      </c>
      <c r="MI134" s="1004" t="str">
        <f t="shared" si="327"/>
        <v/>
      </c>
      <c r="MJ134" s="1004" t="str">
        <f t="shared" si="328"/>
        <v/>
      </c>
      <c r="MK134" s="1004" t="str">
        <f t="shared" si="329"/>
        <v/>
      </c>
      <c r="ML134" s="1004" t="str">
        <f t="shared" si="330"/>
        <v/>
      </c>
      <c r="MM134" s="1004" t="str">
        <f t="shared" si="331"/>
        <v/>
      </c>
      <c r="MN134" s="1004" t="str">
        <f t="shared" si="332"/>
        <v/>
      </c>
      <c r="MO134" s="1004" t="str">
        <f t="shared" si="333"/>
        <v/>
      </c>
      <c r="MP134" s="1007">
        <f t="shared" si="340"/>
        <v>0</v>
      </c>
      <c r="MQ134" s="1007">
        <f t="shared" si="341"/>
        <v>0</v>
      </c>
      <c r="MR134" s="1007">
        <f t="shared" si="342"/>
        <v>0</v>
      </c>
      <c r="MS134" s="1007">
        <f t="shared" si="343"/>
        <v>0</v>
      </c>
      <c r="MT134" s="1007">
        <f t="shared" si="344"/>
        <v>0</v>
      </c>
      <c r="MU134" s="1007">
        <f t="shared" si="345"/>
        <v>0</v>
      </c>
      <c r="MV134" s="1007">
        <f t="shared" si="346"/>
        <v>0</v>
      </c>
      <c r="MW134" s="1007">
        <f t="shared" si="347"/>
        <v>0</v>
      </c>
      <c r="MX134" s="1007">
        <f t="shared" si="348"/>
        <v>0</v>
      </c>
      <c r="MY134" s="1007">
        <f t="shared" si="349"/>
        <v>0</v>
      </c>
      <c r="MZ134" s="1007">
        <f t="shared" si="334"/>
        <v>0</v>
      </c>
      <c r="NA134" s="1007">
        <f t="shared" si="335"/>
        <v>0</v>
      </c>
      <c r="NB134" s="1007">
        <f t="shared" si="336"/>
        <v>0</v>
      </c>
      <c r="NC134" s="1007">
        <f t="shared" si="337"/>
        <v>0</v>
      </c>
      <c r="ND134" s="1007">
        <f t="shared" si="338"/>
        <v>0</v>
      </c>
    </row>
    <row r="135" spans="1:369" s="1004" customFormat="1" ht="13.9" customHeight="1" x14ac:dyDescent="0.2">
      <c r="A135" s="1103" t="str">
        <f t="shared" si="339"/>
        <v/>
      </c>
      <c r="B135" s="1047">
        <f>'Rent Schedule &amp; Summary'!B42</f>
        <v>0</v>
      </c>
      <c r="C135" s="1038">
        <f>'Rent Schedule &amp; Summary'!C42</f>
        <v>0</v>
      </c>
      <c r="D135" s="1039">
        <f>'Rent Schedule &amp; Summary'!D42</f>
        <v>0</v>
      </c>
      <c r="E135" s="1040">
        <f>'Rent Schedule &amp; Summary'!E42</f>
        <v>0</v>
      </c>
      <c r="F135" s="1040">
        <f>'Rent Schedule &amp; Summary'!F42</f>
        <v>0</v>
      </c>
      <c r="G135" s="1040">
        <f>'Rent Schedule &amp; Summary'!G42</f>
        <v>0</v>
      </c>
      <c r="H135" s="1040">
        <f>'Rent Schedule &amp; Summary'!H42</f>
        <v>0</v>
      </c>
      <c r="I135" s="1040">
        <f>'Rent Schedule &amp; Summary'!I42</f>
        <v>0</v>
      </c>
      <c r="J135" s="1040">
        <f>'Rent Schedule &amp; Summary'!J42</f>
        <v>0</v>
      </c>
      <c r="K135" s="1041">
        <f>'Rent Schedule &amp; Summary'!K42</f>
        <v>0</v>
      </c>
      <c r="L135" s="480">
        <f t="shared" si="2"/>
        <v>0</v>
      </c>
      <c r="M135" s="480">
        <f t="shared" si="3"/>
        <v>0</v>
      </c>
      <c r="N135" s="1042">
        <f>'Rent Schedule &amp; Summary'!N42</f>
        <v>0</v>
      </c>
      <c r="O135" s="1042">
        <f>'Rent Schedule &amp; Summary'!K42</f>
        <v>0</v>
      </c>
      <c r="P135" s="1042">
        <f>'Rent Schedule &amp; Summary'!P42</f>
        <v>0</v>
      </c>
      <c r="Q135" s="1044">
        <f>'Rent Schedule &amp; Summary'!Q42</f>
        <v>0</v>
      </c>
      <c r="R135" s="1045"/>
      <c r="S135" s="1046"/>
      <c r="T135" s="1456"/>
      <c r="U135" s="1456"/>
      <c r="V135" s="1456"/>
      <c r="W135" s="1456"/>
      <c r="X135" s="1004" t="str">
        <f t="shared" si="4"/>
        <v/>
      </c>
      <c r="Y135" s="1004" t="str">
        <f t="shared" si="5"/>
        <v/>
      </c>
      <c r="Z135" s="1004" t="str">
        <f t="shared" si="6"/>
        <v/>
      </c>
      <c r="AA135" s="1004" t="str">
        <f t="shared" si="7"/>
        <v/>
      </c>
      <c r="AB135" s="1004" t="str">
        <f t="shared" si="8"/>
        <v/>
      </c>
      <c r="AC135" s="1004" t="str">
        <f t="shared" si="9"/>
        <v/>
      </c>
      <c r="AD135" s="1004" t="str">
        <f t="shared" si="10"/>
        <v/>
      </c>
      <c r="AE135" s="1004" t="str">
        <f t="shared" si="11"/>
        <v/>
      </c>
      <c r="AF135" s="1004" t="str">
        <f t="shared" si="12"/>
        <v/>
      </c>
      <c r="AG135" s="1004" t="str">
        <f t="shared" si="13"/>
        <v/>
      </c>
      <c r="AH135" s="1004" t="str">
        <f t="shared" si="14"/>
        <v/>
      </c>
      <c r="AI135" s="1004" t="str">
        <f t="shared" si="15"/>
        <v/>
      </c>
      <c r="AJ135" s="1004" t="str">
        <f t="shared" si="16"/>
        <v/>
      </c>
      <c r="AK135" s="1004" t="str">
        <f t="shared" si="17"/>
        <v/>
      </c>
      <c r="AL135" s="1004" t="str">
        <f t="shared" si="18"/>
        <v/>
      </c>
      <c r="AM135" s="1004" t="str">
        <f t="shared" si="19"/>
        <v/>
      </c>
      <c r="AN135" s="1004" t="str">
        <f t="shared" si="20"/>
        <v/>
      </c>
      <c r="AO135" s="1004" t="str">
        <f t="shared" si="21"/>
        <v/>
      </c>
      <c r="AP135" s="1004" t="str">
        <f t="shared" si="22"/>
        <v/>
      </c>
      <c r="AQ135" s="1004" t="str">
        <f t="shared" si="23"/>
        <v/>
      </c>
      <c r="AR135" s="1004" t="str">
        <f t="shared" si="24"/>
        <v/>
      </c>
      <c r="AS135" s="1004" t="str">
        <f t="shared" si="25"/>
        <v/>
      </c>
      <c r="AT135" s="1004" t="str">
        <f t="shared" si="26"/>
        <v/>
      </c>
      <c r="AU135" s="1004" t="str">
        <f t="shared" si="27"/>
        <v/>
      </c>
      <c r="AV135" s="1004" t="str">
        <f t="shared" si="28"/>
        <v/>
      </c>
      <c r="AW135" s="1004" t="str">
        <f t="shared" si="29"/>
        <v/>
      </c>
      <c r="AX135" s="1004" t="str">
        <f t="shared" si="30"/>
        <v/>
      </c>
      <c r="AY135" s="1004" t="str">
        <f t="shared" si="31"/>
        <v/>
      </c>
      <c r="AZ135" s="1004" t="str">
        <f t="shared" si="32"/>
        <v/>
      </c>
      <c r="BA135" s="1004" t="str">
        <f t="shared" si="33"/>
        <v/>
      </c>
      <c r="BB135" s="1004" t="str">
        <f t="shared" si="34"/>
        <v/>
      </c>
      <c r="BC135" s="1004" t="str">
        <f t="shared" si="35"/>
        <v/>
      </c>
      <c r="BD135" s="1004" t="str">
        <f t="shared" si="36"/>
        <v/>
      </c>
      <c r="BE135" s="1004" t="str">
        <f t="shared" si="37"/>
        <v/>
      </c>
      <c r="BF135" s="1004" t="str">
        <f t="shared" si="38"/>
        <v/>
      </c>
      <c r="BG135" s="1004" t="str">
        <f t="shared" si="39"/>
        <v/>
      </c>
      <c r="BH135" s="1004" t="str">
        <f t="shared" si="40"/>
        <v/>
      </c>
      <c r="BI135" s="1004" t="str">
        <f t="shared" si="41"/>
        <v/>
      </c>
      <c r="BJ135" s="1004" t="str">
        <f t="shared" si="42"/>
        <v/>
      </c>
      <c r="BK135" s="1004" t="str">
        <f t="shared" si="43"/>
        <v/>
      </c>
      <c r="BL135" s="1004" t="str">
        <f t="shared" si="44"/>
        <v/>
      </c>
      <c r="BM135" s="1004" t="str">
        <f t="shared" si="45"/>
        <v/>
      </c>
      <c r="BN135" s="1004" t="str">
        <f t="shared" si="46"/>
        <v/>
      </c>
      <c r="BO135" s="1004" t="str">
        <f t="shared" si="47"/>
        <v/>
      </c>
      <c r="BP135" s="1004" t="str">
        <f t="shared" si="48"/>
        <v/>
      </c>
      <c r="BQ135" s="1004" t="str">
        <f t="shared" si="49"/>
        <v/>
      </c>
      <c r="BR135" s="1004" t="str">
        <f t="shared" si="50"/>
        <v/>
      </c>
      <c r="BS135" s="1004" t="str">
        <f t="shared" si="51"/>
        <v/>
      </c>
      <c r="BT135" s="1004" t="str">
        <f t="shared" si="52"/>
        <v/>
      </c>
      <c r="BU135" s="1004" t="str">
        <f t="shared" si="53"/>
        <v/>
      </c>
      <c r="BV135" s="1004" t="str">
        <f t="shared" si="54"/>
        <v/>
      </c>
      <c r="BW135" s="1004" t="str">
        <f t="shared" si="55"/>
        <v/>
      </c>
      <c r="BX135" s="1004" t="str">
        <f t="shared" si="56"/>
        <v/>
      </c>
      <c r="BY135" s="1004" t="str">
        <f t="shared" si="57"/>
        <v/>
      </c>
      <c r="BZ135" s="1004" t="str">
        <f t="shared" si="58"/>
        <v/>
      </c>
      <c r="CA135" s="1004" t="str">
        <f t="shared" si="59"/>
        <v/>
      </c>
      <c r="CB135" s="1004" t="str">
        <f t="shared" si="60"/>
        <v/>
      </c>
      <c r="CC135" s="1004" t="str">
        <f t="shared" si="61"/>
        <v/>
      </c>
      <c r="CD135" s="1004" t="str">
        <f t="shared" si="62"/>
        <v/>
      </c>
      <c r="CE135" s="1004" t="str">
        <f t="shared" si="63"/>
        <v/>
      </c>
      <c r="CF135" s="1004" t="str">
        <f t="shared" si="64"/>
        <v/>
      </c>
      <c r="CG135" s="1004" t="str">
        <f t="shared" si="65"/>
        <v/>
      </c>
      <c r="CH135" s="1004" t="str">
        <f t="shared" si="66"/>
        <v/>
      </c>
      <c r="CI135" s="1004" t="str">
        <f t="shared" si="67"/>
        <v/>
      </c>
      <c r="CJ135" s="1004" t="str">
        <f t="shared" si="68"/>
        <v/>
      </c>
      <c r="CK135" s="1004" t="str">
        <f t="shared" si="69"/>
        <v/>
      </c>
      <c r="CL135" s="1004" t="str">
        <f t="shared" si="70"/>
        <v/>
      </c>
      <c r="CM135" s="1004" t="str">
        <f t="shared" si="71"/>
        <v/>
      </c>
      <c r="CN135" s="1004" t="str">
        <f t="shared" si="72"/>
        <v/>
      </c>
      <c r="CO135" s="1004" t="str">
        <f t="shared" si="73"/>
        <v/>
      </c>
      <c r="CP135" s="1004" t="str">
        <f t="shared" si="74"/>
        <v/>
      </c>
      <c r="CQ135" s="1004" t="str">
        <f t="shared" si="75"/>
        <v/>
      </c>
      <c r="CR135" s="1004" t="str">
        <f t="shared" si="76"/>
        <v/>
      </c>
      <c r="CS135" s="1004" t="str">
        <f t="shared" si="77"/>
        <v/>
      </c>
      <c r="CT135" s="1004" t="str">
        <f t="shared" si="78"/>
        <v/>
      </c>
      <c r="CU135" s="1004" t="str">
        <f t="shared" si="79"/>
        <v/>
      </c>
      <c r="CV135" s="1004" t="str">
        <f t="shared" si="80"/>
        <v/>
      </c>
      <c r="CW135" s="1004" t="str">
        <f t="shared" si="81"/>
        <v/>
      </c>
      <c r="CX135" s="1004" t="str">
        <f t="shared" si="82"/>
        <v/>
      </c>
      <c r="CY135" s="1004" t="str">
        <f t="shared" si="83"/>
        <v/>
      </c>
      <c r="CZ135" s="1004" t="str">
        <f t="shared" si="84"/>
        <v/>
      </c>
      <c r="DA135" s="1004" t="str">
        <f t="shared" si="85"/>
        <v/>
      </c>
      <c r="DB135" s="1004" t="str">
        <f t="shared" si="86"/>
        <v/>
      </c>
      <c r="DC135" s="1004" t="str">
        <f t="shared" si="87"/>
        <v/>
      </c>
      <c r="DD135" s="1004" t="str">
        <f t="shared" si="88"/>
        <v/>
      </c>
      <c r="DE135" s="1004" t="str">
        <f t="shared" si="89"/>
        <v/>
      </c>
      <c r="DF135" s="1004" t="str">
        <f t="shared" si="90"/>
        <v/>
      </c>
      <c r="DG135" s="1004" t="str">
        <f t="shared" si="91"/>
        <v/>
      </c>
      <c r="DH135" s="1004" t="str">
        <f t="shared" si="92"/>
        <v/>
      </c>
      <c r="DI135" s="1004" t="str">
        <f t="shared" si="93"/>
        <v/>
      </c>
      <c r="DJ135" s="1004" t="str">
        <f t="shared" si="94"/>
        <v/>
      </c>
      <c r="DK135" s="1004" t="str">
        <f t="shared" si="95"/>
        <v/>
      </c>
      <c r="DL135" s="1004" t="str">
        <f t="shared" si="96"/>
        <v/>
      </c>
      <c r="DM135" s="1004" t="str">
        <f t="shared" si="97"/>
        <v/>
      </c>
      <c r="DN135" s="1004" t="str">
        <f t="shared" si="98"/>
        <v/>
      </c>
      <c r="DO135" s="1004" t="str">
        <f t="shared" si="99"/>
        <v/>
      </c>
      <c r="DP135" s="1004" t="str">
        <f t="shared" si="100"/>
        <v/>
      </c>
      <c r="DQ135" s="1004" t="str">
        <f t="shared" si="101"/>
        <v/>
      </c>
      <c r="DR135" s="1004" t="str">
        <f t="shared" si="102"/>
        <v/>
      </c>
      <c r="DS135" s="1004" t="str">
        <f t="shared" si="103"/>
        <v/>
      </c>
      <c r="DT135" s="1004" t="str">
        <f t="shared" si="104"/>
        <v/>
      </c>
      <c r="DU135" s="1004" t="str">
        <f t="shared" si="105"/>
        <v/>
      </c>
      <c r="DV135" s="1004" t="str">
        <f t="shared" si="106"/>
        <v/>
      </c>
      <c r="DW135" s="1004" t="str">
        <f t="shared" si="107"/>
        <v/>
      </c>
      <c r="DX135" s="1004" t="str">
        <f t="shared" si="108"/>
        <v/>
      </c>
      <c r="DY135" s="1004" t="str">
        <f t="shared" si="109"/>
        <v/>
      </c>
      <c r="DZ135" s="1004" t="str">
        <f t="shared" si="110"/>
        <v/>
      </c>
      <c r="EA135" s="1004" t="str">
        <f t="shared" si="111"/>
        <v/>
      </c>
      <c r="EB135" s="1004" t="str">
        <f t="shared" si="112"/>
        <v/>
      </c>
      <c r="EC135" s="1004" t="str">
        <f t="shared" si="113"/>
        <v/>
      </c>
      <c r="ED135" s="1004" t="str">
        <f t="shared" si="114"/>
        <v/>
      </c>
      <c r="EE135" s="1004" t="str">
        <f t="shared" si="115"/>
        <v/>
      </c>
      <c r="EF135" s="1004" t="str">
        <f t="shared" si="116"/>
        <v/>
      </c>
      <c r="EG135" s="1004" t="str">
        <f t="shared" si="117"/>
        <v/>
      </c>
      <c r="EH135" s="1004" t="str">
        <f t="shared" si="118"/>
        <v/>
      </c>
      <c r="EI135" s="1004" t="str">
        <f t="shared" si="119"/>
        <v/>
      </c>
      <c r="EJ135" s="1004" t="str">
        <f t="shared" si="120"/>
        <v/>
      </c>
      <c r="EK135" s="1004" t="str">
        <f t="shared" si="121"/>
        <v/>
      </c>
      <c r="EL135" s="1004" t="str">
        <f t="shared" si="122"/>
        <v/>
      </c>
      <c r="EM135" s="1004" t="str">
        <f t="shared" si="123"/>
        <v/>
      </c>
      <c r="EN135" s="1004" t="str">
        <f t="shared" si="124"/>
        <v/>
      </c>
      <c r="EO135" s="1004" t="str">
        <f t="shared" si="125"/>
        <v/>
      </c>
      <c r="EP135" s="1004" t="str">
        <f t="shared" si="126"/>
        <v/>
      </c>
      <c r="EQ135" s="1004" t="str">
        <f t="shared" si="127"/>
        <v/>
      </c>
      <c r="ER135" s="1004" t="str">
        <f t="shared" si="128"/>
        <v/>
      </c>
      <c r="ES135" s="1004" t="str">
        <f t="shared" si="129"/>
        <v/>
      </c>
      <c r="ET135" s="1004" t="str">
        <f t="shared" si="130"/>
        <v/>
      </c>
      <c r="EU135" s="1004" t="str">
        <f t="shared" si="131"/>
        <v/>
      </c>
      <c r="EV135" s="1004" t="str">
        <f t="shared" si="132"/>
        <v/>
      </c>
      <c r="EW135" s="1004" t="str">
        <f t="shared" si="133"/>
        <v/>
      </c>
      <c r="EX135" s="1004" t="str">
        <f t="shared" si="134"/>
        <v/>
      </c>
      <c r="EY135" s="1004" t="str">
        <f t="shared" si="135"/>
        <v/>
      </c>
      <c r="EZ135" s="1004" t="str">
        <f t="shared" si="136"/>
        <v/>
      </c>
      <c r="FA135" s="1004" t="str">
        <f t="shared" si="137"/>
        <v/>
      </c>
      <c r="FB135" s="1004" t="str">
        <f t="shared" si="138"/>
        <v/>
      </c>
      <c r="FC135" s="1004" t="str">
        <f t="shared" si="139"/>
        <v/>
      </c>
      <c r="FD135" s="1004" t="str">
        <f t="shared" si="140"/>
        <v/>
      </c>
      <c r="FE135" s="1004" t="str">
        <f t="shared" si="141"/>
        <v/>
      </c>
      <c r="FF135" s="1004" t="str">
        <f t="shared" si="142"/>
        <v/>
      </c>
      <c r="FG135" s="1004" t="str">
        <f t="shared" si="143"/>
        <v/>
      </c>
      <c r="FH135" s="1004" t="str">
        <f t="shared" si="144"/>
        <v/>
      </c>
      <c r="FI135" s="1004" t="str">
        <f t="shared" si="145"/>
        <v/>
      </c>
      <c r="FJ135" s="1004" t="str">
        <f t="shared" si="146"/>
        <v/>
      </c>
      <c r="FK135" s="1004" t="str">
        <f t="shared" si="147"/>
        <v/>
      </c>
      <c r="FL135" s="1004" t="str">
        <f t="shared" si="148"/>
        <v/>
      </c>
      <c r="FM135" s="1004" t="str">
        <f t="shared" si="149"/>
        <v/>
      </c>
      <c r="FN135" s="1004" t="str">
        <f t="shared" si="150"/>
        <v/>
      </c>
      <c r="FO135" s="1004" t="str">
        <f t="shared" si="151"/>
        <v/>
      </c>
      <c r="FP135" s="1004" t="str">
        <f t="shared" si="152"/>
        <v/>
      </c>
      <c r="FQ135" s="1004" t="str">
        <f t="shared" si="153"/>
        <v/>
      </c>
      <c r="FR135" s="1004" t="str">
        <f t="shared" si="154"/>
        <v/>
      </c>
      <c r="FS135" s="1004" t="str">
        <f t="shared" si="155"/>
        <v/>
      </c>
      <c r="FT135" s="1004" t="str">
        <f t="shared" si="156"/>
        <v/>
      </c>
      <c r="FU135" s="1004" t="str">
        <f t="shared" si="157"/>
        <v/>
      </c>
      <c r="FV135" s="1004" t="str">
        <f t="shared" si="158"/>
        <v/>
      </c>
      <c r="FW135" s="1004" t="str">
        <f t="shared" si="159"/>
        <v/>
      </c>
      <c r="FX135" s="1004" t="str">
        <f t="shared" si="160"/>
        <v/>
      </c>
      <c r="FY135" s="1004" t="str">
        <f t="shared" si="161"/>
        <v/>
      </c>
      <c r="FZ135" s="1004" t="str">
        <f t="shared" si="162"/>
        <v/>
      </c>
      <c r="GA135" s="1004" t="str">
        <f t="shared" si="163"/>
        <v/>
      </c>
      <c r="GB135" s="1004" t="str">
        <f t="shared" si="164"/>
        <v/>
      </c>
      <c r="GC135" s="1004" t="str">
        <f t="shared" si="165"/>
        <v/>
      </c>
      <c r="GD135" s="1004" t="str">
        <f t="shared" si="166"/>
        <v/>
      </c>
      <c r="GE135" s="1004" t="str">
        <f t="shared" si="167"/>
        <v/>
      </c>
      <c r="GF135" s="1004" t="str">
        <f t="shared" si="168"/>
        <v/>
      </c>
      <c r="GG135" s="1004" t="str">
        <f t="shared" si="169"/>
        <v/>
      </c>
      <c r="GH135" s="1004" t="str">
        <f t="shared" si="170"/>
        <v/>
      </c>
      <c r="GI135" s="1004" t="str">
        <f t="shared" si="171"/>
        <v/>
      </c>
      <c r="GJ135" s="1004" t="str">
        <f t="shared" si="172"/>
        <v/>
      </c>
      <c r="GK135" s="1004" t="str">
        <f t="shared" si="173"/>
        <v/>
      </c>
      <c r="GL135" s="1004" t="str">
        <f t="shared" si="174"/>
        <v/>
      </c>
      <c r="GM135" s="1004" t="str">
        <f t="shared" si="175"/>
        <v/>
      </c>
      <c r="GN135" s="1004" t="str">
        <f t="shared" si="176"/>
        <v/>
      </c>
      <c r="GO135" s="1004" t="str">
        <f t="shared" si="177"/>
        <v/>
      </c>
      <c r="GP135" s="1004" t="str">
        <f t="shared" si="178"/>
        <v/>
      </c>
      <c r="GQ135" s="1004" t="str">
        <f t="shared" si="179"/>
        <v/>
      </c>
      <c r="GR135" s="1004" t="str">
        <f t="shared" si="180"/>
        <v/>
      </c>
      <c r="GS135" s="1004" t="str">
        <f t="shared" si="181"/>
        <v/>
      </c>
      <c r="GT135" s="1004" t="str">
        <f t="shared" si="182"/>
        <v/>
      </c>
      <c r="GU135" s="1004" t="str">
        <f t="shared" si="183"/>
        <v/>
      </c>
      <c r="GV135" s="1004" t="str">
        <f t="shared" si="184"/>
        <v/>
      </c>
      <c r="GW135" s="1004" t="str">
        <f t="shared" si="185"/>
        <v/>
      </c>
      <c r="GX135" s="1004" t="str">
        <f t="shared" si="186"/>
        <v/>
      </c>
      <c r="GY135" s="1004" t="str">
        <f t="shared" si="187"/>
        <v/>
      </c>
      <c r="GZ135" s="1004" t="str">
        <f t="shared" si="188"/>
        <v/>
      </c>
      <c r="HA135" s="1004" t="str">
        <f t="shared" si="189"/>
        <v/>
      </c>
      <c r="HB135" s="1004" t="str">
        <f t="shared" si="190"/>
        <v/>
      </c>
      <c r="HC135" s="1004" t="str">
        <f t="shared" si="191"/>
        <v/>
      </c>
      <c r="HD135" s="1004" t="str">
        <f t="shared" si="192"/>
        <v/>
      </c>
      <c r="HE135" s="1004" t="str">
        <f t="shared" si="193"/>
        <v/>
      </c>
      <c r="HF135" s="1004" t="str">
        <f t="shared" si="194"/>
        <v/>
      </c>
      <c r="HG135" s="1004" t="str">
        <f t="shared" si="195"/>
        <v/>
      </c>
      <c r="HH135" s="1004" t="str">
        <f t="shared" si="196"/>
        <v/>
      </c>
      <c r="HI135" s="1004" t="str">
        <f t="shared" si="197"/>
        <v/>
      </c>
      <c r="HJ135" s="1004" t="str">
        <f t="shared" si="198"/>
        <v/>
      </c>
      <c r="HK135" s="1004" t="str">
        <f t="shared" si="199"/>
        <v/>
      </c>
      <c r="HL135" s="1004" t="str">
        <f t="shared" si="200"/>
        <v/>
      </c>
      <c r="HM135" s="1004" t="str">
        <f t="shared" si="201"/>
        <v/>
      </c>
      <c r="HN135" s="1004" t="str">
        <f t="shared" si="202"/>
        <v/>
      </c>
      <c r="HO135" s="1004" t="str">
        <f t="shared" si="203"/>
        <v/>
      </c>
      <c r="HP135" s="1004" t="str">
        <f t="shared" si="204"/>
        <v/>
      </c>
      <c r="HQ135" s="1004" t="str">
        <f t="shared" si="205"/>
        <v/>
      </c>
      <c r="HR135" s="1004" t="str">
        <f t="shared" si="206"/>
        <v/>
      </c>
      <c r="HS135" s="1004" t="str">
        <f t="shared" si="207"/>
        <v/>
      </c>
      <c r="HT135" s="1004" t="str">
        <f t="shared" si="208"/>
        <v/>
      </c>
      <c r="HU135" s="1004" t="str">
        <f t="shared" si="209"/>
        <v/>
      </c>
      <c r="HV135" s="1004" t="str">
        <f t="shared" si="210"/>
        <v/>
      </c>
      <c r="HW135" s="1004" t="str">
        <f t="shared" si="211"/>
        <v/>
      </c>
      <c r="HX135" s="1004" t="str">
        <f t="shared" si="212"/>
        <v/>
      </c>
      <c r="HY135" s="1004" t="str">
        <f t="shared" si="213"/>
        <v/>
      </c>
      <c r="HZ135" s="1008" t="str">
        <f t="shared" si="214"/>
        <v/>
      </c>
      <c r="IA135" s="1008" t="str">
        <f t="shared" si="215"/>
        <v/>
      </c>
      <c r="IB135" s="1008" t="str">
        <f t="shared" si="216"/>
        <v/>
      </c>
      <c r="IC135" s="1008" t="str">
        <f t="shared" si="217"/>
        <v/>
      </c>
      <c r="ID135" s="1008" t="str">
        <f t="shared" si="218"/>
        <v/>
      </c>
      <c r="IE135" s="1008" t="str">
        <f t="shared" si="219"/>
        <v/>
      </c>
      <c r="IF135" s="1008" t="str">
        <f t="shared" si="220"/>
        <v/>
      </c>
      <c r="IG135" s="1008" t="str">
        <f t="shared" si="221"/>
        <v/>
      </c>
      <c r="IH135" s="1008" t="str">
        <f t="shared" si="222"/>
        <v/>
      </c>
      <c r="II135" s="1008" t="str">
        <f t="shared" si="223"/>
        <v/>
      </c>
      <c r="IJ135" s="1008" t="str">
        <f t="shared" si="224"/>
        <v/>
      </c>
      <c r="IK135" s="1008" t="str">
        <f t="shared" si="225"/>
        <v/>
      </c>
      <c r="IL135" s="1008" t="str">
        <f t="shared" si="226"/>
        <v/>
      </c>
      <c r="IM135" s="1008" t="str">
        <f t="shared" si="227"/>
        <v/>
      </c>
      <c r="IN135" s="1008" t="str">
        <f t="shared" si="228"/>
        <v/>
      </c>
      <c r="IO135" s="1008" t="str">
        <f t="shared" si="229"/>
        <v/>
      </c>
      <c r="IP135" s="1008" t="str">
        <f t="shared" si="230"/>
        <v/>
      </c>
      <c r="IQ135" s="1008" t="str">
        <f t="shared" si="231"/>
        <v/>
      </c>
      <c r="IR135" s="1008" t="str">
        <f t="shared" si="232"/>
        <v/>
      </c>
      <c r="IS135" s="1008" t="str">
        <f t="shared" si="233"/>
        <v/>
      </c>
      <c r="IT135" s="1008" t="str">
        <f t="shared" si="234"/>
        <v/>
      </c>
      <c r="IU135" s="1008" t="str">
        <f t="shared" si="235"/>
        <v/>
      </c>
      <c r="IV135" s="1008" t="str">
        <f t="shared" si="236"/>
        <v/>
      </c>
      <c r="IW135" s="1008" t="str">
        <f t="shared" si="237"/>
        <v/>
      </c>
      <c r="IX135" s="1008" t="str">
        <f t="shared" si="238"/>
        <v/>
      </c>
      <c r="IY135" s="1008" t="str">
        <f t="shared" si="239"/>
        <v/>
      </c>
      <c r="IZ135" s="1008" t="str">
        <f t="shared" si="240"/>
        <v/>
      </c>
      <c r="JA135" s="1008" t="str">
        <f t="shared" si="241"/>
        <v/>
      </c>
      <c r="JB135" s="1008" t="str">
        <f t="shared" si="242"/>
        <v/>
      </c>
      <c r="JC135" s="1008" t="str">
        <f t="shared" si="243"/>
        <v/>
      </c>
      <c r="JD135" s="1008" t="str">
        <f t="shared" si="244"/>
        <v/>
      </c>
      <c r="JE135" s="1008" t="str">
        <f t="shared" si="245"/>
        <v/>
      </c>
      <c r="JF135" s="1008" t="str">
        <f t="shared" si="246"/>
        <v/>
      </c>
      <c r="JG135" s="1008" t="str">
        <f t="shared" si="247"/>
        <v/>
      </c>
      <c r="JH135" s="1008" t="str">
        <f t="shared" si="248"/>
        <v/>
      </c>
      <c r="JI135" s="1008" t="str">
        <f t="shared" si="249"/>
        <v/>
      </c>
      <c r="JJ135" s="1008" t="str">
        <f t="shared" si="250"/>
        <v/>
      </c>
      <c r="JK135" s="1008" t="str">
        <f t="shared" si="251"/>
        <v/>
      </c>
      <c r="JL135" s="1008" t="str">
        <f t="shared" si="252"/>
        <v/>
      </c>
      <c r="JM135" s="1008" t="str">
        <f t="shared" si="253"/>
        <v/>
      </c>
      <c r="JN135" s="1008" t="str">
        <f t="shared" si="254"/>
        <v/>
      </c>
      <c r="JO135" s="1008" t="str">
        <f t="shared" si="255"/>
        <v/>
      </c>
      <c r="JP135" s="1008" t="str">
        <f t="shared" si="256"/>
        <v/>
      </c>
      <c r="JQ135" s="1008" t="str">
        <f t="shared" si="257"/>
        <v/>
      </c>
      <c r="JR135" s="1008" t="str">
        <f t="shared" si="258"/>
        <v/>
      </c>
      <c r="JS135" s="1008" t="str">
        <f t="shared" si="259"/>
        <v/>
      </c>
      <c r="JT135" s="1008" t="str">
        <f t="shared" si="260"/>
        <v/>
      </c>
      <c r="JU135" s="1008" t="str">
        <f t="shared" si="261"/>
        <v/>
      </c>
      <c r="JV135" s="1008" t="str">
        <f t="shared" si="262"/>
        <v/>
      </c>
      <c r="JW135" s="1008" t="str">
        <f t="shared" si="263"/>
        <v/>
      </c>
      <c r="JX135" s="1008" t="str">
        <f t="shared" si="264"/>
        <v/>
      </c>
      <c r="JY135" s="1008" t="str">
        <f t="shared" si="265"/>
        <v/>
      </c>
      <c r="JZ135" s="1008" t="str">
        <f t="shared" si="266"/>
        <v/>
      </c>
      <c r="KA135" s="1008" t="str">
        <f t="shared" si="267"/>
        <v/>
      </c>
      <c r="KB135" s="1008" t="str">
        <f t="shared" si="268"/>
        <v/>
      </c>
      <c r="KC135" s="1008" t="str">
        <f t="shared" si="269"/>
        <v/>
      </c>
      <c r="KD135" s="1008" t="str">
        <f t="shared" si="270"/>
        <v/>
      </c>
      <c r="KE135" s="1008" t="str">
        <f t="shared" si="271"/>
        <v/>
      </c>
      <c r="KF135" s="1008" t="str">
        <f t="shared" si="272"/>
        <v/>
      </c>
      <c r="KG135" s="1008" t="str">
        <f t="shared" si="273"/>
        <v/>
      </c>
      <c r="KH135" s="1008" t="str">
        <f t="shared" si="274"/>
        <v/>
      </c>
      <c r="KI135" s="1008" t="str">
        <f t="shared" si="275"/>
        <v/>
      </c>
      <c r="KJ135" s="1008" t="str">
        <f t="shared" si="276"/>
        <v/>
      </c>
      <c r="KK135" s="1008" t="str">
        <f t="shared" si="277"/>
        <v/>
      </c>
      <c r="KL135" s="1008" t="str">
        <f t="shared" si="278"/>
        <v/>
      </c>
      <c r="KM135" s="1008" t="str">
        <f t="shared" si="279"/>
        <v/>
      </c>
      <c r="KN135" s="1008" t="str">
        <f t="shared" si="280"/>
        <v/>
      </c>
      <c r="KO135" s="1008" t="str">
        <f t="shared" si="281"/>
        <v/>
      </c>
      <c r="KP135" s="1008" t="str">
        <f t="shared" si="282"/>
        <v/>
      </c>
      <c r="KQ135" s="1008" t="str">
        <f t="shared" si="283"/>
        <v/>
      </c>
      <c r="KR135" s="1008" t="str">
        <f t="shared" si="284"/>
        <v/>
      </c>
      <c r="KS135" s="1008" t="str">
        <f t="shared" si="285"/>
        <v/>
      </c>
      <c r="KT135" s="1008" t="str">
        <f t="shared" si="286"/>
        <v/>
      </c>
      <c r="KU135" s="1008" t="str">
        <f t="shared" si="287"/>
        <v/>
      </c>
      <c r="KV135" s="1008" t="str">
        <f t="shared" si="288"/>
        <v/>
      </c>
      <c r="KW135" s="1008" t="str">
        <f t="shared" si="289"/>
        <v/>
      </c>
      <c r="KX135" s="1008" t="str">
        <f t="shared" si="290"/>
        <v/>
      </c>
      <c r="KY135" s="1008" t="str">
        <f t="shared" si="291"/>
        <v/>
      </c>
      <c r="KZ135" s="1008" t="str">
        <f t="shared" si="292"/>
        <v/>
      </c>
      <c r="LA135" s="1008" t="str">
        <f t="shared" si="293"/>
        <v/>
      </c>
      <c r="LB135" s="1008" t="str">
        <f t="shared" si="294"/>
        <v/>
      </c>
      <c r="LC135" s="1008" t="str">
        <f t="shared" si="295"/>
        <v/>
      </c>
      <c r="LD135" s="1008" t="str">
        <f t="shared" si="296"/>
        <v/>
      </c>
      <c r="LE135" s="1008" t="str">
        <f t="shared" si="297"/>
        <v/>
      </c>
      <c r="LF135" s="1008" t="str">
        <f t="shared" si="298"/>
        <v/>
      </c>
      <c r="LG135" s="1008" t="str">
        <f t="shared" si="299"/>
        <v/>
      </c>
      <c r="LH135" s="1008" t="str">
        <f t="shared" si="300"/>
        <v/>
      </c>
      <c r="LI135" s="1008" t="str">
        <f t="shared" si="301"/>
        <v/>
      </c>
      <c r="LJ135" s="1008" t="str">
        <f t="shared" si="302"/>
        <v/>
      </c>
      <c r="LK135" s="1008" t="str">
        <f t="shared" si="303"/>
        <v/>
      </c>
      <c r="LL135" s="1008" t="str">
        <f t="shared" si="304"/>
        <v/>
      </c>
      <c r="LM135" s="1008" t="str">
        <f t="shared" si="305"/>
        <v/>
      </c>
      <c r="LN135" s="1008" t="str">
        <f t="shared" si="306"/>
        <v/>
      </c>
      <c r="LO135" s="1008" t="str">
        <f t="shared" si="307"/>
        <v/>
      </c>
      <c r="LP135" s="1008" t="str">
        <f t="shared" si="308"/>
        <v/>
      </c>
      <c r="LQ135" s="1009" t="str">
        <f t="shared" si="309"/>
        <v/>
      </c>
      <c r="LR135" s="1009" t="str">
        <f t="shared" si="310"/>
        <v/>
      </c>
      <c r="LS135" s="1009" t="str">
        <f t="shared" si="311"/>
        <v/>
      </c>
      <c r="LT135" s="1009" t="str">
        <f t="shared" si="312"/>
        <v/>
      </c>
      <c r="LU135" s="1009" t="str">
        <f t="shared" si="313"/>
        <v/>
      </c>
      <c r="LV135" s="1004" t="str">
        <f t="shared" si="314"/>
        <v/>
      </c>
      <c r="LW135" s="1004" t="str">
        <f t="shared" si="315"/>
        <v/>
      </c>
      <c r="LX135" s="1004" t="str">
        <f t="shared" si="316"/>
        <v/>
      </c>
      <c r="LY135" s="1004" t="str">
        <f t="shared" si="317"/>
        <v/>
      </c>
      <c r="LZ135" s="1004" t="str">
        <f t="shared" si="318"/>
        <v/>
      </c>
      <c r="MA135" s="1004" t="str">
        <f t="shared" si="319"/>
        <v/>
      </c>
      <c r="MB135" s="1004" t="str">
        <f t="shared" si="320"/>
        <v/>
      </c>
      <c r="MC135" s="1004" t="str">
        <f t="shared" si="321"/>
        <v/>
      </c>
      <c r="MD135" s="1004" t="str">
        <f t="shared" si="322"/>
        <v/>
      </c>
      <c r="ME135" s="1004" t="str">
        <f t="shared" si="323"/>
        <v/>
      </c>
      <c r="MF135" s="1004" t="str">
        <f t="shared" si="324"/>
        <v/>
      </c>
      <c r="MG135" s="1004" t="str">
        <f t="shared" si="325"/>
        <v/>
      </c>
      <c r="MH135" s="1004" t="str">
        <f t="shared" si="326"/>
        <v/>
      </c>
      <c r="MI135" s="1004" t="str">
        <f t="shared" si="327"/>
        <v/>
      </c>
      <c r="MJ135" s="1004" t="str">
        <f t="shared" si="328"/>
        <v/>
      </c>
      <c r="MK135" s="1004" t="str">
        <f t="shared" si="329"/>
        <v/>
      </c>
      <c r="ML135" s="1004" t="str">
        <f t="shared" si="330"/>
        <v/>
      </c>
      <c r="MM135" s="1004" t="str">
        <f t="shared" si="331"/>
        <v/>
      </c>
      <c r="MN135" s="1004" t="str">
        <f t="shared" si="332"/>
        <v/>
      </c>
      <c r="MO135" s="1004" t="str">
        <f t="shared" si="333"/>
        <v/>
      </c>
      <c r="MP135" s="1007">
        <f t="shared" si="340"/>
        <v>0</v>
      </c>
      <c r="MQ135" s="1007">
        <f t="shared" si="341"/>
        <v>0</v>
      </c>
      <c r="MR135" s="1007">
        <f t="shared" si="342"/>
        <v>0</v>
      </c>
      <c r="MS135" s="1007">
        <f t="shared" si="343"/>
        <v>0</v>
      </c>
      <c r="MT135" s="1007">
        <f t="shared" si="344"/>
        <v>0</v>
      </c>
      <c r="MU135" s="1007">
        <f t="shared" si="345"/>
        <v>0</v>
      </c>
      <c r="MV135" s="1007">
        <f t="shared" si="346"/>
        <v>0</v>
      </c>
      <c r="MW135" s="1007">
        <f t="shared" si="347"/>
        <v>0</v>
      </c>
      <c r="MX135" s="1007">
        <f t="shared" si="348"/>
        <v>0</v>
      </c>
      <c r="MY135" s="1007">
        <f t="shared" si="349"/>
        <v>0</v>
      </c>
      <c r="MZ135" s="1007">
        <f t="shared" si="334"/>
        <v>0</v>
      </c>
      <c r="NA135" s="1007">
        <f t="shared" si="335"/>
        <v>0</v>
      </c>
      <c r="NB135" s="1007">
        <f t="shared" si="336"/>
        <v>0</v>
      </c>
      <c r="NC135" s="1007">
        <f t="shared" si="337"/>
        <v>0</v>
      </c>
      <c r="ND135" s="1007">
        <f t="shared" si="338"/>
        <v>0</v>
      </c>
    </row>
    <row r="136" spans="1:369" s="1004" customFormat="1" ht="13.9" customHeight="1" x14ac:dyDescent="0.2">
      <c r="A136" s="1103" t="str">
        <f t="shared" si="339"/>
        <v/>
      </c>
      <c r="B136" s="1047">
        <f>'Rent Schedule &amp; Summary'!B43</f>
        <v>0</v>
      </c>
      <c r="C136" s="1038">
        <f>'Rent Schedule &amp; Summary'!C43</f>
        <v>0</v>
      </c>
      <c r="D136" s="1039">
        <f>'Rent Schedule &amp; Summary'!D43</f>
        <v>0</v>
      </c>
      <c r="E136" s="1040">
        <f>'Rent Schedule &amp; Summary'!E43</f>
        <v>0</v>
      </c>
      <c r="F136" s="1040">
        <f>'Rent Schedule &amp; Summary'!F43</f>
        <v>0</v>
      </c>
      <c r="G136" s="1040">
        <f>'Rent Schedule &amp; Summary'!G43</f>
        <v>0</v>
      </c>
      <c r="H136" s="1040">
        <f>'Rent Schedule &amp; Summary'!H43</f>
        <v>0</v>
      </c>
      <c r="I136" s="1040">
        <f>'Rent Schedule &amp; Summary'!I43</f>
        <v>0</v>
      </c>
      <c r="J136" s="1040">
        <f>'Rent Schedule &amp; Summary'!J43</f>
        <v>0</v>
      </c>
      <c r="K136" s="1041">
        <f>'Rent Schedule &amp; Summary'!K43</f>
        <v>0</v>
      </c>
      <c r="L136" s="480">
        <f t="shared" si="2"/>
        <v>0</v>
      </c>
      <c r="M136" s="480">
        <f t="shared" si="3"/>
        <v>0</v>
      </c>
      <c r="N136" s="1042">
        <f>'Rent Schedule &amp; Summary'!N43</f>
        <v>0</v>
      </c>
      <c r="O136" s="1042">
        <f>'Rent Schedule &amp; Summary'!K43</f>
        <v>0</v>
      </c>
      <c r="P136" s="1042">
        <f>'Rent Schedule &amp; Summary'!P43</f>
        <v>0</v>
      </c>
      <c r="Q136" s="1044">
        <f>'Rent Schedule &amp; Summary'!Q43</f>
        <v>0</v>
      </c>
      <c r="R136" s="1045"/>
      <c r="S136" s="1046"/>
      <c r="T136" s="1456"/>
      <c r="U136" s="1456"/>
      <c r="V136" s="1456"/>
      <c r="W136" s="1456"/>
      <c r="X136" s="1004" t="str">
        <f t="shared" si="4"/>
        <v/>
      </c>
      <c r="Y136" s="1004" t="str">
        <f t="shared" si="5"/>
        <v/>
      </c>
      <c r="Z136" s="1004" t="str">
        <f t="shared" si="6"/>
        <v/>
      </c>
      <c r="AA136" s="1004" t="str">
        <f t="shared" si="7"/>
        <v/>
      </c>
      <c r="AB136" s="1004" t="str">
        <f t="shared" si="8"/>
        <v/>
      </c>
      <c r="AC136" s="1004" t="str">
        <f t="shared" si="9"/>
        <v/>
      </c>
      <c r="AD136" s="1004" t="str">
        <f t="shared" si="10"/>
        <v/>
      </c>
      <c r="AE136" s="1004" t="str">
        <f t="shared" si="11"/>
        <v/>
      </c>
      <c r="AF136" s="1004" t="str">
        <f t="shared" si="12"/>
        <v/>
      </c>
      <c r="AG136" s="1004" t="str">
        <f t="shared" si="13"/>
        <v/>
      </c>
      <c r="AH136" s="1004" t="str">
        <f t="shared" si="14"/>
        <v/>
      </c>
      <c r="AI136" s="1004" t="str">
        <f t="shared" si="15"/>
        <v/>
      </c>
      <c r="AJ136" s="1004" t="str">
        <f t="shared" si="16"/>
        <v/>
      </c>
      <c r="AK136" s="1004" t="str">
        <f t="shared" si="17"/>
        <v/>
      </c>
      <c r="AL136" s="1004" t="str">
        <f t="shared" si="18"/>
        <v/>
      </c>
      <c r="AM136" s="1004" t="str">
        <f t="shared" si="19"/>
        <v/>
      </c>
      <c r="AN136" s="1004" t="str">
        <f t="shared" si="20"/>
        <v/>
      </c>
      <c r="AO136" s="1004" t="str">
        <f t="shared" si="21"/>
        <v/>
      </c>
      <c r="AP136" s="1004" t="str">
        <f t="shared" si="22"/>
        <v/>
      </c>
      <c r="AQ136" s="1004" t="str">
        <f t="shared" si="23"/>
        <v/>
      </c>
      <c r="AR136" s="1004" t="str">
        <f t="shared" si="24"/>
        <v/>
      </c>
      <c r="AS136" s="1004" t="str">
        <f t="shared" si="25"/>
        <v/>
      </c>
      <c r="AT136" s="1004" t="str">
        <f t="shared" si="26"/>
        <v/>
      </c>
      <c r="AU136" s="1004" t="str">
        <f t="shared" si="27"/>
        <v/>
      </c>
      <c r="AV136" s="1004" t="str">
        <f t="shared" si="28"/>
        <v/>
      </c>
      <c r="AW136" s="1004" t="str">
        <f t="shared" si="29"/>
        <v/>
      </c>
      <c r="AX136" s="1004" t="str">
        <f t="shared" si="30"/>
        <v/>
      </c>
      <c r="AY136" s="1004" t="str">
        <f t="shared" si="31"/>
        <v/>
      </c>
      <c r="AZ136" s="1004" t="str">
        <f t="shared" si="32"/>
        <v/>
      </c>
      <c r="BA136" s="1004" t="str">
        <f t="shared" si="33"/>
        <v/>
      </c>
      <c r="BB136" s="1004" t="str">
        <f t="shared" si="34"/>
        <v/>
      </c>
      <c r="BC136" s="1004" t="str">
        <f t="shared" si="35"/>
        <v/>
      </c>
      <c r="BD136" s="1004" t="str">
        <f t="shared" si="36"/>
        <v/>
      </c>
      <c r="BE136" s="1004" t="str">
        <f t="shared" si="37"/>
        <v/>
      </c>
      <c r="BF136" s="1004" t="str">
        <f t="shared" si="38"/>
        <v/>
      </c>
      <c r="BG136" s="1004" t="str">
        <f t="shared" si="39"/>
        <v/>
      </c>
      <c r="BH136" s="1004" t="str">
        <f t="shared" si="40"/>
        <v/>
      </c>
      <c r="BI136" s="1004" t="str">
        <f t="shared" si="41"/>
        <v/>
      </c>
      <c r="BJ136" s="1004" t="str">
        <f t="shared" si="42"/>
        <v/>
      </c>
      <c r="BK136" s="1004" t="str">
        <f t="shared" si="43"/>
        <v/>
      </c>
      <c r="BL136" s="1004" t="str">
        <f t="shared" si="44"/>
        <v/>
      </c>
      <c r="BM136" s="1004" t="str">
        <f t="shared" si="45"/>
        <v/>
      </c>
      <c r="BN136" s="1004" t="str">
        <f t="shared" si="46"/>
        <v/>
      </c>
      <c r="BO136" s="1004" t="str">
        <f t="shared" si="47"/>
        <v/>
      </c>
      <c r="BP136" s="1004" t="str">
        <f t="shared" si="48"/>
        <v/>
      </c>
      <c r="BQ136" s="1004" t="str">
        <f t="shared" si="49"/>
        <v/>
      </c>
      <c r="BR136" s="1004" t="str">
        <f t="shared" si="50"/>
        <v/>
      </c>
      <c r="BS136" s="1004" t="str">
        <f t="shared" si="51"/>
        <v/>
      </c>
      <c r="BT136" s="1004" t="str">
        <f t="shared" si="52"/>
        <v/>
      </c>
      <c r="BU136" s="1004" t="str">
        <f t="shared" si="53"/>
        <v/>
      </c>
      <c r="BV136" s="1004" t="str">
        <f t="shared" si="54"/>
        <v/>
      </c>
      <c r="BW136" s="1004" t="str">
        <f t="shared" si="55"/>
        <v/>
      </c>
      <c r="BX136" s="1004" t="str">
        <f t="shared" si="56"/>
        <v/>
      </c>
      <c r="BY136" s="1004" t="str">
        <f t="shared" si="57"/>
        <v/>
      </c>
      <c r="BZ136" s="1004" t="str">
        <f t="shared" si="58"/>
        <v/>
      </c>
      <c r="CA136" s="1004" t="str">
        <f t="shared" si="59"/>
        <v/>
      </c>
      <c r="CB136" s="1004" t="str">
        <f t="shared" si="60"/>
        <v/>
      </c>
      <c r="CC136" s="1004" t="str">
        <f t="shared" si="61"/>
        <v/>
      </c>
      <c r="CD136" s="1004" t="str">
        <f t="shared" si="62"/>
        <v/>
      </c>
      <c r="CE136" s="1004" t="str">
        <f t="shared" si="63"/>
        <v/>
      </c>
      <c r="CF136" s="1004" t="str">
        <f t="shared" si="64"/>
        <v/>
      </c>
      <c r="CG136" s="1004" t="str">
        <f t="shared" si="65"/>
        <v/>
      </c>
      <c r="CH136" s="1004" t="str">
        <f t="shared" si="66"/>
        <v/>
      </c>
      <c r="CI136" s="1004" t="str">
        <f t="shared" si="67"/>
        <v/>
      </c>
      <c r="CJ136" s="1004" t="str">
        <f t="shared" si="68"/>
        <v/>
      </c>
      <c r="CK136" s="1004" t="str">
        <f t="shared" si="69"/>
        <v/>
      </c>
      <c r="CL136" s="1004" t="str">
        <f t="shared" si="70"/>
        <v/>
      </c>
      <c r="CM136" s="1004" t="str">
        <f t="shared" si="71"/>
        <v/>
      </c>
      <c r="CN136" s="1004" t="str">
        <f t="shared" si="72"/>
        <v/>
      </c>
      <c r="CO136" s="1004" t="str">
        <f t="shared" si="73"/>
        <v/>
      </c>
      <c r="CP136" s="1004" t="str">
        <f t="shared" si="74"/>
        <v/>
      </c>
      <c r="CQ136" s="1004" t="str">
        <f t="shared" si="75"/>
        <v/>
      </c>
      <c r="CR136" s="1004" t="str">
        <f t="shared" si="76"/>
        <v/>
      </c>
      <c r="CS136" s="1004" t="str">
        <f t="shared" si="77"/>
        <v/>
      </c>
      <c r="CT136" s="1004" t="str">
        <f t="shared" si="78"/>
        <v/>
      </c>
      <c r="CU136" s="1004" t="str">
        <f t="shared" si="79"/>
        <v/>
      </c>
      <c r="CV136" s="1004" t="str">
        <f t="shared" si="80"/>
        <v/>
      </c>
      <c r="CW136" s="1004" t="str">
        <f t="shared" si="81"/>
        <v/>
      </c>
      <c r="CX136" s="1004" t="str">
        <f t="shared" si="82"/>
        <v/>
      </c>
      <c r="CY136" s="1004" t="str">
        <f t="shared" si="83"/>
        <v/>
      </c>
      <c r="CZ136" s="1004" t="str">
        <f t="shared" si="84"/>
        <v/>
      </c>
      <c r="DA136" s="1004" t="str">
        <f t="shared" si="85"/>
        <v/>
      </c>
      <c r="DB136" s="1004" t="str">
        <f t="shared" si="86"/>
        <v/>
      </c>
      <c r="DC136" s="1004" t="str">
        <f t="shared" si="87"/>
        <v/>
      </c>
      <c r="DD136" s="1004" t="str">
        <f t="shared" si="88"/>
        <v/>
      </c>
      <c r="DE136" s="1004" t="str">
        <f t="shared" si="89"/>
        <v/>
      </c>
      <c r="DF136" s="1004" t="str">
        <f t="shared" si="90"/>
        <v/>
      </c>
      <c r="DG136" s="1004" t="str">
        <f t="shared" si="91"/>
        <v/>
      </c>
      <c r="DH136" s="1004" t="str">
        <f t="shared" si="92"/>
        <v/>
      </c>
      <c r="DI136" s="1004" t="str">
        <f t="shared" si="93"/>
        <v/>
      </c>
      <c r="DJ136" s="1004" t="str">
        <f t="shared" si="94"/>
        <v/>
      </c>
      <c r="DK136" s="1004" t="str">
        <f t="shared" si="95"/>
        <v/>
      </c>
      <c r="DL136" s="1004" t="str">
        <f t="shared" si="96"/>
        <v/>
      </c>
      <c r="DM136" s="1004" t="str">
        <f t="shared" si="97"/>
        <v/>
      </c>
      <c r="DN136" s="1004" t="str">
        <f t="shared" si="98"/>
        <v/>
      </c>
      <c r="DO136" s="1004" t="str">
        <f t="shared" si="99"/>
        <v/>
      </c>
      <c r="DP136" s="1004" t="str">
        <f t="shared" si="100"/>
        <v/>
      </c>
      <c r="DQ136" s="1004" t="str">
        <f t="shared" si="101"/>
        <v/>
      </c>
      <c r="DR136" s="1004" t="str">
        <f t="shared" si="102"/>
        <v/>
      </c>
      <c r="DS136" s="1004" t="str">
        <f t="shared" si="103"/>
        <v/>
      </c>
      <c r="DT136" s="1004" t="str">
        <f t="shared" si="104"/>
        <v/>
      </c>
      <c r="DU136" s="1004" t="str">
        <f t="shared" si="105"/>
        <v/>
      </c>
      <c r="DV136" s="1004" t="str">
        <f t="shared" si="106"/>
        <v/>
      </c>
      <c r="DW136" s="1004" t="str">
        <f t="shared" si="107"/>
        <v/>
      </c>
      <c r="DX136" s="1004" t="str">
        <f t="shared" si="108"/>
        <v/>
      </c>
      <c r="DY136" s="1004" t="str">
        <f t="shared" si="109"/>
        <v/>
      </c>
      <c r="DZ136" s="1004" t="str">
        <f t="shared" si="110"/>
        <v/>
      </c>
      <c r="EA136" s="1004" t="str">
        <f t="shared" si="111"/>
        <v/>
      </c>
      <c r="EB136" s="1004" t="str">
        <f t="shared" si="112"/>
        <v/>
      </c>
      <c r="EC136" s="1004" t="str">
        <f t="shared" si="113"/>
        <v/>
      </c>
      <c r="ED136" s="1004" t="str">
        <f t="shared" si="114"/>
        <v/>
      </c>
      <c r="EE136" s="1004" t="str">
        <f t="shared" si="115"/>
        <v/>
      </c>
      <c r="EF136" s="1004" t="str">
        <f t="shared" si="116"/>
        <v/>
      </c>
      <c r="EG136" s="1004" t="str">
        <f t="shared" si="117"/>
        <v/>
      </c>
      <c r="EH136" s="1004" t="str">
        <f t="shared" si="118"/>
        <v/>
      </c>
      <c r="EI136" s="1004" t="str">
        <f t="shared" si="119"/>
        <v/>
      </c>
      <c r="EJ136" s="1004" t="str">
        <f t="shared" si="120"/>
        <v/>
      </c>
      <c r="EK136" s="1004" t="str">
        <f t="shared" si="121"/>
        <v/>
      </c>
      <c r="EL136" s="1004" t="str">
        <f t="shared" si="122"/>
        <v/>
      </c>
      <c r="EM136" s="1004" t="str">
        <f t="shared" si="123"/>
        <v/>
      </c>
      <c r="EN136" s="1004" t="str">
        <f t="shared" si="124"/>
        <v/>
      </c>
      <c r="EO136" s="1004" t="str">
        <f t="shared" si="125"/>
        <v/>
      </c>
      <c r="EP136" s="1004" t="str">
        <f t="shared" si="126"/>
        <v/>
      </c>
      <c r="EQ136" s="1004" t="str">
        <f t="shared" si="127"/>
        <v/>
      </c>
      <c r="ER136" s="1004" t="str">
        <f t="shared" si="128"/>
        <v/>
      </c>
      <c r="ES136" s="1004" t="str">
        <f t="shared" si="129"/>
        <v/>
      </c>
      <c r="ET136" s="1004" t="str">
        <f t="shared" si="130"/>
        <v/>
      </c>
      <c r="EU136" s="1004" t="str">
        <f t="shared" si="131"/>
        <v/>
      </c>
      <c r="EV136" s="1004" t="str">
        <f t="shared" si="132"/>
        <v/>
      </c>
      <c r="EW136" s="1004" t="str">
        <f t="shared" si="133"/>
        <v/>
      </c>
      <c r="EX136" s="1004" t="str">
        <f t="shared" si="134"/>
        <v/>
      </c>
      <c r="EY136" s="1004" t="str">
        <f t="shared" si="135"/>
        <v/>
      </c>
      <c r="EZ136" s="1004" t="str">
        <f t="shared" si="136"/>
        <v/>
      </c>
      <c r="FA136" s="1004" t="str">
        <f t="shared" si="137"/>
        <v/>
      </c>
      <c r="FB136" s="1004" t="str">
        <f t="shared" si="138"/>
        <v/>
      </c>
      <c r="FC136" s="1004" t="str">
        <f t="shared" si="139"/>
        <v/>
      </c>
      <c r="FD136" s="1004" t="str">
        <f t="shared" si="140"/>
        <v/>
      </c>
      <c r="FE136" s="1004" t="str">
        <f t="shared" si="141"/>
        <v/>
      </c>
      <c r="FF136" s="1004" t="str">
        <f t="shared" si="142"/>
        <v/>
      </c>
      <c r="FG136" s="1004" t="str">
        <f t="shared" si="143"/>
        <v/>
      </c>
      <c r="FH136" s="1004" t="str">
        <f t="shared" si="144"/>
        <v/>
      </c>
      <c r="FI136" s="1004" t="str">
        <f t="shared" si="145"/>
        <v/>
      </c>
      <c r="FJ136" s="1004" t="str">
        <f t="shared" si="146"/>
        <v/>
      </c>
      <c r="FK136" s="1004" t="str">
        <f t="shared" si="147"/>
        <v/>
      </c>
      <c r="FL136" s="1004" t="str">
        <f t="shared" si="148"/>
        <v/>
      </c>
      <c r="FM136" s="1004" t="str">
        <f t="shared" si="149"/>
        <v/>
      </c>
      <c r="FN136" s="1004" t="str">
        <f t="shared" si="150"/>
        <v/>
      </c>
      <c r="FO136" s="1004" t="str">
        <f t="shared" si="151"/>
        <v/>
      </c>
      <c r="FP136" s="1004" t="str">
        <f t="shared" si="152"/>
        <v/>
      </c>
      <c r="FQ136" s="1004" t="str">
        <f t="shared" si="153"/>
        <v/>
      </c>
      <c r="FR136" s="1004" t="str">
        <f t="shared" si="154"/>
        <v/>
      </c>
      <c r="FS136" s="1004" t="str">
        <f t="shared" si="155"/>
        <v/>
      </c>
      <c r="FT136" s="1004" t="str">
        <f t="shared" si="156"/>
        <v/>
      </c>
      <c r="FU136" s="1004" t="str">
        <f t="shared" si="157"/>
        <v/>
      </c>
      <c r="FV136" s="1004" t="str">
        <f t="shared" si="158"/>
        <v/>
      </c>
      <c r="FW136" s="1004" t="str">
        <f t="shared" si="159"/>
        <v/>
      </c>
      <c r="FX136" s="1004" t="str">
        <f t="shared" si="160"/>
        <v/>
      </c>
      <c r="FY136" s="1004" t="str">
        <f t="shared" si="161"/>
        <v/>
      </c>
      <c r="FZ136" s="1004" t="str">
        <f t="shared" si="162"/>
        <v/>
      </c>
      <c r="GA136" s="1004" t="str">
        <f t="shared" si="163"/>
        <v/>
      </c>
      <c r="GB136" s="1004" t="str">
        <f t="shared" si="164"/>
        <v/>
      </c>
      <c r="GC136" s="1004" t="str">
        <f t="shared" si="165"/>
        <v/>
      </c>
      <c r="GD136" s="1004" t="str">
        <f t="shared" si="166"/>
        <v/>
      </c>
      <c r="GE136" s="1004" t="str">
        <f t="shared" si="167"/>
        <v/>
      </c>
      <c r="GF136" s="1004" t="str">
        <f t="shared" si="168"/>
        <v/>
      </c>
      <c r="GG136" s="1004" t="str">
        <f t="shared" si="169"/>
        <v/>
      </c>
      <c r="GH136" s="1004" t="str">
        <f t="shared" si="170"/>
        <v/>
      </c>
      <c r="GI136" s="1004" t="str">
        <f t="shared" si="171"/>
        <v/>
      </c>
      <c r="GJ136" s="1004" t="str">
        <f t="shared" si="172"/>
        <v/>
      </c>
      <c r="GK136" s="1004" t="str">
        <f t="shared" si="173"/>
        <v/>
      </c>
      <c r="GL136" s="1004" t="str">
        <f t="shared" si="174"/>
        <v/>
      </c>
      <c r="GM136" s="1004" t="str">
        <f t="shared" si="175"/>
        <v/>
      </c>
      <c r="GN136" s="1004" t="str">
        <f t="shared" si="176"/>
        <v/>
      </c>
      <c r="GO136" s="1004" t="str">
        <f t="shared" si="177"/>
        <v/>
      </c>
      <c r="GP136" s="1004" t="str">
        <f t="shared" si="178"/>
        <v/>
      </c>
      <c r="GQ136" s="1004" t="str">
        <f t="shared" si="179"/>
        <v/>
      </c>
      <c r="GR136" s="1004" t="str">
        <f t="shared" si="180"/>
        <v/>
      </c>
      <c r="GS136" s="1004" t="str">
        <f t="shared" si="181"/>
        <v/>
      </c>
      <c r="GT136" s="1004" t="str">
        <f t="shared" si="182"/>
        <v/>
      </c>
      <c r="GU136" s="1004" t="str">
        <f t="shared" si="183"/>
        <v/>
      </c>
      <c r="GV136" s="1004" t="str">
        <f t="shared" si="184"/>
        <v/>
      </c>
      <c r="GW136" s="1004" t="str">
        <f t="shared" si="185"/>
        <v/>
      </c>
      <c r="GX136" s="1004" t="str">
        <f t="shared" si="186"/>
        <v/>
      </c>
      <c r="GY136" s="1004" t="str">
        <f t="shared" si="187"/>
        <v/>
      </c>
      <c r="GZ136" s="1004" t="str">
        <f t="shared" si="188"/>
        <v/>
      </c>
      <c r="HA136" s="1004" t="str">
        <f t="shared" si="189"/>
        <v/>
      </c>
      <c r="HB136" s="1004" t="str">
        <f t="shared" si="190"/>
        <v/>
      </c>
      <c r="HC136" s="1004" t="str">
        <f t="shared" si="191"/>
        <v/>
      </c>
      <c r="HD136" s="1004" t="str">
        <f t="shared" si="192"/>
        <v/>
      </c>
      <c r="HE136" s="1004" t="str">
        <f t="shared" si="193"/>
        <v/>
      </c>
      <c r="HF136" s="1004" t="str">
        <f t="shared" si="194"/>
        <v/>
      </c>
      <c r="HG136" s="1004" t="str">
        <f t="shared" si="195"/>
        <v/>
      </c>
      <c r="HH136" s="1004" t="str">
        <f t="shared" si="196"/>
        <v/>
      </c>
      <c r="HI136" s="1004" t="str">
        <f t="shared" si="197"/>
        <v/>
      </c>
      <c r="HJ136" s="1004" t="str">
        <f t="shared" si="198"/>
        <v/>
      </c>
      <c r="HK136" s="1004" t="str">
        <f t="shared" si="199"/>
        <v/>
      </c>
      <c r="HL136" s="1004" t="str">
        <f t="shared" si="200"/>
        <v/>
      </c>
      <c r="HM136" s="1004" t="str">
        <f t="shared" si="201"/>
        <v/>
      </c>
      <c r="HN136" s="1004" t="str">
        <f t="shared" si="202"/>
        <v/>
      </c>
      <c r="HO136" s="1004" t="str">
        <f t="shared" si="203"/>
        <v/>
      </c>
      <c r="HP136" s="1004" t="str">
        <f t="shared" si="204"/>
        <v/>
      </c>
      <c r="HQ136" s="1004" t="str">
        <f t="shared" si="205"/>
        <v/>
      </c>
      <c r="HR136" s="1004" t="str">
        <f t="shared" si="206"/>
        <v/>
      </c>
      <c r="HS136" s="1004" t="str">
        <f t="shared" si="207"/>
        <v/>
      </c>
      <c r="HT136" s="1004" t="str">
        <f t="shared" si="208"/>
        <v/>
      </c>
      <c r="HU136" s="1004" t="str">
        <f t="shared" si="209"/>
        <v/>
      </c>
      <c r="HV136" s="1004" t="str">
        <f t="shared" si="210"/>
        <v/>
      </c>
      <c r="HW136" s="1004" t="str">
        <f t="shared" si="211"/>
        <v/>
      </c>
      <c r="HX136" s="1004" t="str">
        <f t="shared" si="212"/>
        <v/>
      </c>
      <c r="HY136" s="1004" t="str">
        <f t="shared" si="213"/>
        <v/>
      </c>
      <c r="HZ136" s="1008" t="str">
        <f t="shared" si="214"/>
        <v/>
      </c>
      <c r="IA136" s="1008" t="str">
        <f t="shared" si="215"/>
        <v/>
      </c>
      <c r="IB136" s="1008" t="str">
        <f t="shared" si="216"/>
        <v/>
      </c>
      <c r="IC136" s="1008" t="str">
        <f t="shared" si="217"/>
        <v/>
      </c>
      <c r="ID136" s="1008" t="str">
        <f t="shared" si="218"/>
        <v/>
      </c>
      <c r="IE136" s="1008" t="str">
        <f t="shared" si="219"/>
        <v/>
      </c>
      <c r="IF136" s="1008" t="str">
        <f t="shared" si="220"/>
        <v/>
      </c>
      <c r="IG136" s="1008" t="str">
        <f t="shared" si="221"/>
        <v/>
      </c>
      <c r="IH136" s="1008" t="str">
        <f t="shared" si="222"/>
        <v/>
      </c>
      <c r="II136" s="1008" t="str">
        <f t="shared" si="223"/>
        <v/>
      </c>
      <c r="IJ136" s="1008" t="str">
        <f t="shared" si="224"/>
        <v/>
      </c>
      <c r="IK136" s="1008" t="str">
        <f t="shared" si="225"/>
        <v/>
      </c>
      <c r="IL136" s="1008" t="str">
        <f t="shared" si="226"/>
        <v/>
      </c>
      <c r="IM136" s="1008" t="str">
        <f t="shared" si="227"/>
        <v/>
      </c>
      <c r="IN136" s="1008" t="str">
        <f t="shared" si="228"/>
        <v/>
      </c>
      <c r="IO136" s="1008" t="str">
        <f t="shared" si="229"/>
        <v/>
      </c>
      <c r="IP136" s="1008" t="str">
        <f t="shared" si="230"/>
        <v/>
      </c>
      <c r="IQ136" s="1008" t="str">
        <f t="shared" si="231"/>
        <v/>
      </c>
      <c r="IR136" s="1008" t="str">
        <f t="shared" si="232"/>
        <v/>
      </c>
      <c r="IS136" s="1008" t="str">
        <f t="shared" si="233"/>
        <v/>
      </c>
      <c r="IT136" s="1008" t="str">
        <f t="shared" si="234"/>
        <v/>
      </c>
      <c r="IU136" s="1008" t="str">
        <f t="shared" si="235"/>
        <v/>
      </c>
      <c r="IV136" s="1008" t="str">
        <f t="shared" si="236"/>
        <v/>
      </c>
      <c r="IW136" s="1008" t="str">
        <f t="shared" si="237"/>
        <v/>
      </c>
      <c r="IX136" s="1008" t="str">
        <f t="shared" si="238"/>
        <v/>
      </c>
      <c r="IY136" s="1008" t="str">
        <f t="shared" si="239"/>
        <v/>
      </c>
      <c r="IZ136" s="1008" t="str">
        <f t="shared" si="240"/>
        <v/>
      </c>
      <c r="JA136" s="1008" t="str">
        <f t="shared" si="241"/>
        <v/>
      </c>
      <c r="JB136" s="1008" t="str">
        <f t="shared" si="242"/>
        <v/>
      </c>
      <c r="JC136" s="1008" t="str">
        <f t="shared" si="243"/>
        <v/>
      </c>
      <c r="JD136" s="1008" t="str">
        <f t="shared" si="244"/>
        <v/>
      </c>
      <c r="JE136" s="1008" t="str">
        <f t="shared" si="245"/>
        <v/>
      </c>
      <c r="JF136" s="1008" t="str">
        <f t="shared" si="246"/>
        <v/>
      </c>
      <c r="JG136" s="1008" t="str">
        <f t="shared" si="247"/>
        <v/>
      </c>
      <c r="JH136" s="1008" t="str">
        <f t="shared" si="248"/>
        <v/>
      </c>
      <c r="JI136" s="1008" t="str">
        <f t="shared" si="249"/>
        <v/>
      </c>
      <c r="JJ136" s="1008" t="str">
        <f t="shared" si="250"/>
        <v/>
      </c>
      <c r="JK136" s="1008" t="str">
        <f t="shared" si="251"/>
        <v/>
      </c>
      <c r="JL136" s="1008" t="str">
        <f t="shared" si="252"/>
        <v/>
      </c>
      <c r="JM136" s="1008" t="str">
        <f t="shared" si="253"/>
        <v/>
      </c>
      <c r="JN136" s="1008" t="str">
        <f t="shared" si="254"/>
        <v/>
      </c>
      <c r="JO136" s="1008" t="str">
        <f t="shared" si="255"/>
        <v/>
      </c>
      <c r="JP136" s="1008" t="str">
        <f t="shared" si="256"/>
        <v/>
      </c>
      <c r="JQ136" s="1008" t="str">
        <f t="shared" si="257"/>
        <v/>
      </c>
      <c r="JR136" s="1008" t="str">
        <f t="shared" si="258"/>
        <v/>
      </c>
      <c r="JS136" s="1008" t="str">
        <f t="shared" si="259"/>
        <v/>
      </c>
      <c r="JT136" s="1008" t="str">
        <f t="shared" si="260"/>
        <v/>
      </c>
      <c r="JU136" s="1008" t="str">
        <f t="shared" si="261"/>
        <v/>
      </c>
      <c r="JV136" s="1008" t="str">
        <f t="shared" si="262"/>
        <v/>
      </c>
      <c r="JW136" s="1008" t="str">
        <f t="shared" si="263"/>
        <v/>
      </c>
      <c r="JX136" s="1008" t="str">
        <f t="shared" si="264"/>
        <v/>
      </c>
      <c r="JY136" s="1008" t="str">
        <f t="shared" si="265"/>
        <v/>
      </c>
      <c r="JZ136" s="1008" t="str">
        <f t="shared" si="266"/>
        <v/>
      </c>
      <c r="KA136" s="1008" t="str">
        <f t="shared" si="267"/>
        <v/>
      </c>
      <c r="KB136" s="1008" t="str">
        <f t="shared" si="268"/>
        <v/>
      </c>
      <c r="KC136" s="1008" t="str">
        <f t="shared" si="269"/>
        <v/>
      </c>
      <c r="KD136" s="1008" t="str">
        <f t="shared" si="270"/>
        <v/>
      </c>
      <c r="KE136" s="1008" t="str">
        <f t="shared" si="271"/>
        <v/>
      </c>
      <c r="KF136" s="1008" t="str">
        <f t="shared" si="272"/>
        <v/>
      </c>
      <c r="KG136" s="1008" t="str">
        <f t="shared" si="273"/>
        <v/>
      </c>
      <c r="KH136" s="1008" t="str">
        <f t="shared" si="274"/>
        <v/>
      </c>
      <c r="KI136" s="1008" t="str">
        <f t="shared" si="275"/>
        <v/>
      </c>
      <c r="KJ136" s="1008" t="str">
        <f t="shared" si="276"/>
        <v/>
      </c>
      <c r="KK136" s="1008" t="str">
        <f t="shared" si="277"/>
        <v/>
      </c>
      <c r="KL136" s="1008" t="str">
        <f t="shared" si="278"/>
        <v/>
      </c>
      <c r="KM136" s="1008" t="str">
        <f t="shared" si="279"/>
        <v/>
      </c>
      <c r="KN136" s="1008" t="str">
        <f t="shared" si="280"/>
        <v/>
      </c>
      <c r="KO136" s="1008" t="str">
        <f t="shared" si="281"/>
        <v/>
      </c>
      <c r="KP136" s="1008" t="str">
        <f t="shared" si="282"/>
        <v/>
      </c>
      <c r="KQ136" s="1008" t="str">
        <f t="shared" si="283"/>
        <v/>
      </c>
      <c r="KR136" s="1008" t="str">
        <f t="shared" si="284"/>
        <v/>
      </c>
      <c r="KS136" s="1008" t="str">
        <f t="shared" si="285"/>
        <v/>
      </c>
      <c r="KT136" s="1008" t="str">
        <f t="shared" si="286"/>
        <v/>
      </c>
      <c r="KU136" s="1008" t="str">
        <f t="shared" si="287"/>
        <v/>
      </c>
      <c r="KV136" s="1008" t="str">
        <f t="shared" si="288"/>
        <v/>
      </c>
      <c r="KW136" s="1008" t="str">
        <f t="shared" si="289"/>
        <v/>
      </c>
      <c r="KX136" s="1008" t="str">
        <f t="shared" si="290"/>
        <v/>
      </c>
      <c r="KY136" s="1008" t="str">
        <f t="shared" si="291"/>
        <v/>
      </c>
      <c r="KZ136" s="1008" t="str">
        <f t="shared" si="292"/>
        <v/>
      </c>
      <c r="LA136" s="1008" t="str">
        <f t="shared" si="293"/>
        <v/>
      </c>
      <c r="LB136" s="1008" t="str">
        <f t="shared" si="294"/>
        <v/>
      </c>
      <c r="LC136" s="1008" t="str">
        <f t="shared" si="295"/>
        <v/>
      </c>
      <c r="LD136" s="1008" t="str">
        <f t="shared" si="296"/>
        <v/>
      </c>
      <c r="LE136" s="1008" t="str">
        <f t="shared" si="297"/>
        <v/>
      </c>
      <c r="LF136" s="1008" t="str">
        <f t="shared" si="298"/>
        <v/>
      </c>
      <c r="LG136" s="1008" t="str">
        <f t="shared" si="299"/>
        <v/>
      </c>
      <c r="LH136" s="1008" t="str">
        <f t="shared" si="300"/>
        <v/>
      </c>
      <c r="LI136" s="1008" t="str">
        <f t="shared" si="301"/>
        <v/>
      </c>
      <c r="LJ136" s="1008" t="str">
        <f t="shared" si="302"/>
        <v/>
      </c>
      <c r="LK136" s="1008" t="str">
        <f t="shared" si="303"/>
        <v/>
      </c>
      <c r="LL136" s="1008" t="str">
        <f t="shared" si="304"/>
        <v/>
      </c>
      <c r="LM136" s="1008" t="str">
        <f t="shared" si="305"/>
        <v/>
      </c>
      <c r="LN136" s="1008" t="str">
        <f t="shared" si="306"/>
        <v/>
      </c>
      <c r="LO136" s="1008" t="str">
        <f t="shared" si="307"/>
        <v/>
      </c>
      <c r="LP136" s="1008" t="str">
        <f t="shared" si="308"/>
        <v/>
      </c>
      <c r="LQ136" s="1009" t="str">
        <f t="shared" si="309"/>
        <v/>
      </c>
      <c r="LR136" s="1009" t="str">
        <f t="shared" si="310"/>
        <v/>
      </c>
      <c r="LS136" s="1009" t="str">
        <f t="shared" si="311"/>
        <v/>
      </c>
      <c r="LT136" s="1009" t="str">
        <f t="shared" si="312"/>
        <v/>
      </c>
      <c r="LU136" s="1009" t="str">
        <f t="shared" si="313"/>
        <v/>
      </c>
      <c r="LV136" s="1004" t="str">
        <f t="shared" si="314"/>
        <v/>
      </c>
      <c r="LW136" s="1004" t="str">
        <f t="shared" si="315"/>
        <v/>
      </c>
      <c r="LX136" s="1004" t="str">
        <f t="shared" si="316"/>
        <v/>
      </c>
      <c r="LY136" s="1004" t="str">
        <f t="shared" si="317"/>
        <v/>
      </c>
      <c r="LZ136" s="1004" t="str">
        <f t="shared" si="318"/>
        <v/>
      </c>
      <c r="MA136" s="1004" t="str">
        <f t="shared" si="319"/>
        <v/>
      </c>
      <c r="MB136" s="1004" t="str">
        <f t="shared" si="320"/>
        <v/>
      </c>
      <c r="MC136" s="1004" t="str">
        <f t="shared" si="321"/>
        <v/>
      </c>
      <c r="MD136" s="1004" t="str">
        <f t="shared" si="322"/>
        <v/>
      </c>
      <c r="ME136" s="1004" t="str">
        <f t="shared" si="323"/>
        <v/>
      </c>
      <c r="MF136" s="1004" t="str">
        <f t="shared" si="324"/>
        <v/>
      </c>
      <c r="MG136" s="1004" t="str">
        <f t="shared" si="325"/>
        <v/>
      </c>
      <c r="MH136" s="1004" t="str">
        <f t="shared" si="326"/>
        <v/>
      </c>
      <c r="MI136" s="1004" t="str">
        <f t="shared" si="327"/>
        <v/>
      </c>
      <c r="MJ136" s="1004" t="str">
        <f t="shared" si="328"/>
        <v/>
      </c>
      <c r="MK136" s="1004" t="str">
        <f t="shared" si="329"/>
        <v/>
      </c>
      <c r="ML136" s="1004" t="str">
        <f t="shared" si="330"/>
        <v/>
      </c>
      <c r="MM136" s="1004" t="str">
        <f t="shared" si="331"/>
        <v/>
      </c>
      <c r="MN136" s="1004" t="str">
        <f t="shared" si="332"/>
        <v/>
      </c>
      <c r="MO136" s="1004" t="str">
        <f t="shared" si="333"/>
        <v/>
      </c>
      <c r="MP136" s="1007">
        <f t="shared" si="340"/>
        <v>0</v>
      </c>
      <c r="MQ136" s="1007">
        <f t="shared" si="341"/>
        <v>0</v>
      </c>
      <c r="MR136" s="1007">
        <f t="shared" si="342"/>
        <v>0</v>
      </c>
      <c r="MS136" s="1007">
        <f t="shared" si="343"/>
        <v>0</v>
      </c>
      <c r="MT136" s="1007">
        <f t="shared" si="344"/>
        <v>0</v>
      </c>
      <c r="MU136" s="1007">
        <f t="shared" si="345"/>
        <v>0</v>
      </c>
      <c r="MV136" s="1007">
        <f t="shared" si="346"/>
        <v>0</v>
      </c>
      <c r="MW136" s="1007">
        <f t="shared" si="347"/>
        <v>0</v>
      </c>
      <c r="MX136" s="1007">
        <f t="shared" si="348"/>
        <v>0</v>
      </c>
      <c r="MY136" s="1007">
        <f t="shared" si="349"/>
        <v>0</v>
      </c>
      <c r="MZ136" s="1007">
        <f t="shared" si="334"/>
        <v>0</v>
      </c>
      <c r="NA136" s="1007">
        <f t="shared" si="335"/>
        <v>0</v>
      </c>
      <c r="NB136" s="1007">
        <f t="shared" si="336"/>
        <v>0</v>
      </c>
      <c r="NC136" s="1007">
        <f t="shared" si="337"/>
        <v>0</v>
      </c>
      <c r="ND136" s="1007">
        <f t="shared" si="338"/>
        <v>0</v>
      </c>
    </row>
    <row r="137" spans="1:369" s="1004" customFormat="1" ht="13.9" customHeight="1" x14ac:dyDescent="0.2">
      <c r="A137" s="1103" t="str">
        <f t="shared" si="339"/>
        <v/>
      </c>
      <c r="B137" s="1047">
        <f>'Rent Schedule &amp; Summary'!B44</f>
        <v>0</v>
      </c>
      <c r="C137" s="1038">
        <f>'Rent Schedule &amp; Summary'!C44</f>
        <v>0</v>
      </c>
      <c r="D137" s="1039">
        <f>'Rent Schedule &amp; Summary'!D44</f>
        <v>0</v>
      </c>
      <c r="E137" s="1040">
        <f>'Rent Schedule &amp; Summary'!E44</f>
        <v>0</v>
      </c>
      <c r="F137" s="1040">
        <f>'Rent Schedule &amp; Summary'!F44</f>
        <v>0</v>
      </c>
      <c r="G137" s="1040">
        <f>'Rent Schedule &amp; Summary'!G44</f>
        <v>0</v>
      </c>
      <c r="H137" s="1040">
        <f>'Rent Schedule &amp; Summary'!H44</f>
        <v>0</v>
      </c>
      <c r="I137" s="1040">
        <f>'Rent Schedule &amp; Summary'!I44</f>
        <v>0</v>
      </c>
      <c r="J137" s="1040">
        <f>'Rent Schedule &amp; Summary'!J44</f>
        <v>0</v>
      </c>
      <c r="K137" s="1041">
        <f>'Rent Schedule &amp; Summary'!K44</f>
        <v>0</v>
      </c>
      <c r="L137" s="480">
        <f t="shared" si="2"/>
        <v>0</v>
      </c>
      <c r="M137" s="480">
        <f t="shared" si="3"/>
        <v>0</v>
      </c>
      <c r="N137" s="1042">
        <f>'Rent Schedule &amp; Summary'!N44</f>
        <v>0</v>
      </c>
      <c r="O137" s="1042">
        <f>'Rent Schedule &amp; Summary'!K44</f>
        <v>0</v>
      </c>
      <c r="P137" s="1042">
        <f>'Rent Schedule &amp; Summary'!P44</f>
        <v>0</v>
      </c>
      <c r="Q137" s="1044">
        <f>'Rent Schedule &amp; Summary'!Q44</f>
        <v>0</v>
      </c>
      <c r="R137" s="1045"/>
      <c r="S137" s="1046"/>
      <c r="T137" s="1456"/>
      <c r="U137" s="1456"/>
      <c r="V137" s="1456"/>
      <c r="W137" s="1456"/>
      <c r="X137" s="1004" t="str">
        <f t="shared" si="4"/>
        <v/>
      </c>
      <c r="Y137" s="1004" t="str">
        <f t="shared" si="5"/>
        <v/>
      </c>
      <c r="Z137" s="1004" t="str">
        <f t="shared" si="6"/>
        <v/>
      </c>
      <c r="AA137" s="1004" t="str">
        <f t="shared" si="7"/>
        <v/>
      </c>
      <c r="AB137" s="1004" t="str">
        <f t="shared" si="8"/>
        <v/>
      </c>
      <c r="AC137" s="1004" t="str">
        <f t="shared" si="9"/>
        <v/>
      </c>
      <c r="AD137" s="1004" t="str">
        <f t="shared" si="10"/>
        <v/>
      </c>
      <c r="AE137" s="1004" t="str">
        <f t="shared" si="11"/>
        <v/>
      </c>
      <c r="AF137" s="1004" t="str">
        <f t="shared" si="12"/>
        <v/>
      </c>
      <c r="AG137" s="1004" t="str">
        <f t="shared" si="13"/>
        <v/>
      </c>
      <c r="AH137" s="1004" t="str">
        <f t="shared" si="14"/>
        <v/>
      </c>
      <c r="AI137" s="1004" t="str">
        <f t="shared" si="15"/>
        <v/>
      </c>
      <c r="AJ137" s="1004" t="str">
        <f t="shared" si="16"/>
        <v/>
      </c>
      <c r="AK137" s="1004" t="str">
        <f t="shared" si="17"/>
        <v/>
      </c>
      <c r="AL137" s="1004" t="str">
        <f t="shared" si="18"/>
        <v/>
      </c>
      <c r="AM137" s="1004" t="str">
        <f t="shared" si="19"/>
        <v/>
      </c>
      <c r="AN137" s="1004" t="str">
        <f t="shared" si="20"/>
        <v/>
      </c>
      <c r="AO137" s="1004" t="str">
        <f t="shared" si="21"/>
        <v/>
      </c>
      <c r="AP137" s="1004" t="str">
        <f t="shared" si="22"/>
        <v/>
      </c>
      <c r="AQ137" s="1004" t="str">
        <f t="shared" si="23"/>
        <v/>
      </c>
      <c r="AR137" s="1004" t="str">
        <f t="shared" si="24"/>
        <v/>
      </c>
      <c r="AS137" s="1004" t="str">
        <f t="shared" si="25"/>
        <v/>
      </c>
      <c r="AT137" s="1004" t="str">
        <f t="shared" si="26"/>
        <v/>
      </c>
      <c r="AU137" s="1004" t="str">
        <f t="shared" si="27"/>
        <v/>
      </c>
      <c r="AV137" s="1004" t="str">
        <f t="shared" si="28"/>
        <v/>
      </c>
      <c r="AW137" s="1004" t="str">
        <f t="shared" si="29"/>
        <v/>
      </c>
      <c r="AX137" s="1004" t="str">
        <f t="shared" si="30"/>
        <v/>
      </c>
      <c r="AY137" s="1004" t="str">
        <f t="shared" si="31"/>
        <v/>
      </c>
      <c r="AZ137" s="1004" t="str">
        <f t="shared" si="32"/>
        <v/>
      </c>
      <c r="BA137" s="1004" t="str">
        <f t="shared" si="33"/>
        <v/>
      </c>
      <c r="BB137" s="1004" t="str">
        <f t="shared" si="34"/>
        <v/>
      </c>
      <c r="BC137" s="1004" t="str">
        <f t="shared" si="35"/>
        <v/>
      </c>
      <c r="BD137" s="1004" t="str">
        <f t="shared" si="36"/>
        <v/>
      </c>
      <c r="BE137" s="1004" t="str">
        <f t="shared" si="37"/>
        <v/>
      </c>
      <c r="BF137" s="1004" t="str">
        <f t="shared" si="38"/>
        <v/>
      </c>
      <c r="BG137" s="1004" t="str">
        <f t="shared" si="39"/>
        <v/>
      </c>
      <c r="BH137" s="1004" t="str">
        <f t="shared" si="40"/>
        <v/>
      </c>
      <c r="BI137" s="1004" t="str">
        <f t="shared" si="41"/>
        <v/>
      </c>
      <c r="BJ137" s="1004" t="str">
        <f t="shared" si="42"/>
        <v/>
      </c>
      <c r="BK137" s="1004" t="str">
        <f t="shared" si="43"/>
        <v/>
      </c>
      <c r="BL137" s="1004" t="str">
        <f t="shared" si="44"/>
        <v/>
      </c>
      <c r="BM137" s="1004" t="str">
        <f t="shared" si="45"/>
        <v/>
      </c>
      <c r="BN137" s="1004" t="str">
        <f t="shared" si="46"/>
        <v/>
      </c>
      <c r="BO137" s="1004" t="str">
        <f t="shared" si="47"/>
        <v/>
      </c>
      <c r="BP137" s="1004" t="str">
        <f t="shared" si="48"/>
        <v/>
      </c>
      <c r="BQ137" s="1004" t="str">
        <f t="shared" si="49"/>
        <v/>
      </c>
      <c r="BR137" s="1004" t="str">
        <f t="shared" si="50"/>
        <v/>
      </c>
      <c r="BS137" s="1004" t="str">
        <f t="shared" si="51"/>
        <v/>
      </c>
      <c r="BT137" s="1004" t="str">
        <f t="shared" si="52"/>
        <v/>
      </c>
      <c r="BU137" s="1004" t="str">
        <f t="shared" si="53"/>
        <v/>
      </c>
      <c r="BV137" s="1004" t="str">
        <f t="shared" si="54"/>
        <v/>
      </c>
      <c r="BW137" s="1004" t="str">
        <f t="shared" si="55"/>
        <v/>
      </c>
      <c r="BX137" s="1004" t="str">
        <f t="shared" si="56"/>
        <v/>
      </c>
      <c r="BY137" s="1004" t="str">
        <f t="shared" si="57"/>
        <v/>
      </c>
      <c r="BZ137" s="1004" t="str">
        <f t="shared" si="58"/>
        <v/>
      </c>
      <c r="CA137" s="1004" t="str">
        <f t="shared" si="59"/>
        <v/>
      </c>
      <c r="CB137" s="1004" t="str">
        <f t="shared" si="60"/>
        <v/>
      </c>
      <c r="CC137" s="1004" t="str">
        <f t="shared" si="61"/>
        <v/>
      </c>
      <c r="CD137" s="1004" t="str">
        <f t="shared" si="62"/>
        <v/>
      </c>
      <c r="CE137" s="1004" t="str">
        <f t="shared" si="63"/>
        <v/>
      </c>
      <c r="CF137" s="1004" t="str">
        <f t="shared" si="64"/>
        <v/>
      </c>
      <c r="CG137" s="1004" t="str">
        <f t="shared" si="65"/>
        <v/>
      </c>
      <c r="CH137" s="1004" t="str">
        <f t="shared" si="66"/>
        <v/>
      </c>
      <c r="CI137" s="1004" t="str">
        <f t="shared" si="67"/>
        <v/>
      </c>
      <c r="CJ137" s="1004" t="str">
        <f t="shared" si="68"/>
        <v/>
      </c>
      <c r="CK137" s="1004" t="str">
        <f t="shared" si="69"/>
        <v/>
      </c>
      <c r="CL137" s="1004" t="str">
        <f t="shared" si="70"/>
        <v/>
      </c>
      <c r="CM137" s="1004" t="str">
        <f t="shared" si="71"/>
        <v/>
      </c>
      <c r="CN137" s="1004" t="str">
        <f t="shared" si="72"/>
        <v/>
      </c>
      <c r="CO137" s="1004" t="str">
        <f t="shared" si="73"/>
        <v/>
      </c>
      <c r="CP137" s="1004" t="str">
        <f t="shared" si="74"/>
        <v/>
      </c>
      <c r="CQ137" s="1004" t="str">
        <f t="shared" si="75"/>
        <v/>
      </c>
      <c r="CR137" s="1004" t="str">
        <f t="shared" si="76"/>
        <v/>
      </c>
      <c r="CS137" s="1004" t="str">
        <f t="shared" si="77"/>
        <v/>
      </c>
      <c r="CT137" s="1004" t="str">
        <f t="shared" si="78"/>
        <v/>
      </c>
      <c r="CU137" s="1004" t="str">
        <f t="shared" si="79"/>
        <v/>
      </c>
      <c r="CV137" s="1004" t="str">
        <f t="shared" si="80"/>
        <v/>
      </c>
      <c r="CW137" s="1004" t="str">
        <f t="shared" si="81"/>
        <v/>
      </c>
      <c r="CX137" s="1004" t="str">
        <f t="shared" si="82"/>
        <v/>
      </c>
      <c r="CY137" s="1004" t="str">
        <f t="shared" si="83"/>
        <v/>
      </c>
      <c r="CZ137" s="1004" t="str">
        <f t="shared" si="84"/>
        <v/>
      </c>
      <c r="DA137" s="1004" t="str">
        <f t="shared" si="85"/>
        <v/>
      </c>
      <c r="DB137" s="1004" t="str">
        <f t="shared" si="86"/>
        <v/>
      </c>
      <c r="DC137" s="1004" t="str">
        <f t="shared" si="87"/>
        <v/>
      </c>
      <c r="DD137" s="1004" t="str">
        <f t="shared" si="88"/>
        <v/>
      </c>
      <c r="DE137" s="1004" t="str">
        <f t="shared" si="89"/>
        <v/>
      </c>
      <c r="DF137" s="1004" t="str">
        <f t="shared" si="90"/>
        <v/>
      </c>
      <c r="DG137" s="1004" t="str">
        <f t="shared" si="91"/>
        <v/>
      </c>
      <c r="DH137" s="1004" t="str">
        <f t="shared" si="92"/>
        <v/>
      </c>
      <c r="DI137" s="1004" t="str">
        <f t="shared" si="93"/>
        <v/>
      </c>
      <c r="DJ137" s="1004" t="str">
        <f t="shared" si="94"/>
        <v/>
      </c>
      <c r="DK137" s="1004" t="str">
        <f t="shared" si="95"/>
        <v/>
      </c>
      <c r="DL137" s="1004" t="str">
        <f t="shared" si="96"/>
        <v/>
      </c>
      <c r="DM137" s="1004" t="str">
        <f t="shared" si="97"/>
        <v/>
      </c>
      <c r="DN137" s="1004" t="str">
        <f t="shared" si="98"/>
        <v/>
      </c>
      <c r="DO137" s="1004" t="str">
        <f t="shared" si="99"/>
        <v/>
      </c>
      <c r="DP137" s="1004" t="str">
        <f t="shared" si="100"/>
        <v/>
      </c>
      <c r="DQ137" s="1004" t="str">
        <f t="shared" si="101"/>
        <v/>
      </c>
      <c r="DR137" s="1004" t="str">
        <f t="shared" si="102"/>
        <v/>
      </c>
      <c r="DS137" s="1004" t="str">
        <f t="shared" si="103"/>
        <v/>
      </c>
      <c r="DT137" s="1004" t="str">
        <f t="shared" si="104"/>
        <v/>
      </c>
      <c r="DU137" s="1004" t="str">
        <f t="shared" si="105"/>
        <v/>
      </c>
      <c r="DV137" s="1004" t="str">
        <f t="shared" si="106"/>
        <v/>
      </c>
      <c r="DW137" s="1004" t="str">
        <f t="shared" si="107"/>
        <v/>
      </c>
      <c r="DX137" s="1004" t="str">
        <f t="shared" si="108"/>
        <v/>
      </c>
      <c r="DY137" s="1004" t="str">
        <f t="shared" si="109"/>
        <v/>
      </c>
      <c r="DZ137" s="1004" t="str">
        <f t="shared" si="110"/>
        <v/>
      </c>
      <c r="EA137" s="1004" t="str">
        <f t="shared" si="111"/>
        <v/>
      </c>
      <c r="EB137" s="1004" t="str">
        <f t="shared" si="112"/>
        <v/>
      </c>
      <c r="EC137" s="1004" t="str">
        <f t="shared" si="113"/>
        <v/>
      </c>
      <c r="ED137" s="1004" t="str">
        <f t="shared" si="114"/>
        <v/>
      </c>
      <c r="EE137" s="1004" t="str">
        <f t="shared" si="115"/>
        <v/>
      </c>
      <c r="EF137" s="1004" t="str">
        <f t="shared" si="116"/>
        <v/>
      </c>
      <c r="EG137" s="1004" t="str">
        <f t="shared" si="117"/>
        <v/>
      </c>
      <c r="EH137" s="1004" t="str">
        <f t="shared" si="118"/>
        <v/>
      </c>
      <c r="EI137" s="1004" t="str">
        <f t="shared" si="119"/>
        <v/>
      </c>
      <c r="EJ137" s="1004" t="str">
        <f t="shared" si="120"/>
        <v/>
      </c>
      <c r="EK137" s="1004" t="str">
        <f t="shared" si="121"/>
        <v/>
      </c>
      <c r="EL137" s="1004" t="str">
        <f t="shared" si="122"/>
        <v/>
      </c>
      <c r="EM137" s="1004" t="str">
        <f t="shared" si="123"/>
        <v/>
      </c>
      <c r="EN137" s="1004" t="str">
        <f t="shared" si="124"/>
        <v/>
      </c>
      <c r="EO137" s="1004" t="str">
        <f t="shared" si="125"/>
        <v/>
      </c>
      <c r="EP137" s="1004" t="str">
        <f t="shared" si="126"/>
        <v/>
      </c>
      <c r="EQ137" s="1004" t="str">
        <f t="shared" si="127"/>
        <v/>
      </c>
      <c r="ER137" s="1004" t="str">
        <f t="shared" si="128"/>
        <v/>
      </c>
      <c r="ES137" s="1004" t="str">
        <f t="shared" si="129"/>
        <v/>
      </c>
      <c r="ET137" s="1004" t="str">
        <f t="shared" si="130"/>
        <v/>
      </c>
      <c r="EU137" s="1004" t="str">
        <f t="shared" si="131"/>
        <v/>
      </c>
      <c r="EV137" s="1004" t="str">
        <f t="shared" si="132"/>
        <v/>
      </c>
      <c r="EW137" s="1004" t="str">
        <f t="shared" si="133"/>
        <v/>
      </c>
      <c r="EX137" s="1004" t="str">
        <f t="shared" si="134"/>
        <v/>
      </c>
      <c r="EY137" s="1004" t="str">
        <f t="shared" si="135"/>
        <v/>
      </c>
      <c r="EZ137" s="1004" t="str">
        <f t="shared" si="136"/>
        <v/>
      </c>
      <c r="FA137" s="1004" t="str">
        <f t="shared" si="137"/>
        <v/>
      </c>
      <c r="FB137" s="1004" t="str">
        <f t="shared" si="138"/>
        <v/>
      </c>
      <c r="FC137" s="1004" t="str">
        <f t="shared" si="139"/>
        <v/>
      </c>
      <c r="FD137" s="1004" t="str">
        <f t="shared" si="140"/>
        <v/>
      </c>
      <c r="FE137" s="1004" t="str">
        <f t="shared" si="141"/>
        <v/>
      </c>
      <c r="FF137" s="1004" t="str">
        <f t="shared" si="142"/>
        <v/>
      </c>
      <c r="FG137" s="1004" t="str">
        <f t="shared" si="143"/>
        <v/>
      </c>
      <c r="FH137" s="1004" t="str">
        <f t="shared" si="144"/>
        <v/>
      </c>
      <c r="FI137" s="1004" t="str">
        <f t="shared" si="145"/>
        <v/>
      </c>
      <c r="FJ137" s="1004" t="str">
        <f t="shared" si="146"/>
        <v/>
      </c>
      <c r="FK137" s="1004" t="str">
        <f t="shared" si="147"/>
        <v/>
      </c>
      <c r="FL137" s="1004" t="str">
        <f t="shared" si="148"/>
        <v/>
      </c>
      <c r="FM137" s="1004" t="str">
        <f t="shared" si="149"/>
        <v/>
      </c>
      <c r="FN137" s="1004" t="str">
        <f t="shared" si="150"/>
        <v/>
      </c>
      <c r="FO137" s="1004" t="str">
        <f t="shared" si="151"/>
        <v/>
      </c>
      <c r="FP137" s="1004" t="str">
        <f t="shared" si="152"/>
        <v/>
      </c>
      <c r="FQ137" s="1004" t="str">
        <f t="shared" si="153"/>
        <v/>
      </c>
      <c r="FR137" s="1004" t="str">
        <f t="shared" si="154"/>
        <v/>
      </c>
      <c r="FS137" s="1004" t="str">
        <f t="shared" si="155"/>
        <v/>
      </c>
      <c r="FT137" s="1004" t="str">
        <f t="shared" si="156"/>
        <v/>
      </c>
      <c r="FU137" s="1004" t="str">
        <f t="shared" si="157"/>
        <v/>
      </c>
      <c r="FV137" s="1004" t="str">
        <f t="shared" si="158"/>
        <v/>
      </c>
      <c r="FW137" s="1004" t="str">
        <f t="shared" si="159"/>
        <v/>
      </c>
      <c r="FX137" s="1004" t="str">
        <f t="shared" si="160"/>
        <v/>
      </c>
      <c r="FY137" s="1004" t="str">
        <f t="shared" si="161"/>
        <v/>
      </c>
      <c r="FZ137" s="1004" t="str">
        <f t="shared" si="162"/>
        <v/>
      </c>
      <c r="GA137" s="1004" t="str">
        <f t="shared" si="163"/>
        <v/>
      </c>
      <c r="GB137" s="1004" t="str">
        <f t="shared" si="164"/>
        <v/>
      </c>
      <c r="GC137" s="1004" t="str">
        <f t="shared" si="165"/>
        <v/>
      </c>
      <c r="GD137" s="1004" t="str">
        <f t="shared" si="166"/>
        <v/>
      </c>
      <c r="GE137" s="1004" t="str">
        <f t="shared" si="167"/>
        <v/>
      </c>
      <c r="GF137" s="1004" t="str">
        <f t="shared" si="168"/>
        <v/>
      </c>
      <c r="GG137" s="1004" t="str">
        <f t="shared" si="169"/>
        <v/>
      </c>
      <c r="GH137" s="1004" t="str">
        <f t="shared" si="170"/>
        <v/>
      </c>
      <c r="GI137" s="1004" t="str">
        <f t="shared" si="171"/>
        <v/>
      </c>
      <c r="GJ137" s="1004" t="str">
        <f t="shared" si="172"/>
        <v/>
      </c>
      <c r="GK137" s="1004" t="str">
        <f t="shared" si="173"/>
        <v/>
      </c>
      <c r="GL137" s="1004" t="str">
        <f t="shared" si="174"/>
        <v/>
      </c>
      <c r="GM137" s="1004" t="str">
        <f t="shared" si="175"/>
        <v/>
      </c>
      <c r="GN137" s="1004" t="str">
        <f t="shared" si="176"/>
        <v/>
      </c>
      <c r="GO137" s="1004" t="str">
        <f t="shared" si="177"/>
        <v/>
      </c>
      <c r="GP137" s="1004" t="str">
        <f t="shared" si="178"/>
        <v/>
      </c>
      <c r="GQ137" s="1004" t="str">
        <f t="shared" si="179"/>
        <v/>
      </c>
      <c r="GR137" s="1004" t="str">
        <f t="shared" si="180"/>
        <v/>
      </c>
      <c r="GS137" s="1004" t="str">
        <f t="shared" si="181"/>
        <v/>
      </c>
      <c r="GT137" s="1004" t="str">
        <f t="shared" si="182"/>
        <v/>
      </c>
      <c r="GU137" s="1004" t="str">
        <f t="shared" si="183"/>
        <v/>
      </c>
      <c r="GV137" s="1004" t="str">
        <f t="shared" si="184"/>
        <v/>
      </c>
      <c r="GW137" s="1004" t="str">
        <f t="shared" si="185"/>
        <v/>
      </c>
      <c r="GX137" s="1004" t="str">
        <f t="shared" si="186"/>
        <v/>
      </c>
      <c r="GY137" s="1004" t="str">
        <f t="shared" si="187"/>
        <v/>
      </c>
      <c r="GZ137" s="1004" t="str">
        <f t="shared" si="188"/>
        <v/>
      </c>
      <c r="HA137" s="1004" t="str">
        <f t="shared" si="189"/>
        <v/>
      </c>
      <c r="HB137" s="1004" t="str">
        <f t="shared" si="190"/>
        <v/>
      </c>
      <c r="HC137" s="1004" t="str">
        <f t="shared" si="191"/>
        <v/>
      </c>
      <c r="HD137" s="1004" t="str">
        <f t="shared" si="192"/>
        <v/>
      </c>
      <c r="HE137" s="1004" t="str">
        <f t="shared" si="193"/>
        <v/>
      </c>
      <c r="HF137" s="1004" t="str">
        <f t="shared" si="194"/>
        <v/>
      </c>
      <c r="HG137" s="1004" t="str">
        <f t="shared" si="195"/>
        <v/>
      </c>
      <c r="HH137" s="1004" t="str">
        <f t="shared" si="196"/>
        <v/>
      </c>
      <c r="HI137" s="1004" t="str">
        <f t="shared" si="197"/>
        <v/>
      </c>
      <c r="HJ137" s="1004" t="str">
        <f t="shared" si="198"/>
        <v/>
      </c>
      <c r="HK137" s="1004" t="str">
        <f t="shared" si="199"/>
        <v/>
      </c>
      <c r="HL137" s="1004" t="str">
        <f t="shared" si="200"/>
        <v/>
      </c>
      <c r="HM137" s="1004" t="str">
        <f t="shared" si="201"/>
        <v/>
      </c>
      <c r="HN137" s="1004" t="str">
        <f t="shared" si="202"/>
        <v/>
      </c>
      <c r="HO137" s="1004" t="str">
        <f t="shared" si="203"/>
        <v/>
      </c>
      <c r="HP137" s="1004" t="str">
        <f t="shared" si="204"/>
        <v/>
      </c>
      <c r="HQ137" s="1004" t="str">
        <f t="shared" si="205"/>
        <v/>
      </c>
      <c r="HR137" s="1004" t="str">
        <f t="shared" si="206"/>
        <v/>
      </c>
      <c r="HS137" s="1004" t="str">
        <f t="shared" si="207"/>
        <v/>
      </c>
      <c r="HT137" s="1004" t="str">
        <f t="shared" si="208"/>
        <v/>
      </c>
      <c r="HU137" s="1004" t="str">
        <f t="shared" si="209"/>
        <v/>
      </c>
      <c r="HV137" s="1004" t="str">
        <f t="shared" si="210"/>
        <v/>
      </c>
      <c r="HW137" s="1004" t="str">
        <f t="shared" si="211"/>
        <v/>
      </c>
      <c r="HX137" s="1004" t="str">
        <f t="shared" si="212"/>
        <v/>
      </c>
      <c r="HY137" s="1004" t="str">
        <f t="shared" si="213"/>
        <v/>
      </c>
      <c r="HZ137" s="1008" t="str">
        <f t="shared" si="214"/>
        <v/>
      </c>
      <c r="IA137" s="1008" t="str">
        <f t="shared" si="215"/>
        <v/>
      </c>
      <c r="IB137" s="1008" t="str">
        <f t="shared" si="216"/>
        <v/>
      </c>
      <c r="IC137" s="1008" t="str">
        <f t="shared" si="217"/>
        <v/>
      </c>
      <c r="ID137" s="1008" t="str">
        <f t="shared" si="218"/>
        <v/>
      </c>
      <c r="IE137" s="1008" t="str">
        <f t="shared" si="219"/>
        <v/>
      </c>
      <c r="IF137" s="1008" t="str">
        <f t="shared" si="220"/>
        <v/>
      </c>
      <c r="IG137" s="1008" t="str">
        <f t="shared" si="221"/>
        <v/>
      </c>
      <c r="IH137" s="1008" t="str">
        <f t="shared" si="222"/>
        <v/>
      </c>
      <c r="II137" s="1008" t="str">
        <f t="shared" si="223"/>
        <v/>
      </c>
      <c r="IJ137" s="1008" t="str">
        <f t="shared" si="224"/>
        <v/>
      </c>
      <c r="IK137" s="1008" t="str">
        <f t="shared" si="225"/>
        <v/>
      </c>
      <c r="IL137" s="1008" t="str">
        <f t="shared" si="226"/>
        <v/>
      </c>
      <c r="IM137" s="1008" t="str">
        <f t="shared" si="227"/>
        <v/>
      </c>
      <c r="IN137" s="1008" t="str">
        <f t="shared" si="228"/>
        <v/>
      </c>
      <c r="IO137" s="1008" t="str">
        <f t="shared" si="229"/>
        <v/>
      </c>
      <c r="IP137" s="1008" t="str">
        <f t="shared" si="230"/>
        <v/>
      </c>
      <c r="IQ137" s="1008" t="str">
        <f t="shared" si="231"/>
        <v/>
      </c>
      <c r="IR137" s="1008" t="str">
        <f t="shared" si="232"/>
        <v/>
      </c>
      <c r="IS137" s="1008" t="str">
        <f t="shared" si="233"/>
        <v/>
      </c>
      <c r="IT137" s="1008" t="str">
        <f t="shared" si="234"/>
        <v/>
      </c>
      <c r="IU137" s="1008" t="str">
        <f t="shared" si="235"/>
        <v/>
      </c>
      <c r="IV137" s="1008" t="str">
        <f t="shared" si="236"/>
        <v/>
      </c>
      <c r="IW137" s="1008" t="str">
        <f t="shared" si="237"/>
        <v/>
      </c>
      <c r="IX137" s="1008" t="str">
        <f t="shared" si="238"/>
        <v/>
      </c>
      <c r="IY137" s="1008" t="str">
        <f t="shared" si="239"/>
        <v/>
      </c>
      <c r="IZ137" s="1008" t="str">
        <f t="shared" si="240"/>
        <v/>
      </c>
      <c r="JA137" s="1008" t="str">
        <f t="shared" si="241"/>
        <v/>
      </c>
      <c r="JB137" s="1008" t="str">
        <f t="shared" si="242"/>
        <v/>
      </c>
      <c r="JC137" s="1008" t="str">
        <f t="shared" si="243"/>
        <v/>
      </c>
      <c r="JD137" s="1008" t="str">
        <f t="shared" si="244"/>
        <v/>
      </c>
      <c r="JE137" s="1008" t="str">
        <f t="shared" si="245"/>
        <v/>
      </c>
      <c r="JF137" s="1008" t="str">
        <f t="shared" si="246"/>
        <v/>
      </c>
      <c r="JG137" s="1008" t="str">
        <f t="shared" si="247"/>
        <v/>
      </c>
      <c r="JH137" s="1008" t="str">
        <f t="shared" si="248"/>
        <v/>
      </c>
      <c r="JI137" s="1008" t="str">
        <f t="shared" si="249"/>
        <v/>
      </c>
      <c r="JJ137" s="1008" t="str">
        <f t="shared" si="250"/>
        <v/>
      </c>
      <c r="JK137" s="1008" t="str">
        <f t="shared" si="251"/>
        <v/>
      </c>
      <c r="JL137" s="1008" t="str">
        <f t="shared" si="252"/>
        <v/>
      </c>
      <c r="JM137" s="1008" t="str">
        <f t="shared" si="253"/>
        <v/>
      </c>
      <c r="JN137" s="1008" t="str">
        <f t="shared" si="254"/>
        <v/>
      </c>
      <c r="JO137" s="1008" t="str">
        <f t="shared" si="255"/>
        <v/>
      </c>
      <c r="JP137" s="1008" t="str">
        <f t="shared" si="256"/>
        <v/>
      </c>
      <c r="JQ137" s="1008" t="str">
        <f t="shared" si="257"/>
        <v/>
      </c>
      <c r="JR137" s="1008" t="str">
        <f t="shared" si="258"/>
        <v/>
      </c>
      <c r="JS137" s="1008" t="str">
        <f t="shared" si="259"/>
        <v/>
      </c>
      <c r="JT137" s="1008" t="str">
        <f t="shared" si="260"/>
        <v/>
      </c>
      <c r="JU137" s="1008" t="str">
        <f t="shared" si="261"/>
        <v/>
      </c>
      <c r="JV137" s="1008" t="str">
        <f t="shared" si="262"/>
        <v/>
      </c>
      <c r="JW137" s="1008" t="str">
        <f t="shared" si="263"/>
        <v/>
      </c>
      <c r="JX137" s="1008" t="str">
        <f t="shared" si="264"/>
        <v/>
      </c>
      <c r="JY137" s="1008" t="str">
        <f t="shared" si="265"/>
        <v/>
      </c>
      <c r="JZ137" s="1008" t="str">
        <f t="shared" si="266"/>
        <v/>
      </c>
      <c r="KA137" s="1008" t="str">
        <f t="shared" si="267"/>
        <v/>
      </c>
      <c r="KB137" s="1008" t="str">
        <f t="shared" si="268"/>
        <v/>
      </c>
      <c r="KC137" s="1008" t="str">
        <f t="shared" si="269"/>
        <v/>
      </c>
      <c r="KD137" s="1008" t="str">
        <f t="shared" si="270"/>
        <v/>
      </c>
      <c r="KE137" s="1008" t="str">
        <f t="shared" si="271"/>
        <v/>
      </c>
      <c r="KF137" s="1008" t="str">
        <f t="shared" si="272"/>
        <v/>
      </c>
      <c r="KG137" s="1008" t="str">
        <f t="shared" si="273"/>
        <v/>
      </c>
      <c r="KH137" s="1008" t="str">
        <f t="shared" si="274"/>
        <v/>
      </c>
      <c r="KI137" s="1008" t="str">
        <f t="shared" si="275"/>
        <v/>
      </c>
      <c r="KJ137" s="1008" t="str">
        <f t="shared" si="276"/>
        <v/>
      </c>
      <c r="KK137" s="1008" t="str">
        <f t="shared" si="277"/>
        <v/>
      </c>
      <c r="KL137" s="1008" t="str">
        <f t="shared" si="278"/>
        <v/>
      </c>
      <c r="KM137" s="1008" t="str">
        <f t="shared" si="279"/>
        <v/>
      </c>
      <c r="KN137" s="1008" t="str">
        <f t="shared" si="280"/>
        <v/>
      </c>
      <c r="KO137" s="1008" t="str">
        <f t="shared" si="281"/>
        <v/>
      </c>
      <c r="KP137" s="1008" t="str">
        <f t="shared" si="282"/>
        <v/>
      </c>
      <c r="KQ137" s="1008" t="str">
        <f t="shared" si="283"/>
        <v/>
      </c>
      <c r="KR137" s="1008" t="str">
        <f t="shared" si="284"/>
        <v/>
      </c>
      <c r="KS137" s="1008" t="str">
        <f t="shared" si="285"/>
        <v/>
      </c>
      <c r="KT137" s="1008" t="str">
        <f t="shared" si="286"/>
        <v/>
      </c>
      <c r="KU137" s="1008" t="str">
        <f t="shared" si="287"/>
        <v/>
      </c>
      <c r="KV137" s="1008" t="str">
        <f t="shared" si="288"/>
        <v/>
      </c>
      <c r="KW137" s="1008" t="str">
        <f t="shared" si="289"/>
        <v/>
      </c>
      <c r="KX137" s="1008" t="str">
        <f t="shared" si="290"/>
        <v/>
      </c>
      <c r="KY137" s="1008" t="str">
        <f t="shared" si="291"/>
        <v/>
      </c>
      <c r="KZ137" s="1008" t="str">
        <f t="shared" si="292"/>
        <v/>
      </c>
      <c r="LA137" s="1008" t="str">
        <f t="shared" si="293"/>
        <v/>
      </c>
      <c r="LB137" s="1008" t="str">
        <f t="shared" si="294"/>
        <v/>
      </c>
      <c r="LC137" s="1008" t="str">
        <f t="shared" si="295"/>
        <v/>
      </c>
      <c r="LD137" s="1008" t="str">
        <f t="shared" si="296"/>
        <v/>
      </c>
      <c r="LE137" s="1008" t="str">
        <f t="shared" si="297"/>
        <v/>
      </c>
      <c r="LF137" s="1008" t="str">
        <f t="shared" si="298"/>
        <v/>
      </c>
      <c r="LG137" s="1008" t="str">
        <f t="shared" si="299"/>
        <v/>
      </c>
      <c r="LH137" s="1008" t="str">
        <f t="shared" si="300"/>
        <v/>
      </c>
      <c r="LI137" s="1008" t="str">
        <f t="shared" si="301"/>
        <v/>
      </c>
      <c r="LJ137" s="1008" t="str">
        <f t="shared" si="302"/>
        <v/>
      </c>
      <c r="LK137" s="1008" t="str">
        <f t="shared" si="303"/>
        <v/>
      </c>
      <c r="LL137" s="1008" t="str">
        <f t="shared" si="304"/>
        <v/>
      </c>
      <c r="LM137" s="1008" t="str">
        <f t="shared" si="305"/>
        <v/>
      </c>
      <c r="LN137" s="1008" t="str">
        <f t="shared" si="306"/>
        <v/>
      </c>
      <c r="LO137" s="1008" t="str">
        <f t="shared" si="307"/>
        <v/>
      </c>
      <c r="LP137" s="1008" t="str">
        <f t="shared" si="308"/>
        <v/>
      </c>
      <c r="LQ137" s="1009" t="str">
        <f t="shared" si="309"/>
        <v/>
      </c>
      <c r="LR137" s="1009" t="str">
        <f t="shared" si="310"/>
        <v/>
      </c>
      <c r="LS137" s="1009" t="str">
        <f t="shared" si="311"/>
        <v/>
      </c>
      <c r="LT137" s="1009" t="str">
        <f t="shared" si="312"/>
        <v/>
      </c>
      <c r="LU137" s="1009" t="str">
        <f t="shared" si="313"/>
        <v/>
      </c>
      <c r="LV137" s="1004" t="str">
        <f t="shared" si="314"/>
        <v/>
      </c>
      <c r="LW137" s="1004" t="str">
        <f t="shared" si="315"/>
        <v/>
      </c>
      <c r="LX137" s="1004" t="str">
        <f t="shared" si="316"/>
        <v/>
      </c>
      <c r="LY137" s="1004" t="str">
        <f t="shared" si="317"/>
        <v/>
      </c>
      <c r="LZ137" s="1004" t="str">
        <f t="shared" si="318"/>
        <v/>
      </c>
      <c r="MA137" s="1004" t="str">
        <f t="shared" si="319"/>
        <v/>
      </c>
      <c r="MB137" s="1004" t="str">
        <f t="shared" si="320"/>
        <v/>
      </c>
      <c r="MC137" s="1004" t="str">
        <f t="shared" si="321"/>
        <v/>
      </c>
      <c r="MD137" s="1004" t="str">
        <f t="shared" si="322"/>
        <v/>
      </c>
      <c r="ME137" s="1004" t="str">
        <f t="shared" si="323"/>
        <v/>
      </c>
      <c r="MF137" s="1004" t="str">
        <f t="shared" si="324"/>
        <v/>
      </c>
      <c r="MG137" s="1004" t="str">
        <f t="shared" si="325"/>
        <v/>
      </c>
      <c r="MH137" s="1004" t="str">
        <f t="shared" si="326"/>
        <v/>
      </c>
      <c r="MI137" s="1004" t="str">
        <f t="shared" si="327"/>
        <v/>
      </c>
      <c r="MJ137" s="1004" t="str">
        <f t="shared" si="328"/>
        <v/>
      </c>
      <c r="MK137" s="1004" t="str">
        <f t="shared" si="329"/>
        <v/>
      </c>
      <c r="ML137" s="1004" t="str">
        <f t="shared" si="330"/>
        <v/>
      </c>
      <c r="MM137" s="1004" t="str">
        <f t="shared" si="331"/>
        <v/>
      </c>
      <c r="MN137" s="1004" t="str">
        <f t="shared" si="332"/>
        <v/>
      </c>
      <c r="MO137" s="1004" t="str">
        <f t="shared" si="333"/>
        <v/>
      </c>
      <c r="MP137" s="1007">
        <f t="shared" si="340"/>
        <v>0</v>
      </c>
      <c r="MQ137" s="1007">
        <f t="shared" si="341"/>
        <v>0</v>
      </c>
      <c r="MR137" s="1007">
        <f t="shared" si="342"/>
        <v>0</v>
      </c>
      <c r="MS137" s="1007">
        <f t="shared" si="343"/>
        <v>0</v>
      </c>
      <c r="MT137" s="1007">
        <f t="shared" si="344"/>
        <v>0</v>
      </c>
      <c r="MU137" s="1007">
        <f t="shared" si="345"/>
        <v>0</v>
      </c>
      <c r="MV137" s="1007">
        <f t="shared" si="346"/>
        <v>0</v>
      </c>
      <c r="MW137" s="1007">
        <f t="shared" si="347"/>
        <v>0</v>
      </c>
      <c r="MX137" s="1007">
        <f t="shared" si="348"/>
        <v>0</v>
      </c>
      <c r="MY137" s="1007">
        <f t="shared" si="349"/>
        <v>0</v>
      </c>
      <c r="MZ137" s="1007">
        <f t="shared" si="334"/>
        <v>0</v>
      </c>
      <c r="NA137" s="1007">
        <f t="shared" si="335"/>
        <v>0</v>
      </c>
      <c r="NB137" s="1007">
        <f t="shared" si="336"/>
        <v>0</v>
      </c>
      <c r="NC137" s="1007">
        <f t="shared" si="337"/>
        <v>0</v>
      </c>
      <c r="ND137" s="1007">
        <f t="shared" si="338"/>
        <v>0</v>
      </c>
    </row>
    <row r="138" spans="1:369" s="1004" customFormat="1" ht="13.9" customHeight="1" x14ac:dyDescent="0.2">
      <c r="A138" s="1103" t="str">
        <f t="shared" si="339"/>
        <v/>
      </c>
      <c r="B138" s="1047">
        <f>'Rent Schedule &amp; Summary'!B45</f>
        <v>0</v>
      </c>
      <c r="C138" s="1038">
        <f>'Rent Schedule &amp; Summary'!C45</f>
        <v>0</v>
      </c>
      <c r="D138" s="1039">
        <f>'Rent Schedule &amp; Summary'!D45</f>
        <v>0</v>
      </c>
      <c r="E138" s="1040">
        <f>'Rent Schedule &amp; Summary'!E45</f>
        <v>0</v>
      </c>
      <c r="F138" s="1040">
        <f>'Rent Schedule &amp; Summary'!F45</f>
        <v>0</v>
      </c>
      <c r="G138" s="1040">
        <f>'Rent Schedule &amp; Summary'!G45</f>
        <v>0</v>
      </c>
      <c r="H138" s="1040">
        <f>'Rent Schedule &amp; Summary'!H45</f>
        <v>0</v>
      </c>
      <c r="I138" s="1040">
        <f>'Rent Schedule &amp; Summary'!I45</f>
        <v>0</v>
      </c>
      <c r="J138" s="1040">
        <f>'Rent Schedule &amp; Summary'!J45</f>
        <v>0</v>
      </c>
      <c r="K138" s="1041">
        <f>'Rent Schedule &amp; Summary'!K45</f>
        <v>0</v>
      </c>
      <c r="L138" s="480">
        <f t="shared" si="2"/>
        <v>0</v>
      </c>
      <c r="M138" s="480">
        <f t="shared" si="3"/>
        <v>0</v>
      </c>
      <c r="N138" s="1042">
        <f>'Rent Schedule &amp; Summary'!N45</f>
        <v>0</v>
      </c>
      <c r="O138" s="1042">
        <f>'Rent Schedule &amp; Summary'!K45</f>
        <v>0</v>
      </c>
      <c r="P138" s="1042">
        <f>'Rent Schedule &amp; Summary'!P45</f>
        <v>0</v>
      </c>
      <c r="Q138" s="1044">
        <f>'Rent Schedule &amp; Summary'!Q45</f>
        <v>0</v>
      </c>
      <c r="R138" s="1045"/>
      <c r="S138" s="1046"/>
      <c r="T138" s="1456"/>
      <c r="U138" s="1456"/>
      <c r="V138" s="1456"/>
      <c r="W138" s="1456"/>
      <c r="X138" s="1004" t="str">
        <f t="shared" si="4"/>
        <v/>
      </c>
      <c r="Y138" s="1004" t="str">
        <f t="shared" si="5"/>
        <v/>
      </c>
      <c r="Z138" s="1004" t="str">
        <f t="shared" si="6"/>
        <v/>
      </c>
      <c r="AA138" s="1004" t="str">
        <f t="shared" si="7"/>
        <v/>
      </c>
      <c r="AB138" s="1004" t="str">
        <f t="shared" si="8"/>
        <v/>
      </c>
      <c r="AC138" s="1004" t="str">
        <f t="shared" si="9"/>
        <v/>
      </c>
      <c r="AD138" s="1004" t="str">
        <f t="shared" si="10"/>
        <v/>
      </c>
      <c r="AE138" s="1004" t="str">
        <f t="shared" si="11"/>
        <v/>
      </c>
      <c r="AF138" s="1004" t="str">
        <f t="shared" si="12"/>
        <v/>
      </c>
      <c r="AG138" s="1004" t="str">
        <f t="shared" si="13"/>
        <v/>
      </c>
      <c r="AH138" s="1004" t="str">
        <f t="shared" si="14"/>
        <v/>
      </c>
      <c r="AI138" s="1004" t="str">
        <f t="shared" si="15"/>
        <v/>
      </c>
      <c r="AJ138" s="1004" t="str">
        <f t="shared" si="16"/>
        <v/>
      </c>
      <c r="AK138" s="1004" t="str">
        <f t="shared" si="17"/>
        <v/>
      </c>
      <c r="AL138" s="1004" t="str">
        <f t="shared" si="18"/>
        <v/>
      </c>
      <c r="AM138" s="1004" t="str">
        <f t="shared" si="19"/>
        <v/>
      </c>
      <c r="AN138" s="1004" t="str">
        <f t="shared" si="20"/>
        <v/>
      </c>
      <c r="AO138" s="1004" t="str">
        <f t="shared" si="21"/>
        <v/>
      </c>
      <c r="AP138" s="1004" t="str">
        <f t="shared" si="22"/>
        <v/>
      </c>
      <c r="AQ138" s="1004" t="str">
        <f t="shared" si="23"/>
        <v/>
      </c>
      <c r="AR138" s="1004" t="str">
        <f t="shared" si="24"/>
        <v/>
      </c>
      <c r="AS138" s="1004" t="str">
        <f t="shared" si="25"/>
        <v/>
      </c>
      <c r="AT138" s="1004" t="str">
        <f t="shared" si="26"/>
        <v/>
      </c>
      <c r="AU138" s="1004" t="str">
        <f t="shared" si="27"/>
        <v/>
      </c>
      <c r="AV138" s="1004" t="str">
        <f t="shared" si="28"/>
        <v/>
      </c>
      <c r="AW138" s="1004" t="str">
        <f t="shared" si="29"/>
        <v/>
      </c>
      <c r="AX138" s="1004" t="str">
        <f t="shared" si="30"/>
        <v/>
      </c>
      <c r="AY138" s="1004" t="str">
        <f t="shared" si="31"/>
        <v/>
      </c>
      <c r="AZ138" s="1004" t="str">
        <f t="shared" si="32"/>
        <v/>
      </c>
      <c r="BA138" s="1004" t="str">
        <f t="shared" si="33"/>
        <v/>
      </c>
      <c r="BB138" s="1004" t="str">
        <f t="shared" si="34"/>
        <v/>
      </c>
      <c r="BC138" s="1004" t="str">
        <f t="shared" si="35"/>
        <v/>
      </c>
      <c r="BD138" s="1004" t="str">
        <f t="shared" si="36"/>
        <v/>
      </c>
      <c r="BE138" s="1004" t="str">
        <f t="shared" si="37"/>
        <v/>
      </c>
      <c r="BF138" s="1004" t="str">
        <f t="shared" si="38"/>
        <v/>
      </c>
      <c r="BG138" s="1004" t="str">
        <f t="shared" si="39"/>
        <v/>
      </c>
      <c r="BH138" s="1004" t="str">
        <f t="shared" si="40"/>
        <v/>
      </c>
      <c r="BI138" s="1004" t="str">
        <f t="shared" si="41"/>
        <v/>
      </c>
      <c r="BJ138" s="1004" t="str">
        <f t="shared" si="42"/>
        <v/>
      </c>
      <c r="BK138" s="1004" t="str">
        <f t="shared" si="43"/>
        <v/>
      </c>
      <c r="BL138" s="1004" t="str">
        <f t="shared" si="44"/>
        <v/>
      </c>
      <c r="BM138" s="1004" t="str">
        <f t="shared" si="45"/>
        <v/>
      </c>
      <c r="BN138" s="1004" t="str">
        <f t="shared" si="46"/>
        <v/>
      </c>
      <c r="BO138" s="1004" t="str">
        <f t="shared" si="47"/>
        <v/>
      </c>
      <c r="BP138" s="1004" t="str">
        <f t="shared" si="48"/>
        <v/>
      </c>
      <c r="BQ138" s="1004" t="str">
        <f t="shared" si="49"/>
        <v/>
      </c>
      <c r="BR138" s="1004" t="str">
        <f t="shared" si="50"/>
        <v/>
      </c>
      <c r="BS138" s="1004" t="str">
        <f t="shared" si="51"/>
        <v/>
      </c>
      <c r="BT138" s="1004" t="str">
        <f t="shared" si="52"/>
        <v/>
      </c>
      <c r="BU138" s="1004" t="str">
        <f t="shared" si="53"/>
        <v/>
      </c>
      <c r="BV138" s="1004" t="str">
        <f t="shared" si="54"/>
        <v/>
      </c>
      <c r="BW138" s="1004" t="str">
        <f t="shared" si="55"/>
        <v/>
      </c>
      <c r="BX138" s="1004" t="str">
        <f t="shared" si="56"/>
        <v/>
      </c>
      <c r="BY138" s="1004" t="str">
        <f t="shared" si="57"/>
        <v/>
      </c>
      <c r="BZ138" s="1004" t="str">
        <f t="shared" si="58"/>
        <v/>
      </c>
      <c r="CA138" s="1004" t="str">
        <f t="shared" si="59"/>
        <v/>
      </c>
      <c r="CB138" s="1004" t="str">
        <f t="shared" si="60"/>
        <v/>
      </c>
      <c r="CC138" s="1004" t="str">
        <f t="shared" si="61"/>
        <v/>
      </c>
      <c r="CD138" s="1004" t="str">
        <f t="shared" si="62"/>
        <v/>
      </c>
      <c r="CE138" s="1004" t="str">
        <f t="shared" si="63"/>
        <v/>
      </c>
      <c r="CF138" s="1004" t="str">
        <f t="shared" si="64"/>
        <v/>
      </c>
      <c r="CG138" s="1004" t="str">
        <f t="shared" si="65"/>
        <v/>
      </c>
      <c r="CH138" s="1004" t="str">
        <f t="shared" si="66"/>
        <v/>
      </c>
      <c r="CI138" s="1004" t="str">
        <f t="shared" si="67"/>
        <v/>
      </c>
      <c r="CJ138" s="1004" t="str">
        <f t="shared" si="68"/>
        <v/>
      </c>
      <c r="CK138" s="1004" t="str">
        <f t="shared" si="69"/>
        <v/>
      </c>
      <c r="CL138" s="1004" t="str">
        <f t="shared" si="70"/>
        <v/>
      </c>
      <c r="CM138" s="1004" t="str">
        <f t="shared" si="71"/>
        <v/>
      </c>
      <c r="CN138" s="1004" t="str">
        <f t="shared" si="72"/>
        <v/>
      </c>
      <c r="CO138" s="1004" t="str">
        <f t="shared" si="73"/>
        <v/>
      </c>
      <c r="CP138" s="1004" t="str">
        <f t="shared" si="74"/>
        <v/>
      </c>
      <c r="CQ138" s="1004" t="str">
        <f t="shared" si="75"/>
        <v/>
      </c>
      <c r="CR138" s="1004" t="str">
        <f t="shared" si="76"/>
        <v/>
      </c>
      <c r="CS138" s="1004" t="str">
        <f t="shared" si="77"/>
        <v/>
      </c>
      <c r="CT138" s="1004" t="str">
        <f t="shared" si="78"/>
        <v/>
      </c>
      <c r="CU138" s="1004" t="str">
        <f t="shared" si="79"/>
        <v/>
      </c>
      <c r="CV138" s="1004" t="str">
        <f t="shared" si="80"/>
        <v/>
      </c>
      <c r="CW138" s="1004" t="str">
        <f t="shared" si="81"/>
        <v/>
      </c>
      <c r="CX138" s="1004" t="str">
        <f t="shared" si="82"/>
        <v/>
      </c>
      <c r="CY138" s="1004" t="str">
        <f t="shared" si="83"/>
        <v/>
      </c>
      <c r="CZ138" s="1004" t="str">
        <f t="shared" si="84"/>
        <v/>
      </c>
      <c r="DA138" s="1004" t="str">
        <f t="shared" si="85"/>
        <v/>
      </c>
      <c r="DB138" s="1004" t="str">
        <f t="shared" si="86"/>
        <v/>
      </c>
      <c r="DC138" s="1004" t="str">
        <f t="shared" si="87"/>
        <v/>
      </c>
      <c r="DD138" s="1004" t="str">
        <f t="shared" si="88"/>
        <v/>
      </c>
      <c r="DE138" s="1004" t="str">
        <f t="shared" si="89"/>
        <v/>
      </c>
      <c r="DF138" s="1004" t="str">
        <f t="shared" si="90"/>
        <v/>
      </c>
      <c r="DG138" s="1004" t="str">
        <f t="shared" si="91"/>
        <v/>
      </c>
      <c r="DH138" s="1004" t="str">
        <f t="shared" si="92"/>
        <v/>
      </c>
      <c r="DI138" s="1004" t="str">
        <f t="shared" si="93"/>
        <v/>
      </c>
      <c r="DJ138" s="1004" t="str">
        <f t="shared" si="94"/>
        <v/>
      </c>
      <c r="DK138" s="1004" t="str">
        <f t="shared" si="95"/>
        <v/>
      </c>
      <c r="DL138" s="1004" t="str">
        <f t="shared" si="96"/>
        <v/>
      </c>
      <c r="DM138" s="1004" t="str">
        <f t="shared" si="97"/>
        <v/>
      </c>
      <c r="DN138" s="1004" t="str">
        <f t="shared" si="98"/>
        <v/>
      </c>
      <c r="DO138" s="1004" t="str">
        <f t="shared" si="99"/>
        <v/>
      </c>
      <c r="DP138" s="1004" t="str">
        <f t="shared" si="100"/>
        <v/>
      </c>
      <c r="DQ138" s="1004" t="str">
        <f t="shared" si="101"/>
        <v/>
      </c>
      <c r="DR138" s="1004" t="str">
        <f t="shared" si="102"/>
        <v/>
      </c>
      <c r="DS138" s="1004" t="str">
        <f t="shared" si="103"/>
        <v/>
      </c>
      <c r="DT138" s="1004" t="str">
        <f t="shared" si="104"/>
        <v/>
      </c>
      <c r="DU138" s="1004" t="str">
        <f t="shared" si="105"/>
        <v/>
      </c>
      <c r="DV138" s="1004" t="str">
        <f t="shared" si="106"/>
        <v/>
      </c>
      <c r="DW138" s="1004" t="str">
        <f t="shared" si="107"/>
        <v/>
      </c>
      <c r="DX138" s="1004" t="str">
        <f t="shared" si="108"/>
        <v/>
      </c>
      <c r="DY138" s="1004" t="str">
        <f t="shared" si="109"/>
        <v/>
      </c>
      <c r="DZ138" s="1004" t="str">
        <f t="shared" si="110"/>
        <v/>
      </c>
      <c r="EA138" s="1004" t="str">
        <f t="shared" si="111"/>
        <v/>
      </c>
      <c r="EB138" s="1004" t="str">
        <f t="shared" si="112"/>
        <v/>
      </c>
      <c r="EC138" s="1004" t="str">
        <f t="shared" si="113"/>
        <v/>
      </c>
      <c r="ED138" s="1004" t="str">
        <f t="shared" si="114"/>
        <v/>
      </c>
      <c r="EE138" s="1004" t="str">
        <f t="shared" si="115"/>
        <v/>
      </c>
      <c r="EF138" s="1004" t="str">
        <f t="shared" si="116"/>
        <v/>
      </c>
      <c r="EG138" s="1004" t="str">
        <f t="shared" si="117"/>
        <v/>
      </c>
      <c r="EH138" s="1004" t="str">
        <f t="shared" si="118"/>
        <v/>
      </c>
      <c r="EI138" s="1004" t="str">
        <f t="shared" si="119"/>
        <v/>
      </c>
      <c r="EJ138" s="1004" t="str">
        <f t="shared" si="120"/>
        <v/>
      </c>
      <c r="EK138" s="1004" t="str">
        <f t="shared" si="121"/>
        <v/>
      </c>
      <c r="EL138" s="1004" t="str">
        <f t="shared" si="122"/>
        <v/>
      </c>
      <c r="EM138" s="1004" t="str">
        <f t="shared" si="123"/>
        <v/>
      </c>
      <c r="EN138" s="1004" t="str">
        <f t="shared" si="124"/>
        <v/>
      </c>
      <c r="EO138" s="1004" t="str">
        <f t="shared" si="125"/>
        <v/>
      </c>
      <c r="EP138" s="1004" t="str">
        <f t="shared" si="126"/>
        <v/>
      </c>
      <c r="EQ138" s="1004" t="str">
        <f t="shared" si="127"/>
        <v/>
      </c>
      <c r="ER138" s="1004" t="str">
        <f t="shared" si="128"/>
        <v/>
      </c>
      <c r="ES138" s="1004" t="str">
        <f t="shared" si="129"/>
        <v/>
      </c>
      <c r="ET138" s="1004" t="str">
        <f t="shared" si="130"/>
        <v/>
      </c>
      <c r="EU138" s="1004" t="str">
        <f t="shared" si="131"/>
        <v/>
      </c>
      <c r="EV138" s="1004" t="str">
        <f t="shared" si="132"/>
        <v/>
      </c>
      <c r="EW138" s="1004" t="str">
        <f t="shared" si="133"/>
        <v/>
      </c>
      <c r="EX138" s="1004" t="str">
        <f t="shared" si="134"/>
        <v/>
      </c>
      <c r="EY138" s="1004" t="str">
        <f t="shared" si="135"/>
        <v/>
      </c>
      <c r="EZ138" s="1004" t="str">
        <f t="shared" si="136"/>
        <v/>
      </c>
      <c r="FA138" s="1004" t="str">
        <f t="shared" si="137"/>
        <v/>
      </c>
      <c r="FB138" s="1004" t="str">
        <f t="shared" si="138"/>
        <v/>
      </c>
      <c r="FC138" s="1004" t="str">
        <f t="shared" si="139"/>
        <v/>
      </c>
      <c r="FD138" s="1004" t="str">
        <f t="shared" si="140"/>
        <v/>
      </c>
      <c r="FE138" s="1004" t="str">
        <f t="shared" si="141"/>
        <v/>
      </c>
      <c r="FF138" s="1004" t="str">
        <f t="shared" si="142"/>
        <v/>
      </c>
      <c r="FG138" s="1004" t="str">
        <f t="shared" si="143"/>
        <v/>
      </c>
      <c r="FH138" s="1004" t="str">
        <f t="shared" si="144"/>
        <v/>
      </c>
      <c r="FI138" s="1004" t="str">
        <f t="shared" si="145"/>
        <v/>
      </c>
      <c r="FJ138" s="1004" t="str">
        <f t="shared" si="146"/>
        <v/>
      </c>
      <c r="FK138" s="1004" t="str">
        <f t="shared" si="147"/>
        <v/>
      </c>
      <c r="FL138" s="1004" t="str">
        <f t="shared" si="148"/>
        <v/>
      </c>
      <c r="FM138" s="1004" t="str">
        <f t="shared" si="149"/>
        <v/>
      </c>
      <c r="FN138" s="1004" t="str">
        <f t="shared" si="150"/>
        <v/>
      </c>
      <c r="FO138" s="1004" t="str">
        <f t="shared" si="151"/>
        <v/>
      </c>
      <c r="FP138" s="1004" t="str">
        <f t="shared" si="152"/>
        <v/>
      </c>
      <c r="FQ138" s="1004" t="str">
        <f t="shared" si="153"/>
        <v/>
      </c>
      <c r="FR138" s="1004" t="str">
        <f t="shared" si="154"/>
        <v/>
      </c>
      <c r="FS138" s="1004" t="str">
        <f t="shared" si="155"/>
        <v/>
      </c>
      <c r="FT138" s="1004" t="str">
        <f t="shared" si="156"/>
        <v/>
      </c>
      <c r="FU138" s="1004" t="str">
        <f t="shared" si="157"/>
        <v/>
      </c>
      <c r="FV138" s="1004" t="str">
        <f t="shared" si="158"/>
        <v/>
      </c>
      <c r="FW138" s="1004" t="str">
        <f t="shared" si="159"/>
        <v/>
      </c>
      <c r="FX138" s="1004" t="str">
        <f t="shared" si="160"/>
        <v/>
      </c>
      <c r="FY138" s="1004" t="str">
        <f t="shared" si="161"/>
        <v/>
      </c>
      <c r="FZ138" s="1004" t="str">
        <f t="shared" si="162"/>
        <v/>
      </c>
      <c r="GA138" s="1004" t="str">
        <f t="shared" si="163"/>
        <v/>
      </c>
      <c r="GB138" s="1004" t="str">
        <f t="shared" si="164"/>
        <v/>
      </c>
      <c r="GC138" s="1004" t="str">
        <f t="shared" si="165"/>
        <v/>
      </c>
      <c r="GD138" s="1004" t="str">
        <f t="shared" si="166"/>
        <v/>
      </c>
      <c r="GE138" s="1004" t="str">
        <f t="shared" si="167"/>
        <v/>
      </c>
      <c r="GF138" s="1004" t="str">
        <f t="shared" si="168"/>
        <v/>
      </c>
      <c r="GG138" s="1004" t="str">
        <f t="shared" si="169"/>
        <v/>
      </c>
      <c r="GH138" s="1004" t="str">
        <f t="shared" si="170"/>
        <v/>
      </c>
      <c r="GI138" s="1004" t="str">
        <f t="shared" si="171"/>
        <v/>
      </c>
      <c r="GJ138" s="1004" t="str">
        <f t="shared" si="172"/>
        <v/>
      </c>
      <c r="GK138" s="1004" t="str">
        <f t="shared" si="173"/>
        <v/>
      </c>
      <c r="GL138" s="1004" t="str">
        <f t="shared" si="174"/>
        <v/>
      </c>
      <c r="GM138" s="1004" t="str">
        <f t="shared" si="175"/>
        <v/>
      </c>
      <c r="GN138" s="1004" t="str">
        <f t="shared" si="176"/>
        <v/>
      </c>
      <c r="GO138" s="1004" t="str">
        <f t="shared" si="177"/>
        <v/>
      </c>
      <c r="GP138" s="1004" t="str">
        <f t="shared" si="178"/>
        <v/>
      </c>
      <c r="GQ138" s="1004" t="str">
        <f t="shared" si="179"/>
        <v/>
      </c>
      <c r="GR138" s="1004" t="str">
        <f t="shared" si="180"/>
        <v/>
      </c>
      <c r="GS138" s="1004" t="str">
        <f t="shared" si="181"/>
        <v/>
      </c>
      <c r="GT138" s="1004" t="str">
        <f t="shared" si="182"/>
        <v/>
      </c>
      <c r="GU138" s="1004" t="str">
        <f t="shared" si="183"/>
        <v/>
      </c>
      <c r="GV138" s="1004" t="str">
        <f t="shared" si="184"/>
        <v/>
      </c>
      <c r="GW138" s="1004" t="str">
        <f t="shared" si="185"/>
        <v/>
      </c>
      <c r="GX138" s="1004" t="str">
        <f t="shared" si="186"/>
        <v/>
      </c>
      <c r="GY138" s="1004" t="str">
        <f t="shared" si="187"/>
        <v/>
      </c>
      <c r="GZ138" s="1004" t="str">
        <f t="shared" si="188"/>
        <v/>
      </c>
      <c r="HA138" s="1004" t="str">
        <f t="shared" si="189"/>
        <v/>
      </c>
      <c r="HB138" s="1004" t="str">
        <f t="shared" si="190"/>
        <v/>
      </c>
      <c r="HC138" s="1004" t="str">
        <f t="shared" si="191"/>
        <v/>
      </c>
      <c r="HD138" s="1004" t="str">
        <f t="shared" si="192"/>
        <v/>
      </c>
      <c r="HE138" s="1004" t="str">
        <f t="shared" si="193"/>
        <v/>
      </c>
      <c r="HF138" s="1004" t="str">
        <f t="shared" si="194"/>
        <v/>
      </c>
      <c r="HG138" s="1004" t="str">
        <f t="shared" si="195"/>
        <v/>
      </c>
      <c r="HH138" s="1004" t="str">
        <f t="shared" si="196"/>
        <v/>
      </c>
      <c r="HI138" s="1004" t="str">
        <f t="shared" si="197"/>
        <v/>
      </c>
      <c r="HJ138" s="1004" t="str">
        <f t="shared" si="198"/>
        <v/>
      </c>
      <c r="HK138" s="1004" t="str">
        <f t="shared" si="199"/>
        <v/>
      </c>
      <c r="HL138" s="1004" t="str">
        <f t="shared" si="200"/>
        <v/>
      </c>
      <c r="HM138" s="1004" t="str">
        <f t="shared" si="201"/>
        <v/>
      </c>
      <c r="HN138" s="1004" t="str">
        <f t="shared" si="202"/>
        <v/>
      </c>
      <c r="HO138" s="1004" t="str">
        <f t="shared" si="203"/>
        <v/>
      </c>
      <c r="HP138" s="1004" t="str">
        <f t="shared" si="204"/>
        <v/>
      </c>
      <c r="HQ138" s="1004" t="str">
        <f t="shared" si="205"/>
        <v/>
      </c>
      <c r="HR138" s="1004" t="str">
        <f t="shared" si="206"/>
        <v/>
      </c>
      <c r="HS138" s="1004" t="str">
        <f t="shared" si="207"/>
        <v/>
      </c>
      <c r="HT138" s="1004" t="str">
        <f t="shared" si="208"/>
        <v/>
      </c>
      <c r="HU138" s="1004" t="str">
        <f t="shared" si="209"/>
        <v/>
      </c>
      <c r="HV138" s="1004" t="str">
        <f t="shared" si="210"/>
        <v/>
      </c>
      <c r="HW138" s="1004" t="str">
        <f t="shared" si="211"/>
        <v/>
      </c>
      <c r="HX138" s="1004" t="str">
        <f t="shared" si="212"/>
        <v/>
      </c>
      <c r="HY138" s="1004" t="str">
        <f t="shared" si="213"/>
        <v/>
      </c>
      <c r="HZ138" s="1008" t="str">
        <f t="shared" si="214"/>
        <v/>
      </c>
      <c r="IA138" s="1008" t="str">
        <f t="shared" si="215"/>
        <v/>
      </c>
      <c r="IB138" s="1008" t="str">
        <f t="shared" si="216"/>
        <v/>
      </c>
      <c r="IC138" s="1008" t="str">
        <f t="shared" si="217"/>
        <v/>
      </c>
      <c r="ID138" s="1008" t="str">
        <f t="shared" si="218"/>
        <v/>
      </c>
      <c r="IE138" s="1008" t="str">
        <f t="shared" si="219"/>
        <v/>
      </c>
      <c r="IF138" s="1008" t="str">
        <f t="shared" si="220"/>
        <v/>
      </c>
      <c r="IG138" s="1008" t="str">
        <f t="shared" si="221"/>
        <v/>
      </c>
      <c r="IH138" s="1008" t="str">
        <f t="shared" si="222"/>
        <v/>
      </c>
      <c r="II138" s="1008" t="str">
        <f t="shared" si="223"/>
        <v/>
      </c>
      <c r="IJ138" s="1008" t="str">
        <f t="shared" si="224"/>
        <v/>
      </c>
      <c r="IK138" s="1008" t="str">
        <f t="shared" si="225"/>
        <v/>
      </c>
      <c r="IL138" s="1008" t="str">
        <f t="shared" si="226"/>
        <v/>
      </c>
      <c r="IM138" s="1008" t="str">
        <f t="shared" si="227"/>
        <v/>
      </c>
      <c r="IN138" s="1008" t="str">
        <f t="shared" si="228"/>
        <v/>
      </c>
      <c r="IO138" s="1008" t="str">
        <f t="shared" si="229"/>
        <v/>
      </c>
      <c r="IP138" s="1008" t="str">
        <f t="shared" si="230"/>
        <v/>
      </c>
      <c r="IQ138" s="1008" t="str">
        <f t="shared" si="231"/>
        <v/>
      </c>
      <c r="IR138" s="1008" t="str">
        <f t="shared" si="232"/>
        <v/>
      </c>
      <c r="IS138" s="1008" t="str">
        <f t="shared" si="233"/>
        <v/>
      </c>
      <c r="IT138" s="1008" t="str">
        <f t="shared" si="234"/>
        <v/>
      </c>
      <c r="IU138" s="1008" t="str">
        <f t="shared" si="235"/>
        <v/>
      </c>
      <c r="IV138" s="1008" t="str">
        <f t="shared" si="236"/>
        <v/>
      </c>
      <c r="IW138" s="1008" t="str">
        <f t="shared" si="237"/>
        <v/>
      </c>
      <c r="IX138" s="1008" t="str">
        <f t="shared" si="238"/>
        <v/>
      </c>
      <c r="IY138" s="1008" t="str">
        <f t="shared" si="239"/>
        <v/>
      </c>
      <c r="IZ138" s="1008" t="str">
        <f t="shared" si="240"/>
        <v/>
      </c>
      <c r="JA138" s="1008" t="str">
        <f t="shared" si="241"/>
        <v/>
      </c>
      <c r="JB138" s="1008" t="str">
        <f t="shared" si="242"/>
        <v/>
      </c>
      <c r="JC138" s="1008" t="str">
        <f t="shared" si="243"/>
        <v/>
      </c>
      <c r="JD138" s="1008" t="str">
        <f t="shared" si="244"/>
        <v/>
      </c>
      <c r="JE138" s="1008" t="str">
        <f t="shared" si="245"/>
        <v/>
      </c>
      <c r="JF138" s="1008" t="str">
        <f t="shared" si="246"/>
        <v/>
      </c>
      <c r="JG138" s="1008" t="str">
        <f t="shared" si="247"/>
        <v/>
      </c>
      <c r="JH138" s="1008" t="str">
        <f t="shared" si="248"/>
        <v/>
      </c>
      <c r="JI138" s="1008" t="str">
        <f t="shared" si="249"/>
        <v/>
      </c>
      <c r="JJ138" s="1008" t="str">
        <f t="shared" si="250"/>
        <v/>
      </c>
      <c r="JK138" s="1008" t="str">
        <f t="shared" si="251"/>
        <v/>
      </c>
      <c r="JL138" s="1008" t="str">
        <f t="shared" si="252"/>
        <v/>
      </c>
      <c r="JM138" s="1008" t="str">
        <f t="shared" si="253"/>
        <v/>
      </c>
      <c r="JN138" s="1008" t="str">
        <f t="shared" si="254"/>
        <v/>
      </c>
      <c r="JO138" s="1008" t="str">
        <f t="shared" si="255"/>
        <v/>
      </c>
      <c r="JP138" s="1008" t="str">
        <f t="shared" si="256"/>
        <v/>
      </c>
      <c r="JQ138" s="1008" t="str">
        <f t="shared" si="257"/>
        <v/>
      </c>
      <c r="JR138" s="1008" t="str">
        <f t="shared" si="258"/>
        <v/>
      </c>
      <c r="JS138" s="1008" t="str">
        <f t="shared" si="259"/>
        <v/>
      </c>
      <c r="JT138" s="1008" t="str">
        <f t="shared" si="260"/>
        <v/>
      </c>
      <c r="JU138" s="1008" t="str">
        <f t="shared" si="261"/>
        <v/>
      </c>
      <c r="JV138" s="1008" t="str">
        <f t="shared" si="262"/>
        <v/>
      </c>
      <c r="JW138" s="1008" t="str">
        <f t="shared" si="263"/>
        <v/>
      </c>
      <c r="JX138" s="1008" t="str">
        <f t="shared" si="264"/>
        <v/>
      </c>
      <c r="JY138" s="1008" t="str">
        <f t="shared" si="265"/>
        <v/>
      </c>
      <c r="JZ138" s="1008" t="str">
        <f t="shared" si="266"/>
        <v/>
      </c>
      <c r="KA138" s="1008" t="str">
        <f t="shared" si="267"/>
        <v/>
      </c>
      <c r="KB138" s="1008" t="str">
        <f t="shared" si="268"/>
        <v/>
      </c>
      <c r="KC138" s="1008" t="str">
        <f t="shared" si="269"/>
        <v/>
      </c>
      <c r="KD138" s="1008" t="str">
        <f t="shared" si="270"/>
        <v/>
      </c>
      <c r="KE138" s="1008" t="str">
        <f t="shared" si="271"/>
        <v/>
      </c>
      <c r="KF138" s="1008" t="str">
        <f t="shared" si="272"/>
        <v/>
      </c>
      <c r="KG138" s="1008" t="str">
        <f t="shared" si="273"/>
        <v/>
      </c>
      <c r="KH138" s="1008" t="str">
        <f t="shared" si="274"/>
        <v/>
      </c>
      <c r="KI138" s="1008" t="str">
        <f t="shared" si="275"/>
        <v/>
      </c>
      <c r="KJ138" s="1008" t="str">
        <f t="shared" si="276"/>
        <v/>
      </c>
      <c r="KK138" s="1008" t="str">
        <f t="shared" si="277"/>
        <v/>
      </c>
      <c r="KL138" s="1008" t="str">
        <f t="shared" si="278"/>
        <v/>
      </c>
      <c r="KM138" s="1008" t="str">
        <f t="shared" si="279"/>
        <v/>
      </c>
      <c r="KN138" s="1008" t="str">
        <f t="shared" si="280"/>
        <v/>
      </c>
      <c r="KO138" s="1008" t="str">
        <f t="shared" si="281"/>
        <v/>
      </c>
      <c r="KP138" s="1008" t="str">
        <f t="shared" si="282"/>
        <v/>
      </c>
      <c r="KQ138" s="1008" t="str">
        <f t="shared" si="283"/>
        <v/>
      </c>
      <c r="KR138" s="1008" t="str">
        <f t="shared" si="284"/>
        <v/>
      </c>
      <c r="KS138" s="1008" t="str">
        <f t="shared" si="285"/>
        <v/>
      </c>
      <c r="KT138" s="1008" t="str">
        <f t="shared" si="286"/>
        <v/>
      </c>
      <c r="KU138" s="1008" t="str">
        <f t="shared" si="287"/>
        <v/>
      </c>
      <c r="KV138" s="1008" t="str">
        <f t="shared" si="288"/>
        <v/>
      </c>
      <c r="KW138" s="1008" t="str">
        <f t="shared" si="289"/>
        <v/>
      </c>
      <c r="KX138" s="1008" t="str">
        <f t="shared" si="290"/>
        <v/>
      </c>
      <c r="KY138" s="1008" t="str">
        <f t="shared" si="291"/>
        <v/>
      </c>
      <c r="KZ138" s="1008" t="str">
        <f t="shared" si="292"/>
        <v/>
      </c>
      <c r="LA138" s="1008" t="str">
        <f t="shared" si="293"/>
        <v/>
      </c>
      <c r="LB138" s="1008" t="str">
        <f t="shared" si="294"/>
        <v/>
      </c>
      <c r="LC138" s="1008" t="str">
        <f t="shared" si="295"/>
        <v/>
      </c>
      <c r="LD138" s="1008" t="str">
        <f t="shared" si="296"/>
        <v/>
      </c>
      <c r="LE138" s="1008" t="str">
        <f t="shared" si="297"/>
        <v/>
      </c>
      <c r="LF138" s="1008" t="str">
        <f t="shared" si="298"/>
        <v/>
      </c>
      <c r="LG138" s="1008" t="str">
        <f t="shared" si="299"/>
        <v/>
      </c>
      <c r="LH138" s="1008" t="str">
        <f t="shared" si="300"/>
        <v/>
      </c>
      <c r="LI138" s="1008" t="str">
        <f t="shared" si="301"/>
        <v/>
      </c>
      <c r="LJ138" s="1008" t="str">
        <f t="shared" si="302"/>
        <v/>
      </c>
      <c r="LK138" s="1008" t="str">
        <f t="shared" si="303"/>
        <v/>
      </c>
      <c r="LL138" s="1008" t="str">
        <f t="shared" si="304"/>
        <v/>
      </c>
      <c r="LM138" s="1008" t="str">
        <f t="shared" si="305"/>
        <v/>
      </c>
      <c r="LN138" s="1008" t="str">
        <f t="shared" si="306"/>
        <v/>
      </c>
      <c r="LO138" s="1008" t="str">
        <f t="shared" si="307"/>
        <v/>
      </c>
      <c r="LP138" s="1008" t="str">
        <f t="shared" si="308"/>
        <v/>
      </c>
      <c r="LQ138" s="1009" t="str">
        <f t="shared" si="309"/>
        <v/>
      </c>
      <c r="LR138" s="1009" t="str">
        <f t="shared" si="310"/>
        <v/>
      </c>
      <c r="LS138" s="1009" t="str">
        <f t="shared" si="311"/>
        <v/>
      </c>
      <c r="LT138" s="1009" t="str">
        <f t="shared" si="312"/>
        <v/>
      </c>
      <c r="LU138" s="1009" t="str">
        <f t="shared" si="313"/>
        <v/>
      </c>
      <c r="LV138" s="1004" t="str">
        <f t="shared" si="314"/>
        <v/>
      </c>
      <c r="LW138" s="1004" t="str">
        <f t="shared" si="315"/>
        <v/>
      </c>
      <c r="LX138" s="1004" t="str">
        <f t="shared" si="316"/>
        <v/>
      </c>
      <c r="LY138" s="1004" t="str">
        <f t="shared" si="317"/>
        <v/>
      </c>
      <c r="LZ138" s="1004" t="str">
        <f t="shared" si="318"/>
        <v/>
      </c>
      <c r="MA138" s="1004" t="str">
        <f t="shared" si="319"/>
        <v/>
      </c>
      <c r="MB138" s="1004" t="str">
        <f t="shared" si="320"/>
        <v/>
      </c>
      <c r="MC138" s="1004" t="str">
        <f t="shared" si="321"/>
        <v/>
      </c>
      <c r="MD138" s="1004" t="str">
        <f t="shared" si="322"/>
        <v/>
      </c>
      <c r="ME138" s="1004" t="str">
        <f t="shared" si="323"/>
        <v/>
      </c>
      <c r="MF138" s="1004" t="str">
        <f t="shared" si="324"/>
        <v/>
      </c>
      <c r="MG138" s="1004" t="str">
        <f t="shared" si="325"/>
        <v/>
      </c>
      <c r="MH138" s="1004" t="str">
        <f t="shared" si="326"/>
        <v/>
      </c>
      <c r="MI138" s="1004" t="str">
        <f t="shared" si="327"/>
        <v/>
      </c>
      <c r="MJ138" s="1004" t="str">
        <f t="shared" si="328"/>
        <v/>
      </c>
      <c r="MK138" s="1004" t="str">
        <f t="shared" si="329"/>
        <v/>
      </c>
      <c r="ML138" s="1004" t="str">
        <f t="shared" si="330"/>
        <v/>
      </c>
      <c r="MM138" s="1004" t="str">
        <f t="shared" si="331"/>
        <v/>
      </c>
      <c r="MN138" s="1004" t="str">
        <f t="shared" si="332"/>
        <v/>
      </c>
      <c r="MO138" s="1004" t="str">
        <f t="shared" si="333"/>
        <v/>
      </c>
      <c r="MP138" s="1007">
        <f t="shared" si="340"/>
        <v>0</v>
      </c>
      <c r="MQ138" s="1007">
        <f t="shared" si="341"/>
        <v>0</v>
      </c>
      <c r="MR138" s="1007">
        <f t="shared" si="342"/>
        <v>0</v>
      </c>
      <c r="MS138" s="1007">
        <f t="shared" si="343"/>
        <v>0</v>
      </c>
      <c r="MT138" s="1007">
        <f t="shared" si="344"/>
        <v>0</v>
      </c>
      <c r="MU138" s="1007">
        <f t="shared" si="345"/>
        <v>0</v>
      </c>
      <c r="MV138" s="1007">
        <f t="shared" si="346"/>
        <v>0</v>
      </c>
      <c r="MW138" s="1007">
        <f t="shared" si="347"/>
        <v>0</v>
      </c>
      <c r="MX138" s="1007">
        <f t="shared" si="348"/>
        <v>0</v>
      </c>
      <c r="MY138" s="1007">
        <f t="shared" si="349"/>
        <v>0</v>
      </c>
      <c r="MZ138" s="1007">
        <f t="shared" si="334"/>
        <v>0</v>
      </c>
      <c r="NA138" s="1007">
        <f t="shared" si="335"/>
        <v>0</v>
      </c>
      <c r="NB138" s="1007">
        <f t="shared" si="336"/>
        <v>0</v>
      </c>
      <c r="NC138" s="1007">
        <f t="shared" si="337"/>
        <v>0</v>
      </c>
      <c r="ND138" s="1007">
        <f t="shared" si="338"/>
        <v>0</v>
      </c>
    </row>
    <row r="139" spans="1:369" s="1004" customFormat="1" ht="13.9" customHeight="1" x14ac:dyDescent="0.2">
      <c r="A139" s="1103" t="str">
        <f t="shared" si="339"/>
        <v/>
      </c>
      <c r="B139" s="1047">
        <f>'Rent Schedule &amp; Summary'!B46</f>
        <v>0</v>
      </c>
      <c r="C139" s="1038">
        <f>'Rent Schedule &amp; Summary'!C46</f>
        <v>0</v>
      </c>
      <c r="D139" s="1039">
        <f>'Rent Schedule &amp; Summary'!D46</f>
        <v>0</v>
      </c>
      <c r="E139" s="1040">
        <f>'Rent Schedule &amp; Summary'!E46</f>
        <v>0</v>
      </c>
      <c r="F139" s="1040">
        <f>'Rent Schedule &amp; Summary'!F46</f>
        <v>0</v>
      </c>
      <c r="G139" s="1040">
        <f>'Rent Schedule &amp; Summary'!G46</f>
        <v>0</v>
      </c>
      <c r="H139" s="1040">
        <f>'Rent Schedule &amp; Summary'!H46</f>
        <v>0</v>
      </c>
      <c r="I139" s="1040">
        <f>'Rent Schedule &amp; Summary'!I46</f>
        <v>0</v>
      </c>
      <c r="J139" s="1040">
        <f>'Rent Schedule &amp; Summary'!J46</f>
        <v>0</v>
      </c>
      <c r="K139" s="1041">
        <f>'Rent Schedule &amp; Summary'!K46</f>
        <v>0</v>
      </c>
      <c r="L139" s="480">
        <f t="shared" si="2"/>
        <v>0</v>
      </c>
      <c r="M139" s="480">
        <f t="shared" si="3"/>
        <v>0</v>
      </c>
      <c r="N139" s="1042">
        <f>'Rent Schedule &amp; Summary'!N46</f>
        <v>0</v>
      </c>
      <c r="O139" s="1042">
        <f>'Rent Schedule &amp; Summary'!K46</f>
        <v>0</v>
      </c>
      <c r="P139" s="1042">
        <f>'Rent Schedule &amp; Summary'!P46</f>
        <v>0</v>
      </c>
      <c r="Q139" s="1044">
        <f>'Rent Schedule &amp; Summary'!Q46</f>
        <v>0</v>
      </c>
      <c r="R139" s="1045"/>
      <c r="S139" s="1046"/>
      <c r="T139" s="1456"/>
      <c r="U139" s="1456"/>
      <c r="V139" s="1456"/>
      <c r="W139" s="1456"/>
      <c r="X139" s="1004" t="str">
        <f t="shared" si="4"/>
        <v/>
      </c>
      <c r="Y139" s="1004" t="str">
        <f t="shared" si="5"/>
        <v/>
      </c>
      <c r="Z139" s="1004" t="str">
        <f t="shared" si="6"/>
        <v/>
      </c>
      <c r="AA139" s="1004" t="str">
        <f t="shared" si="7"/>
        <v/>
      </c>
      <c r="AB139" s="1004" t="str">
        <f t="shared" si="8"/>
        <v/>
      </c>
      <c r="AC139" s="1004" t="str">
        <f t="shared" si="9"/>
        <v/>
      </c>
      <c r="AD139" s="1004" t="str">
        <f t="shared" si="10"/>
        <v/>
      </c>
      <c r="AE139" s="1004" t="str">
        <f t="shared" si="11"/>
        <v/>
      </c>
      <c r="AF139" s="1004" t="str">
        <f t="shared" si="12"/>
        <v/>
      </c>
      <c r="AG139" s="1004" t="str">
        <f t="shared" si="13"/>
        <v/>
      </c>
      <c r="AH139" s="1004" t="str">
        <f t="shared" si="14"/>
        <v/>
      </c>
      <c r="AI139" s="1004" t="str">
        <f t="shared" si="15"/>
        <v/>
      </c>
      <c r="AJ139" s="1004" t="str">
        <f t="shared" si="16"/>
        <v/>
      </c>
      <c r="AK139" s="1004" t="str">
        <f t="shared" si="17"/>
        <v/>
      </c>
      <c r="AL139" s="1004" t="str">
        <f t="shared" si="18"/>
        <v/>
      </c>
      <c r="AM139" s="1004" t="str">
        <f t="shared" si="19"/>
        <v/>
      </c>
      <c r="AN139" s="1004" t="str">
        <f t="shared" si="20"/>
        <v/>
      </c>
      <c r="AO139" s="1004" t="str">
        <f t="shared" si="21"/>
        <v/>
      </c>
      <c r="AP139" s="1004" t="str">
        <f t="shared" si="22"/>
        <v/>
      </c>
      <c r="AQ139" s="1004" t="str">
        <f t="shared" si="23"/>
        <v/>
      </c>
      <c r="AR139" s="1004" t="str">
        <f t="shared" si="24"/>
        <v/>
      </c>
      <c r="AS139" s="1004" t="str">
        <f t="shared" si="25"/>
        <v/>
      </c>
      <c r="AT139" s="1004" t="str">
        <f t="shared" si="26"/>
        <v/>
      </c>
      <c r="AU139" s="1004" t="str">
        <f t="shared" si="27"/>
        <v/>
      </c>
      <c r="AV139" s="1004" t="str">
        <f t="shared" si="28"/>
        <v/>
      </c>
      <c r="AW139" s="1004" t="str">
        <f t="shared" si="29"/>
        <v/>
      </c>
      <c r="AX139" s="1004" t="str">
        <f t="shared" si="30"/>
        <v/>
      </c>
      <c r="AY139" s="1004" t="str">
        <f t="shared" si="31"/>
        <v/>
      </c>
      <c r="AZ139" s="1004" t="str">
        <f t="shared" si="32"/>
        <v/>
      </c>
      <c r="BA139" s="1004" t="str">
        <f t="shared" si="33"/>
        <v/>
      </c>
      <c r="BB139" s="1004" t="str">
        <f t="shared" si="34"/>
        <v/>
      </c>
      <c r="BC139" s="1004" t="str">
        <f t="shared" si="35"/>
        <v/>
      </c>
      <c r="BD139" s="1004" t="str">
        <f t="shared" si="36"/>
        <v/>
      </c>
      <c r="BE139" s="1004" t="str">
        <f t="shared" si="37"/>
        <v/>
      </c>
      <c r="BF139" s="1004" t="str">
        <f t="shared" si="38"/>
        <v/>
      </c>
      <c r="BG139" s="1004" t="str">
        <f t="shared" si="39"/>
        <v/>
      </c>
      <c r="BH139" s="1004" t="str">
        <f t="shared" si="40"/>
        <v/>
      </c>
      <c r="BI139" s="1004" t="str">
        <f t="shared" si="41"/>
        <v/>
      </c>
      <c r="BJ139" s="1004" t="str">
        <f t="shared" si="42"/>
        <v/>
      </c>
      <c r="BK139" s="1004" t="str">
        <f t="shared" si="43"/>
        <v/>
      </c>
      <c r="BL139" s="1004" t="str">
        <f t="shared" si="44"/>
        <v/>
      </c>
      <c r="BM139" s="1004" t="str">
        <f t="shared" si="45"/>
        <v/>
      </c>
      <c r="BN139" s="1004" t="str">
        <f t="shared" si="46"/>
        <v/>
      </c>
      <c r="BO139" s="1004" t="str">
        <f t="shared" si="47"/>
        <v/>
      </c>
      <c r="BP139" s="1004" t="str">
        <f t="shared" si="48"/>
        <v/>
      </c>
      <c r="BQ139" s="1004" t="str">
        <f t="shared" si="49"/>
        <v/>
      </c>
      <c r="BR139" s="1004" t="str">
        <f t="shared" si="50"/>
        <v/>
      </c>
      <c r="BS139" s="1004" t="str">
        <f t="shared" si="51"/>
        <v/>
      </c>
      <c r="BT139" s="1004" t="str">
        <f t="shared" si="52"/>
        <v/>
      </c>
      <c r="BU139" s="1004" t="str">
        <f t="shared" si="53"/>
        <v/>
      </c>
      <c r="BV139" s="1004" t="str">
        <f t="shared" si="54"/>
        <v/>
      </c>
      <c r="BW139" s="1004" t="str">
        <f t="shared" si="55"/>
        <v/>
      </c>
      <c r="BX139" s="1004" t="str">
        <f t="shared" si="56"/>
        <v/>
      </c>
      <c r="BY139" s="1004" t="str">
        <f t="shared" si="57"/>
        <v/>
      </c>
      <c r="BZ139" s="1004" t="str">
        <f t="shared" si="58"/>
        <v/>
      </c>
      <c r="CA139" s="1004" t="str">
        <f t="shared" si="59"/>
        <v/>
      </c>
      <c r="CB139" s="1004" t="str">
        <f t="shared" si="60"/>
        <v/>
      </c>
      <c r="CC139" s="1004" t="str">
        <f t="shared" si="61"/>
        <v/>
      </c>
      <c r="CD139" s="1004" t="str">
        <f t="shared" si="62"/>
        <v/>
      </c>
      <c r="CE139" s="1004" t="str">
        <f t="shared" si="63"/>
        <v/>
      </c>
      <c r="CF139" s="1004" t="str">
        <f t="shared" si="64"/>
        <v/>
      </c>
      <c r="CG139" s="1004" t="str">
        <f t="shared" si="65"/>
        <v/>
      </c>
      <c r="CH139" s="1004" t="str">
        <f t="shared" si="66"/>
        <v/>
      </c>
      <c r="CI139" s="1004" t="str">
        <f t="shared" si="67"/>
        <v/>
      </c>
      <c r="CJ139" s="1004" t="str">
        <f t="shared" si="68"/>
        <v/>
      </c>
      <c r="CK139" s="1004" t="str">
        <f t="shared" si="69"/>
        <v/>
      </c>
      <c r="CL139" s="1004" t="str">
        <f t="shared" si="70"/>
        <v/>
      </c>
      <c r="CM139" s="1004" t="str">
        <f t="shared" si="71"/>
        <v/>
      </c>
      <c r="CN139" s="1004" t="str">
        <f t="shared" si="72"/>
        <v/>
      </c>
      <c r="CO139" s="1004" t="str">
        <f t="shared" si="73"/>
        <v/>
      </c>
      <c r="CP139" s="1004" t="str">
        <f t="shared" si="74"/>
        <v/>
      </c>
      <c r="CQ139" s="1004" t="str">
        <f t="shared" si="75"/>
        <v/>
      </c>
      <c r="CR139" s="1004" t="str">
        <f t="shared" si="76"/>
        <v/>
      </c>
      <c r="CS139" s="1004" t="str">
        <f t="shared" si="77"/>
        <v/>
      </c>
      <c r="CT139" s="1004" t="str">
        <f t="shared" si="78"/>
        <v/>
      </c>
      <c r="CU139" s="1004" t="str">
        <f t="shared" si="79"/>
        <v/>
      </c>
      <c r="CV139" s="1004" t="str">
        <f t="shared" si="80"/>
        <v/>
      </c>
      <c r="CW139" s="1004" t="str">
        <f t="shared" si="81"/>
        <v/>
      </c>
      <c r="CX139" s="1004" t="str">
        <f t="shared" si="82"/>
        <v/>
      </c>
      <c r="CY139" s="1004" t="str">
        <f t="shared" si="83"/>
        <v/>
      </c>
      <c r="CZ139" s="1004" t="str">
        <f t="shared" si="84"/>
        <v/>
      </c>
      <c r="DA139" s="1004" t="str">
        <f t="shared" si="85"/>
        <v/>
      </c>
      <c r="DB139" s="1004" t="str">
        <f t="shared" si="86"/>
        <v/>
      </c>
      <c r="DC139" s="1004" t="str">
        <f t="shared" si="87"/>
        <v/>
      </c>
      <c r="DD139" s="1004" t="str">
        <f t="shared" si="88"/>
        <v/>
      </c>
      <c r="DE139" s="1004" t="str">
        <f t="shared" si="89"/>
        <v/>
      </c>
      <c r="DF139" s="1004" t="str">
        <f t="shared" si="90"/>
        <v/>
      </c>
      <c r="DG139" s="1004" t="str">
        <f t="shared" si="91"/>
        <v/>
      </c>
      <c r="DH139" s="1004" t="str">
        <f t="shared" si="92"/>
        <v/>
      </c>
      <c r="DI139" s="1004" t="str">
        <f t="shared" si="93"/>
        <v/>
      </c>
      <c r="DJ139" s="1004" t="str">
        <f t="shared" si="94"/>
        <v/>
      </c>
      <c r="DK139" s="1004" t="str">
        <f t="shared" si="95"/>
        <v/>
      </c>
      <c r="DL139" s="1004" t="str">
        <f t="shared" si="96"/>
        <v/>
      </c>
      <c r="DM139" s="1004" t="str">
        <f t="shared" si="97"/>
        <v/>
      </c>
      <c r="DN139" s="1004" t="str">
        <f t="shared" si="98"/>
        <v/>
      </c>
      <c r="DO139" s="1004" t="str">
        <f t="shared" si="99"/>
        <v/>
      </c>
      <c r="DP139" s="1004" t="str">
        <f t="shared" si="100"/>
        <v/>
      </c>
      <c r="DQ139" s="1004" t="str">
        <f t="shared" si="101"/>
        <v/>
      </c>
      <c r="DR139" s="1004" t="str">
        <f t="shared" si="102"/>
        <v/>
      </c>
      <c r="DS139" s="1004" t="str">
        <f t="shared" si="103"/>
        <v/>
      </c>
      <c r="DT139" s="1004" t="str">
        <f t="shared" si="104"/>
        <v/>
      </c>
      <c r="DU139" s="1004" t="str">
        <f t="shared" si="105"/>
        <v/>
      </c>
      <c r="DV139" s="1004" t="str">
        <f t="shared" si="106"/>
        <v/>
      </c>
      <c r="DW139" s="1004" t="str">
        <f t="shared" si="107"/>
        <v/>
      </c>
      <c r="DX139" s="1004" t="str">
        <f t="shared" si="108"/>
        <v/>
      </c>
      <c r="DY139" s="1004" t="str">
        <f t="shared" si="109"/>
        <v/>
      </c>
      <c r="DZ139" s="1004" t="str">
        <f t="shared" si="110"/>
        <v/>
      </c>
      <c r="EA139" s="1004" t="str">
        <f t="shared" si="111"/>
        <v/>
      </c>
      <c r="EB139" s="1004" t="str">
        <f t="shared" si="112"/>
        <v/>
      </c>
      <c r="EC139" s="1004" t="str">
        <f t="shared" si="113"/>
        <v/>
      </c>
      <c r="ED139" s="1004" t="str">
        <f t="shared" si="114"/>
        <v/>
      </c>
      <c r="EE139" s="1004" t="str">
        <f t="shared" si="115"/>
        <v/>
      </c>
      <c r="EF139" s="1004" t="str">
        <f t="shared" si="116"/>
        <v/>
      </c>
      <c r="EG139" s="1004" t="str">
        <f t="shared" si="117"/>
        <v/>
      </c>
      <c r="EH139" s="1004" t="str">
        <f t="shared" si="118"/>
        <v/>
      </c>
      <c r="EI139" s="1004" t="str">
        <f t="shared" si="119"/>
        <v/>
      </c>
      <c r="EJ139" s="1004" t="str">
        <f t="shared" si="120"/>
        <v/>
      </c>
      <c r="EK139" s="1004" t="str">
        <f t="shared" si="121"/>
        <v/>
      </c>
      <c r="EL139" s="1004" t="str">
        <f t="shared" si="122"/>
        <v/>
      </c>
      <c r="EM139" s="1004" t="str">
        <f t="shared" si="123"/>
        <v/>
      </c>
      <c r="EN139" s="1004" t="str">
        <f t="shared" si="124"/>
        <v/>
      </c>
      <c r="EO139" s="1004" t="str">
        <f t="shared" si="125"/>
        <v/>
      </c>
      <c r="EP139" s="1004" t="str">
        <f t="shared" si="126"/>
        <v/>
      </c>
      <c r="EQ139" s="1004" t="str">
        <f t="shared" si="127"/>
        <v/>
      </c>
      <c r="ER139" s="1004" t="str">
        <f t="shared" si="128"/>
        <v/>
      </c>
      <c r="ES139" s="1004" t="str">
        <f t="shared" si="129"/>
        <v/>
      </c>
      <c r="ET139" s="1004" t="str">
        <f t="shared" si="130"/>
        <v/>
      </c>
      <c r="EU139" s="1004" t="str">
        <f t="shared" si="131"/>
        <v/>
      </c>
      <c r="EV139" s="1004" t="str">
        <f t="shared" si="132"/>
        <v/>
      </c>
      <c r="EW139" s="1004" t="str">
        <f t="shared" si="133"/>
        <v/>
      </c>
      <c r="EX139" s="1004" t="str">
        <f t="shared" si="134"/>
        <v/>
      </c>
      <c r="EY139" s="1004" t="str">
        <f t="shared" si="135"/>
        <v/>
      </c>
      <c r="EZ139" s="1004" t="str">
        <f t="shared" si="136"/>
        <v/>
      </c>
      <c r="FA139" s="1004" t="str">
        <f t="shared" si="137"/>
        <v/>
      </c>
      <c r="FB139" s="1004" t="str">
        <f t="shared" si="138"/>
        <v/>
      </c>
      <c r="FC139" s="1004" t="str">
        <f t="shared" si="139"/>
        <v/>
      </c>
      <c r="FD139" s="1004" t="str">
        <f t="shared" si="140"/>
        <v/>
      </c>
      <c r="FE139" s="1004" t="str">
        <f t="shared" si="141"/>
        <v/>
      </c>
      <c r="FF139" s="1004" t="str">
        <f t="shared" si="142"/>
        <v/>
      </c>
      <c r="FG139" s="1004" t="str">
        <f t="shared" si="143"/>
        <v/>
      </c>
      <c r="FH139" s="1004" t="str">
        <f t="shared" si="144"/>
        <v/>
      </c>
      <c r="FI139" s="1004" t="str">
        <f t="shared" si="145"/>
        <v/>
      </c>
      <c r="FJ139" s="1004" t="str">
        <f t="shared" si="146"/>
        <v/>
      </c>
      <c r="FK139" s="1004" t="str">
        <f t="shared" si="147"/>
        <v/>
      </c>
      <c r="FL139" s="1004" t="str">
        <f t="shared" si="148"/>
        <v/>
      </c>
      <c r="FM139" s="1004" t="str">
        <f t="shared" si="149"/>
        <v/>
      </c>
      <c r="FN139" s="1004" t="str">
        <f t="shared" si="150"/>
        <v/>
      </c>
      <c r="FO139" s="1004" t="str">
        <f t="shared" si="151"/>
        <v/>
      </c>
      <c r="FP139" s="1004" t="str">
        <f t="shared" si="152"/>
        <v/>
      </c>
      <c r="FQ139" s="1004" t="str">
        <f t="shared" si="153"/>
        <v/>
      </c>
      <c r="FR139" s="1004" t="str">
        <f t="shared" si="154"/>
        <v/>
      </c>
      <c r="FS139" s="1004" t="str">
        <f t="shared" si="155"/>
        <v/>
      </c>
      <c r="FT139" s="1004" t="str">
        <f t="shared" si="156"/>
        <v/>
      </c>
      <c r="FU139" s="1004" t="str">
        <f t="shared" si="157"/>
        <v/>
      </c>
      <c r="FV139" s="1004" t="str">
        <f t="shared" si="158"/>
        <v/>
      </c>
      <c r="FW139" s="1004" t="str">
        <f t="shared" si="159"/>
        <v/>
      </c>
      <c r="FX139" s="1004" t="str">
        <f t="shared" si="160"/>
        <v/>
      </c>
      <c r="FY139" s="1004" t="str">
        <f t="shared" si="161"/>
        <v/>
      </c>
      <c r="FZ139" s="1004" t="str">
        <f t="shared" si="162"/>
        <v/>
      </c>
      <c r="GA139" s="1004" t="str">
        <f t="shared" si="163"/>
        <v/>
      </c>
      <c r="GB139" s="1004" t="str">
        <f t="shared" si="164"/>
        <v/>
      </c>
      <c r="GC139" s="1004" t="str">
        <f t="shared" si="165"/>
        <v/>
      </c>
      <c r="GD139" s="1004" t="str">
        <f t="shared" si="166"/>
        <v/>
      </c>
      <c r="GE139" s="1004" t="str">
        <f t="shared" si="167"/>
        <v/>
      </c>
      <c r="GF139" s="1004" t="str">
        <f t="shared" si="168"/>
        <v/>
      </c>
      <c r="GG139" s="1004" t="str">
        <f t="shared" si="169"/>
        <v/>
      </c>
      <c r="GH139" s="1004" t="str">
        <f t="shared" si="170"/>
        <v/>
      </c>
      <c r="GI139" s="1004" t="str">
        <f t="shared" si="171"/>
        <v/>
      </c>
      <c r="GJ139" s="1004" t="str">
        <f t="shared" si="172"/>
        <v/>
      </c>
      <c r="GK139" s="1004" t="str">
        <f t="shared" si="173"/>
        <v/>
      </c>
      <c r="GL139" s="1004" t="str">
        <f t="shared" si="174"/>
        <v/>
      </c>
      <c r="GM139" s="1004" t="str">
        <f t="shared" si="175"/>
        <v/>
      </c>
      <c r="GN139" s="1004" t="str">
        <f t="shared" si="176"/>
        <v/>
      </c>
      <c r="GO139" s="1004" t="str">
        <f t="shared" si="177"/>
        <v/>
      </c>
      <c r="GP139" s="1004" t="str">
        <f t="shared" si="178"/>
        <v/>
      </c>
      <c r="GQ139" s="1004" t="str">
        <f t="shared" si="179"/>
        <v/>
      </c>
      <c r="GR139" s="1004" t="str">
        <f t="shared" si="180"/>
        <v/>
      </c>
      <c r="GS139" s="1004" t="str">
        <f t="shared" si="181"/>
        <v/>
      </c>
      <c r="GT139" s="1004" t="str">
        <f t="shared" si="182"/>
        <v/>
      </c>
      <c r="GU139" s="1004" t="str">
        <f t="shared" si="183"/>
        <v/>
      </c>
      <c r="GV139" s="1004" t="str">
        <f t="shared" si="184"/>
        <v/>
      </c>
      <c r="GW139" s="1004" t="str">
        <f t="shared" si="185"/>
        <v/>
      </c>
      <c r="GX139" s="1004" t="str">
        <f t="shared" si="186"/>
        <v/>
      </c>
      <c r="GY139" s="1004" t="str">
        <f t="shared" si="187"/>
        <v/>
      </c>
      <c r="GZ139" s="1004" t="str">
        <f t="shared" si="188"/>
        <v/>
      </c>
      <c r="HA139" s="1004" t="str">
        <f t="shared" si="189"/>
        <v/>
      </c>
      <c r="HB139" s="1004" t="str">
        <f t="shared" si="190"/>
        <v/>
      </c>
      <c r="HC139" s="1004" t="str">
        <f t="shared" si="191"/>
        <v/>
      </c>
      <c r="HD139" s="1004" t="str">
        <f t="shared" si="192"/>
        <v/>
      </c>
      <c r="HE139" s="1004" t="str">
        <f t="shared" si="193"/>
        <v/>
      </c>
      <c r="HF139" s="1004" t="str">
        <f t="shared" si="194"/>
        <v/>
      </c>
      <c r="HG139" s="1004" t="str">
        <f t="shared" si="195"/>
        <v/>
      </c>
      <c r="HH139" s="1004" t="str">
        <f t="shared" si="196"/>
        <v/>
      </c>
      <c r="HI139" s="1004" t="str">
        <f t="shared" si="197"/>
        <v/>
      </c>
      <c r="HJ139" s="1004" t="str">
        <f t="shared" si="198"/>
        <v/>
      </c>
      <c r="HK139" s="1004" t="str">
        <f t="shared" si="199"/>
        <v/>
      </c>
      <c r="HL139" s="1004" t="str">
        <f t="shared" si="200"/>
        <v/>
      </c>
      <c r="HM139" s="1004" t="str">
        <f t="shared" si="201"/>
        <v/>
      </c>
      <c r="HN139" s="1004" t="str">
        <f t="shared" si="202"/>
        <v/>
      </c>
      <c r="HO139" s="1004" t="str">
        <f t="shared" si="203"/>
        <v/>
      </c>
      <c r="HP139" s="1004" t="str">
        <f t="shared" si="204"/>
        <v/>
      </c>
      <c r="HQ139" s="1004" t="str">
        <f t="shared" si="205"/>
        <v/>
      </c>
      <c r="HR139" s="1004" t="str">
        <f t="shared" si="206"/>
        <v/>
      </c>
      <c r="HS139" s="1004" t="str">
        <f t="shared" si="207"/>
        <v/>
      </c>
      <c r="HT139" s="1004" t="str">
        <f t="shared" si="208"/>
        <v/>
      </c>
      <c r="HU139" s="1004" t="str">
        <f t="shared" si="209"/>
        <v/>
      </c>
      <c r="HV139" s="1004" t="str">
        <f t="shared" si="210"/>
        <v/>
      </c>
      <c r="HW139" s="1004" t="str">
        <f t="shared" si="211"/>
        <v/>
      </c>
      <c r="HX139" s="1004" t="str">
        <f t="shared" si="212"/>
        <v/>
      </c>
      <c r="HY139" s="1004" t="str">
        <f t="shared" si="213"/>
        <v/>
      </c>
      <c r="HZ139" s="1008" t="str">
        <f t="shared" si="214"/>
        <v/>
      </c>
      <c r="IA139" s="1008" t="str">
        <f t="shared" si="215"/>
        <v/>
      </c>
      <c r="IB139" s="1008" t="str">
        <f t="shared" si="216"/>
        <v/>
      </c>
      <c r="IC139" s="1008" t="str">
        <f t="shared" si="217"/>
        <v/>
      </c>
      <c r="ID139" s="1008" t="str">
        <f t="shared" si="218"/>
        <v/>
      </c>
      <c r="IE139" s="1008" t="str">
        <f t="shared" si="219"/>
        <v/>
      </c>
      <c r="IF139" s="1008" t="str">
        <f t="shared" si="220"/>
        <v/>
      </c>
      <c r="IG139" s="1008" t="str">
        <f t="shared" si="221"/>
        <v/>
      </c>
      <c r="IH139" s="1008" t="str">
        <f t="shared" si="222"/>
        <v/>
      </c>
      <c r="II139" s="1008" t="str">
        <f t="shared" si="223"/>
        <v/>
      </c>
      <c r="IJ139" s="1008" t="str">
        <f t="shared" si="224"/>
        <v/>
      </c>
      <c r="IK139" s="1008" t="str">
        <f t="shared" si="225"/>
        <v/>
      </c>
      <c r="IL139" s="1008" t="str">
        <f t="shared" si="226"/>
        <v/>
      </c>
      <c r="IM139" s="1008" t="str">
        <f t="shared" si="227"/>
        <v/>
      </c>
      <c r="IN139" s="1008" t="str">
        <f t="shared" si="228"/>
        <v/>
      </c>
      <c r="IO139" s="1008" t="str">
        <f t="shared" si="229"/>
        <v/>
      </c>
      <c r="IP139" s="1008" t="str">
        <f t="shared" si="230"/>
        <v/>
      </c>
      <c r="IQ139" s="1008" t="str">
        <f t="shared" si="231"/>
        <v/>
      </c>
      <c r="IR139" s="1008" t="str">
        <f t="shared" si="232"/>
        <v/>
      </c>
      <c r="IS139" s="1008" t="str">
        <f t="shared" si="233"/>
        <v/>
      </c>
      <c r="IT139" s="1008" t="str">
        <f t="shared" si="234"/>
        <v/>
      </c>
      <c r="IU139" s="1008" t="str">
        <f t="shared" si="235"/>
        <v/>
      </c>
      <c r="IV139" s="1008" t="str">
        <f t="shared" si="236"/>
        <v/>
      </c>
      <c r="IW139" s="1008" t="str">
        <f t="shared" si="237"/>
        <v/>
      </c>
      <c r="IX139" s="1008" t="str">
        <f t="shared" si="238"/>
        <v/>
      </c>
      <c r="IY139" s="1008" t="str">
        <f t="shared" si="239"/>
        <v/>
      </c>
      <c r="IZ139" s="1008" t="str">
        <f t="shared" si="240"/>
        <v/>
      </c>
      <c r="JA139" s="1008" t="str">
        <f t="shared" si="241"/>
        <v/>
      </c>
      <c r="JB139" s="1008" t="str">
        <f t="shared" si="242"/>
        <v/>
      </c>
      <c r="JC139" s="1008" t="str">
        <f t="shared" si="243"/>
        <v/>
      </c>
      <c r="JD139" s="1008" t="str">
        <f t="shared" si="244"/>
        <v/>
      </c>
      <c r="JE139" s="1008" t="str">
        <f t="shared" si="245"/>
        <v/>
      </c>
      <c r="JF139" s="1008" t="str">
        <f t="shared" si="246"/>
        <v/>
      </c>
      <c r="JG139" s="1008" t="str">
        <f t="shared" si="247"/>
        <v/>
      </c>
      <c r="JH139" s="1008" t="str">
        <f t="shared" si="248"/>
        <v/>
      </c>
      <c r="JI139" s="1008" t="str">
        <f t="shared" si="249"/>
        <v/>
      </c>
      <c r="JJ139" s="1008" t="str">
        <f t="shared" si="250"/>
        <v/>
      </c>
      <c r="JK139" s="1008" t="str">
        <f t="shared" si="251"/>
        <v/>
      </c>
      <c r="JL139" s="1008" t="str">
        <f t="shared" si="252"/>
        <v/>
      </c>
      <c r="JM139" s="1008" t="str">
        <f t="shared" si="253"/>
        <v/>
      </c>
      <c r="JN139" s="1008" t="str">
        <f t="shared" si="254"/>
        <v/>
      </c>
      <c r="JO139" s="1008" t="str">
        <f t="shared" si="255"/>
        <v/>
      </c>
      <c r="JP139" s="1008" t="str">
        <f t="shared" si="256"/>
        <v/>
      </c>
      <c r="JQ139" s="1008" t="str">
        <f t="shared" si="257"/>
        <v/>
      </c>
      <c r="JR139" s="1008" t="str">
        <f t="shared" si="258"/>
        <v/>
      </c>
      <c r="JS139" s="1008" t="str">
        <f t="shared" si="259"/>
        <v/>
      </c>
      <c r="JT139" s="1008" t="str">
        <f t="shared" si="260"/>
        <v/>
      </c>
      <c r="JU139" s="1008" t="str">
        <f t="shared" si="261"/>
        <v/>
      </c>
      <c r="JV139" s="1008" t="str">
        <f t="shared" si="262"/>
        <v/>
      </c>
      <c r="JW139" s="1008" t="str">
        <f t="shared" si="263"/>
        <v/>
      </c>
      <c r="JX139" s="1008" t="str">
        <f t="shared" si="264"/>
        <v/>
      </c>
      <c r="JY139" s="1008" t="str">
        <f t="shared" si="265"/>
        <v/>
      </c>
      <c r="JZ139" s="1008" t="str">
        <f t="shared" si="266"/>
        <v/>
      </c>
      <c r="KA139" s="1008" t="str">
        <f t="shared" si="267"/>
        <v/>
      </c>
      <c r="KB139" s="1008" t="str">
        <f t="shared" si="268"/>
        <v/>
      </c>
      <c r="KC139" s="1008" t="str">
        <f t="shared" si="269"/>
        <v/>
      </c>
      <c r="KD139" s="1008" t="str">
        <f t="shared" si="270"/>
        <v/>
      </c>
      <c r="KE139" s="1008" t="str">
        <f t="shared" si="271"/>
        <v/>
      </c>
      <c r="KF139" s="1008" t="str">
        <f t="shared" si="272"/>
        <v/>
      </c>
      <c r="KG139" s="1008" t="str">
        <f t="shared" si="273"/>
        <v/>
      </c>
      <c r="KH139" s="1008" t="str">
        <f t="shared" si="274"/>
        <v/>
      </c>
      <c r="KI139" s="1008" t="str">
        <f t="shared" si="275"/>
        <v/>
      </c>
      <c r="KJ139" s="1008" t="str">
        <f t="shared" si="276"/>
        <v/>
      </c>
      <c r="KK139" s="1008" t="str">
        <f t="shared" si="277"/>
        <v/>
      </c>
      <c r="KL139" s="1008" t="str">
        <f t="shared" si="278"/>
        <v/>
      </c>
      <c r="KM139" s="1008" t="str">
        <f t="shared" si="279"/>
        <v/>
      </c>
      <c r="KN139" s="1008" t="str">
        <f t="shared" si="280"/>
        <v/>
      </c>
      <c r="KO139" s="1008" t="str">
        <f t="shared" si="281"/>
        <v/>
      </c>
      <c r="KP139" s="1008" t="str">
        <f t="shared" si="282"/>
        <v/>
      </c>
      <c r="KQ139" s="1008" t="str">
        <f t="shared" si="283"/>
        <v/>
      </c>
      <c r="KR139" s="1008" t="str">
        <f t="shared" si="284"/>
        <v/>
      </c>
      <c r="KS139" s="1008" t="str">
        <f t="shared" si="285"/>
        <v/>
      </c>
      <c r="KT139" s="1008" t="str">
        <f t="shared" si="286"/>
        <v/>
      </c>
      <c r="KU139" s="1008" t="str">
        <f t="shared" si="287"/>
        <v/>
      </c>
      <c r="KV139" s="1008" t="str">
        <f t="shared" si="288"/>
        <v/>
      </c>
      <c r="KW139" s="1008" t="str">
        <f t="shared" si="289"/>
        <v/>
      </c>
      <c r="KX139" s="1008" t="str">
        <f t="shared" si="290"/>
        <v/>
      </c>
      <c r="KY139" s="1008" t="str">
        <f t="shared" si="291"/>
        <v/>
      </c>
      <c r="KZ139" s="1008" t="str">
        <f t="shared" si="292"/>
        <v/>
      </c>
      <c r="LA139" s="1008" t="str">
        <f t="shared" si="293"/>
        <v/>
      </c>
      <c r="LB139" s="1008" t="str">
        <f t="shared" si="294"/>
        <v/>
      </c>
      <c r="LC139" s="1008" t="str">
        <f t="shared" si="295"/>
        <v/>
      </c>
      <c r="LD139" s="1008" t="str">
        <f t="shared" si="296"/>
        <v/>
      </c>
      <c r="LE139" s="1008" t="str">
        <f t="shared" si="297"/>
        <v/>
      </c>
      <c r="LF139" s="1008" t="str">
        <f t="shared" si="298"/>
        <v/>
      </c>
      <c r="LG139" s="1008" t="str">
        <f t="shared" si="299"/>
        <v/>
      </c>
      <c r="LH139" s="1008" t="str">
        <f t="shared" si="300"/>
        <v/>
      </c>
      <c r="LI139" s="1008" t="str">
        <f t="shared" si="301"/>
        <v/>
      </c>
      <c r="LJ139" s="1008" t="str">
        <f t="shared" si="302"/>
        <v/>
      </c>
      <c r="LK139" s="1008" t="str">
        <f t="shared" si="303"/>
        <v/>
      </c>
      <c r="LL139" s="1008" t="str">
        <f t="shared" si="304"/>
        <v/>
      </c>
      <c r="LM139" s="1008" t="str">
        <f t="shared" si="305"/>
        <v/>
      </c>
      <c r="LN139" s="1008" t="str">
        <f t="shared" si="306"/>
        <v/>
      </c>
      <c r="LO139" s="1008" t="str">
        <f t="shared" si="307"/>
        <v/>
      </c>
      <c r="LP139" s="1008" t="str">
        <f t="shared" si="308"/>
        <v/>
      </c>
      <c r="LQ139" s="1009" t="str">
        <f t="shared" si="309"/>
        <v/>
      </c>
      <c r="LR139" s="1009" t="str">
        <f t="shared" si="310"/>
        <v/>
      </c>
      <c r="LS139" s="1009" t="str">
        <f t="shared" si="311"/>
        <v/>
      </c>
      <c r="LT139" s="1009" t="str">
        <f t="shared" si="312"/>
        <v/>
      </c>
      <c r="LU139" s="1009" t="str">
        <f t="shared" si="313"/>
        <v/>
      </c>
      <c r="LV139" s="1004" t="str">
        <f t="shared" si="314"/>
        <v/>
      </c>
      <c r="LW139" s="1004" t="str">
        <f t="shared" si="315"/>
        <v/>
      </c>
      <c r="LX139" s="1004" t="str">
        <f t="shared" si="316"/>
        <v/>
      </c>
      <c r="LY139" s="1004" t="str">
        <f t="shared" si="317"/>
        <v/>
      </c>
      <c r="LZ139" s="1004" t="str">
        <f t="shared" si="318"/>
        <v/>
      </c>
      <c r="MA139" s="1004" t="str">
        <f t="shared" si="319"/>
        <v/>
      </c>
      <c r="MB139" s="1004" t="str">
        <f t="shared" si="320"/>
        <v/>
      </c>
      <c r="MC139" s="1004" t="str">
        <f t="shared" si="321"/>
        <v/>
      </c>
      <c r="MD139" s="1004" t="str">
        <f t="shared" si="322"/>
        <v/>
      </c>
      <c r="ME139" s="1004" t="str">
        <f t="shared" si="323"/>
        <v/>
      </c>
      <c r="MF139" s="1004" t="str">
        <f t="shared" si="324"/>
        <v/>
      </c>
      <c r="MG139" s="1004" t="str">
        <f t="shared" si="325"/>
        <v/>
      </c>
      <c r="MH139" s="1004" t="str">
        <f t="shared" si="326"/>
        <v/>
      </c>
      <c r="MI139" s="1004" t="str">
        <f t="shared" si="327"/>
        <v/>
      </c>
      <c r="MJ139" s="1004" t="str">
        <f t="shared" si="328"/>
        <v/>
      </c>
      <c r="MK139" s="1004" t="str">
        <f t="shared" si="329"/>
        <v/>
      </c>
      <c r="ML139" s="1004" t="str">
        <f t="shared" si="330"/>
        <v/>
      </c>
      <c r="MM139" s="1004" t="str">
        <f t="shared" si="331"/>
        <v/>
      </c>
      <c r="MN139" s="1004" t="str">
        <f t="shared" si="332"/>
        <v/>
      </c>
      <c r="MO139" s="1004" t="str">
        <f t="shared" si="333"/>
        <v/>
      </c>
      <c r="MP139" s="1007">
        <f t="shared" si="340"/>
        <v>0</v>
      </c>
      <c r="MQ139" s="1007">
        <f t="shared" si="341"/>
        <v>0</v>
      </c>
      <c r="MR139" s="1007">
        <f t="shared" si="342"/>
        <v>0</v>
      </c>
      <c r="MS139" s="1007">
        <f t="shared" si="343"/>
        <v>0</v>
      </c>
      <c r="MT139" s="1007">
        <f t="shared" si="344"/>
        <v>0</v>
      </c>
      <c r="MU139" s="1007">
        <f t="shared" si="345"/>
        <v>0</v>
      </c>
      <c r="MV139" s="1007">
        <f t="shared" si="346"/>
        <v>0</v>
      </c>
      <c r="MW139" s="1007">
        <f t="shared" si="347"/>
        <v>0</v>
      </c>
      <c r="MX139" s="1007">
        <f t="shared" si="348"/>
        <v>0</v>
      </c>
      <c r="MY139" s="1007">
        <f t="shared" si="349"/>
        <v>0</v>
      </c>
      <c r="MZ139" s="1007">
        <f t="shared" si="334"/>
        <v>0</v>
      </c>
      <c r="NA139" s="1007">
        <f t="shared" si="335"/>
        <v>0</v>
      </c>
      <c r="NB139" s="1007">
        <f t="shared" si="336"/>
        <v>0</v>
      </c>
      <c r="NC139" s="1007">
        <f t="shared" si="337"/>
        <v>0</v>
      </c>
      <c r="ND139" s="1007">
        <f t="shared" si="338"/>
        <v>0</v>
      </c>
    </row>
    <row r="140" spans="1:369" s="1004" customFormat="1" ht="13.9" customHeight="1" x14ac:dyDescent="0.2">
      <c r="A140" s="1103" t="str">
        <f t="shared" si="339"/>
        <v/>
      </c>
      <c r="B140" s="1047">
        <f>'Rent Schedule &amp; Summary'!B47</f>
        <v>0</v>
      </c>
      <c r="C140" s="1038">
        <f>'Rent Schedule &amp; Summary'!C47</f>
        <v>0</v>
      </c>
      <c r="D140" s="1039">
        <f>'Rent Schedule &amp; Summary'!D47</f>
        <v>0</v>
      </c>
      <c r="E140" s="1040">
        <f>'Rent Schedule &amp; Summary'!E47</f>
        <v>0</v>
      </c>
      <c r="F140" s="1040">
        <f>'Rent Schedule &amp; Summary'!F47</f>
        <v>0</v>
      </c>
      <c r="G140" s="1040">
        <f>'Rent Schedule &amp; Summary'!G47</f>
        <v>0</v>
      </c>
      <c r="H140" s="1040">
        <f>'Rent Schedule &amp; Summary'!H47</f>
        <v>0</v>
      </c>
      <c r="I140" s="1040">
        <f>'Rent Schedule &amp; Summary'!I47</f>
        <v>0</v>
      </c>
      <c r="J140" s="1040">
        <f>'Rent Schedule &amp; Summary'!J47</f>
        <v>0</v>
      </c>
      <c r="K140" s="1041">
        <f>'Rent Schedule &amp; Summary'!K47</f>
        <v>0</v>
      </c>
      <c r="L140" s="480">
        <f t="shared" si="2"/>
        <v>0</v>
      </c>
      <c r="M140" s="480">
        <f t="shared" si="3"/>
        <v>0</v>
      </c>
      <c r="N140" s="1042">
        <f>'Rent Schedule &amp; Summary'!N47</f>
        <v>0</v>
      </c>
      <c r="O140" s="1042">
        <f>'Rent Schedule &amp; Summary'!K47</f>
        <v>0</v>
      </c>
      <c r="P140" s="1042">
        <f>'Rent Schedule &amp; Summary'!P47</f>
        <v>0</v>
      </c>
      <c r="Q140" s="1044">
        <f>'Rent Schedule &amp; Summary'!Q47</f>
        <v>0</v>
      </c>
      <c r="R140" s="1045"/>
      <c r="S140" s="1046"/>
      <c r="T140" s="1456"/>
      <c r="U140" s="1456"/>
      <c r="V140" s="1456"/>
      <c r="W140" s="1456"/>
      <c r="X140" s="1004" t="str">
        <f t="shared" si="4"/>
        <v/>
      </c>
      <c r="Y140" s="1004" t="str">
        <f t="shared" si="5"/>
        <v/>
      </c>
      <c r="Z140" s="1004" t="str">
        <f t="shared" si="6"/>
        <v/>
      </c>
      <c r="AA140" s="1004" t="str">
        <f t="shared" si="7"/>
        <v/>
      </c>
      <c r="AB140" s="1004" t="str">
        <f t="shared" si="8"/>
        <v/>
      </c>
      <c r="AC140" s="1004" t="str">
        <f t="shared" si="9"/>
        <v/>
      </c>
      <c r="AD140" s="1004" t="str">
        <f t="shared" si="10"/>
        <v/>
      </c>
      <c r="AE140" s="1004" t="str">
        <f t="shared" si="11"/>
        <v/>
      </c>
      <c r="AF140" s="1004" t="str">
        <f t="shared" si="12"/>
        <v/>
      </c>
      <c r="AG140" s="1004" t="str">
        <f t="shared" si="13"/>
        <v/>
      </c>
      <c r="AH140" s="1004" t="str">
        <f t="shared" si="14"/>
        <v/>
      </c>
      <c r="AI140" s="1004" t="str">
        <f t="shared" si="15"/>
        <v/>
      </c>
      <c r="AJ140" s="1004" t="str">
        <f t="shared" si="16"/>
        <v/>
      </c>
      <c r="AK140" s="1004" t="str">
        <f t="shared" si="17"/>
        <v/>
      </c>
      <c r="AL140" s="1004" t="str">
        <f t="shared" si="18"/>
        <v/>
      </c>
      <c r="AM140" s="1004" t="str">
        <f t="shared" si="19"/>
        <v/>
      </c>
      <c r="AN140" s="1004" t="str">
        <f t="shared" si="20"/>
        <v/>
      </c>
      <c r="AO140" s="1004" t="str">
        <f t="shared" si="21"/>
        <v/>
      </c>
      <c r="AP140" s="1004" t="str">
        <f t="shared" si="22"/>
        <v/>
      </c>
      <c r="AQ140" s="1004" t="str">
        <f t="shared" si="23"/>
        <v/>
      </c>
      <c r="AR140" s="1004" t="str">
        <f t="shared" si="24"/>
        <v/>
      </c>
      <c r="AS140" s="1004" t="str">
        <f t="shared" si="25"/>
        <v/>
      </c>
      <c r="AT140" s="1004" t="str">
        <f t="shared" si="26"/>
        <v/>
      </c>
      <c r="AU140" s="1004" t="str">
        <f t="shared" si="27"/>
        <v/>
      </c>
      <c r="AV140" s="1004" t="str">
        <f t="shared" si="28"/>
        <v/>
      </c>
      <c r="AW140" s="1004" t="str">
        <f t="shared" si="29"/>
        <v/>
      </c>
      <c r="AX140" s="1004" t="str">
        <f t="shared" si="30"/>
        <v/>
      </c>
      <c r="AY140" s="1004" t="str">
        <f t="shared" si="31"/>
        <v/>
      </c>
      <c r="AZ140" s="1004" t="str">
        <f t="shared" si="32"/>
        <v/>
      </c>
      <c r="BA140" s="1004" t="str">
        <f t="shared" si="33"/>
        <v/>
      </c>
      <c r="BB140" s="1004" t="str">
        <f t="shared" si="34"/>
        <v/>
      </c>
      <c r="BC140" s="1004" t="str">
        <f t="shared" si="35"/>
        <v/>
      </c>
      <c r="BD140" s="1004" t="str">
        <f t="shared" si="36"/>
        <v/>
      </c>
      <c r="BE140" s="1004" t="str">
        <f t="shared" si="37"/>
        <v/>
      </c>
      <c r="BF140" s="1004" t="str">
        <f t="shared" si="38"/>
        <v/>
      </c>
      <c r="BG140" s="1004" t="str">
        <f t="shared" si="39"/>
        <v/>
      </c>
      <c r="BH140" s="1004" t="str">
        <f t="shared" si="40"/>
        <v/>
      </c>
      <c r="BI140" s="1004" t="str">
        <f t="shared" si="41"/>
        <v/>
      </c>
      <c r="BJ140" s="1004" t="str">
        <f t="shared" si="42"/>
        <v/>
      </c>
      <c r="BK140" s="1004" t="str">
        <f t="shared" si="43"/>
        <v/>
      </c>
      <c r="BL140" s="1004" t="str">
        <f t="shared" si="44"/>
        <v/>
      </c>
      <c r="BM140" s="1004" t="str">
        <f t="shared" si="45"/>
        <v/>
      </c>
      <c r="BN140" s="1004" t="str">
        <f t="shared" si="46"/>
        <v/>
      </c>
      <c r="BO140" s="1004" t="str">
        <f t="shared" si="47"/>
        <v/>
      </c>
      <c r="BP140" s="1004" t="str">
        <f t="shared" si="48"/>
        <v/>
      </c>
      <c r="BQ140" s="1004" t="str">
        <f t="shared" si="49"/>
        <v/>
      </c>
      <c r="BR140" s="1004" t="str">
        <f t="shared" si="50"/>
        <v/>
      </c>
      <c r="BS140" s="1004" t="str">
        <f t="shared" si="51"/>
        <v/>
      </c>
      <c r="BT140" s="1004" t="str">
        <f t="shared" si="52"/>
        <v/>
      </c>
      <c r="BU140" s="1004" t="str">
        <f t="shared" si="53"/>
        <v/>
      </c>
      <c r="BV140" s="1004" t="str">
        <f t="shared" si="54"/>
        <v/>
      </c>
      <c r="BW140" s="1004" t="str">
        <f t="shared" si="55"/>
        <v/>
      </c>
      <c r="BX140" s="1004" t="str">
        <f t="shared" si="56"/>
        <v/>
      </c>
      <c r="BY140" s="1004" t="str">
        <f t="shared" si="57"/>
        <v/>
      </c>
      <c r="BZ140" s="1004" t="str">
        <f t="shared" si="58"/>
        <v/>
      </c>
      <c r="CA140" s="1004" t="str">
        <f t="shared" si="59"/>
        <v/>
      </c>
      <c r="CB140" s="1004" t="str">
        <f t="shared" si="60"/>
        <v/>
      </c>
      <c r="CC140" s="1004" t="str">
        <f t="shared" si="61"/>
        <v/>
      </c>
      <c r="CD140" s="1004" t="str">
        <f t="shared" si="62"/>
        <v/>
      </c>
      <c r="CE140" s="1004" t="str">
        <f t="shared" si="63"/>
        <v/>
      </c>
      <c r="CF140" s="1004" t="str">
        <f t="shared" si="64"/>
        <v/>
      </c>
      <c r="CG140" s="1004" t="str">
        <f t="shared" si="65"/>
        <v/>
      </c>
      <c r="CH140" s="1004" t="str">
        <f t="shared" si="66"/>
        <v/>
      </c>
      <c r="CI140" s="1004" t="str">
        <f t="shared" si="67"/>
        <v/>
      </c>
      <c r="CJ140" s="1004" t="str">
        <f t="shared" si="68"/>
        <v/>
      </c>
      <c r="CK140" s="1004" t="str">
        <f t="shared" si="69"/>
        <v/>
      </c>
      <c r="CL140" s="1004" t="str">
        <f t="shared" si="70"/>
        <v/>
      </c>
      <c r="CM140" s="1004" t="str">
        <f t="shared" si="71"/>
        <v/>
      </c>
      <c r="CN140" s="1004" t="str">
        <f t="shared" si="72"/>
        <v/>
      </c>
      <c r="CO140" s="1004" t="str">
        <f t="shared" si="73"/>
        <v/>
      </c>
      <c r="CP140" s="1004" t="str">
        <f t="shared" si="74"/>
        <v/>
      </c>
      <c r="CQ140" s="1004" t="str">
        <f t="shared" si="75"/>
        <v/>
      </c>
      <c r="CR140" s="1004" t="str">
        <f t="shared" si="76"/>
        <v/>
      </c>
      <c r="CS140" s="1004" t="str">
        <f t="shared" si="77"/>
        <v/>
      </c>
      <c r="CT140" s="1004" t="str">
        <f t="shared" si="78"/>
        <v/>
      </c>
      <c r="CU140" s="1004" t="str">
        <f t="shared" si="79"/>
        <v/>
      </c>
      <c r="CV140" s="1004" t="str">
        <f t="shared" si="80"/>
        <v/>
      </c>
      <c r="CW140" s="1004" t="str">
        <f t="shared" si="81"/>
        <v/>
      </c>
      <c r="CX140" s="1004" t="str">
        <f t="shared" si="82"/>
        <v/>
      </c>
      <c r="CY140" s="1004" t="str">
        <f t="shared" si="83"/>
        <v/>
      </c>
      <c r="CZ140" s="1004" t="str">
        <f t="shared" si="84"/>
        <v/>
      </c>
      <c r="DA140" s="1004" t="str">
        <f t="shared" si="85"/>
        <v/>
      </c>
      <c r="DB140" s="1004" t="str">
        <f t="shared" si="86"/>
        <v/>
      </c>
      <c r="DC140" s="1004" t="str">
        <f t="shared" si="87"/>
        <v/>
      </c>
      <c r="DD140" s="1004" t="str">
        <f t="shared" si="88"/>
        <v/>
      </c>
      <c r="DE140" s="1004" t="str">
        <f t="shared" si="89"/>
        <v/>
      </c>
      <c r="DF140" s="1004" t="str">
        <f t="shared" si="90"/>
        <v/>
      </c>
      <c r="DG140" s="1004" t="str">
        <f t="shared" si="91"/>
        <v/>
      </c>
      <c r="DH140" s="1004" t="str">
        <f t="shared" si="92"/>
        <v/>
      </c>
      <c r="DI140" s="1004" t="str">
        <f t="shared" si="93"/>
        <v/>
      </c>
      <c r="DJ140" s="1004" t="str">
        <f t="shared" si="94"/>
        <v/>
      </c>
      <c r="DK140" s="1004" t="str">
        <f t="shared" si="95"/>
        <v/>
      </c>
      <c r="DL140" s="1004" t="str">
        <f t="shared" si="96"/>
        <v/>
      </c>
      <c r="DM140" s="1004" t="str">
        <f t="shared" si="97"/>
        <v/>
      </c>
      <c r="DN140" s="1004" t="str">
        <f t="shared" si="98"/>
        <v/>
      </c>
      <c r="DO140" s="1004" t="str">
        <f t="shared" si="99"/>
        <v/>
      </c>
      <c r="DP140" s="1004" t="str">
        <f t="shared" si="100"/>
        <v/>
      </c>
      <c r="DQ140" s="1004" t="str">
        <f t="shared" si="101"/>
        <v/>
      </c>
      <c r="DR140" s="1004" t="str">
        <f t="shared" si="102"/>
        <v/>
      </c>
      <c r="DS140" s="1004" t="str">
        <f t="shared" si="103"/>
        <v/>
      </c>
      <c r="DT140" s="1004" t="str">
        <f t="shared" si="104"/>
        <v/>
      </c>
      <c r="DU140" s="1004" t="str">
        <f t="shared" si="105"/>
        <v/>
      </c>
      <c r="DV140" s="1004" t="str">
        <f t="shared" si="106"/>
        <v/>
      </c>
      <c r="DW140" s="1004" t="str">
        <f t="shared" si="107"/>
        <v/>
      </c>
      <c r="DX140" s="1004" t="str">
        <f t="shared" si="108"/>
        <v/>
      </c>
      <c r="DY140" s="1004" t="str">
        <f t="shared" si="109"/>
        <v/>
      </c>
      <c r="DZ140" s="1004" t="str">
        <f t="shared" si="110"/>
        <v/>
      </c>
      <c r="EA140" s="1004" t="str">
        <f t="shared" si="111"/>
        <v/>
      </c>
      <c r="EB140" s="1004" t="str">
        <f t="shared" si="112"/>
        <v/>
      </c>
      <c r="EC140" s="1004" t="str">
        <f t="shared" si="113"/>
        <v/>
      </c>
      <c r="ED140" s="1004" t="str">
        <f t="shared" si="114"/>
        <v/>
      </c>
      <c r="EE140" s="1004" t="str">
        <f t="shared" si="115"/>
        <v/>
      </c>
      <c r="EF140" s="1004" t="str">
        <f t="shared" si="116"/>
        <v/>
      </c>
      <c r="EG140" s="1004" t="str">
        <f t="shared" si="117"/>
        <v/>
      </c>
      <c r="EH140" s="1004" t="str">
        <f t="shared" si="118"/>
        <v/>
      </c>
      <c r="EI140" s="1004" t="str">
        <f t="shared" si="119"/>
        <v/>
      </c>
      <c r="EJ140" s="1004" t="str">
        <f t="shared" si="120"/>
        <v/>
      </c>
      <c r="EK140" s="1004" t="str">
        <f t="shared" si="121"/>
        <v/>
      </c>
      <c r="EL140" s="1004" t="str">
        <f t="shared" si="122"/>
        <v/>
      </c>
      <c r="EM140" s="1004" t="str">
        <f t="shared" si="123"/>
        <v/>
      </c>
      <c r="EN140" s="1004" t="str">
        <f t="shared" si="124"/>
        <v/>
      </c>
      <c r="EO140" s="1004" t="str">
        <f t="shared" si="125"/>
        <v/>
      </c>
      <c r="EP140" s="1004" t="str">
        <f t="shared" si="126"/>
        <v/>
      </c>
      <c r="EQ140" s="1004" t="str">
        <f t="shared" si="127"/>
        <v/>
      </c>
      <c r="ER140" s="1004" t="str">
        <f t="shared" si="128"/>
        <v/>
      </c>
      <c r="ES140" s="1004" t="str">
        <f t="shared" si="129"/>
        <v/>
      </c>
      <c r="ET140" s="1004" t="str">
        <f t="shared" si="130"/>
        <v/>
      </c>
      <c r="EU140" s="1004" t="str">
        <f t="shared" si="131"/>
        <v/>
      </c>
      <c r="EV140" s="1004" t="str">
        <f t="shared" si="132"/>
        <v/>
      </c>
      <c r="EW140" s="1004" t="str">
        <f t="shared" si="133"/>
        <v/>
      </c>
      <c r="EX140" s="1004" t="str">
        <f t="shared" si="134"/>
        <v/>
      </c>
      <c r="EY140" s="1004" t="str">
        <f t="shared" si="135"/>
        <v/>
      </c>
      <c r="EZ140" s="1004" t="str">
        <f t="shared" si="136"/>
        <v/>
      </c>
      <c r="FA140" s="1004" t="str">
        <f t="shared" si="137"/>
        <v/>
      </c>
      <c r="FB140" s="1004" t="str">
        <f t="shared" si="138"/>
        <v/>
      </c>
      <c r="FC140" s="1004" t="str">
        <f t="shared" si="139"/>
        <v/>
      </c>
      <c r="FD140" s="1004" t="str">
        <f t="shared" si="140"/>
        <v/>
      </c>
      <c r="FE140" s="1004" t="str">
        <f t="shared" si="141"/>
        <v/>
      </c>
      <c r="FF140" s="1004" t="str">
        <f t="shared" si="142"/>
        <v/>
      </c>
      <c r="FG140" s="1004" t="str">
        <f t="shared" si="143"/>
        <v/>
      </c>
      <c r="FH140" s="1004" t="str">
        <f t="shared" si="144"/>
        <v/>
      </c>
      <c r="FI140" s="1004" t="str">
        <f t="shared" si="145"/>
        <v/>
      </c>
      <c r="FJ140" s="1004" t="str">
        <f t="shared" si="146"/>
        <v/>
      </c>
      <c r="FK140" s="1004" t="str">
        <f t="shared" si="147"/>
        <v/>
      </c>
      <c r="FL140" s="1004" t="str">
        <f t="shared" si="148"/>
        <v/>
      </c>
      <c r="FM140" s="1004" t="str">
        <f t="shared" si="149"/>
        <v/>
      </c>
      <c r="FN140" s="1004" t="str">
        <f t="shared" si="150"/>
        <v/>
      </c>
      <c r="FO140" s="1004" t="str">
        <f t="shared" si="151"/>
        <v/>
      </c>
      <c r="FP140" s="1004" t="str">
        <f t="shared" si="152"/>
        <v/>
      </c>
      <c r="FQ140" s="1004" t="str">
        <f t="shared" si="153"/>
        <v/>
      </c>
      <c r="FR140" s="1004" t="str">
        <f t="shared" si="154"/>
        <v/>
      </c>
      <c r="FS140" s="1004" t="str">
        <f t="shared" si="155"/>
        <v/>
      </c>
      <c r="FT140" s="1004" t="str">
        <f t="shared" si="156"/>
        <v/>
      </c>
      <c r="FU140" s="1004" t="str">
        <f t="shared" si="157"/>
        <v/>
      </c>
      <c r="FV140" s="1004" t="str">
        <f t="shared" si="158"/>
        <v/>
      </c>
      <c r="FW140" s="1004" t="str">
        <f t="shared" si="159"/>
        <v/>
      </c>
      <c r="FX140" s="1004" t="str">
        <f t="shared" si="160"/>
        <v/>
      </c>
      <c r="FY140" s="1004" t="str">
        <f t="shared" si="161"/>
        <v/>
      </c>
      <c r="FZ140" s="1004" t="str">
        <f t="shared" si="162"/>
        <v/>
      </c>
      <c r="GA140" s="1004" t="str">
        <f t="shared" si="163"/>
        <v/>
      </c>
      <c r="GB140" s="1004" t="str">
        <f t="shared" si="164"/>
        <v/>
      </c>
      <c r="GC140" s="1004" t="str">
        <f t="shared" si="165"/>
        <v/>
      </c>
      <c r="GD140" s="1004" t="str">
        <f t="shared" si="166"/>
        <v/>
      </c>
      <c r="GE140" s="1004" t="str">
        <f t="shared" si="167"/>
        <v/>
      </c>
      <c r="GF140" s="1004" t="str">
        <f t="shared" si="168"/>
        <v/>
      </c>
      <c r="GG140" s="1004" t="str">
        <f t="shared" si="169"/>
        <v/>
      </c>
      <c r="GH140" s="1004" t="str">
        <f t="shared" si="170"/>
        <v/>
      </c>
      <c r="GI140" s="1004" t="str">
        <f t="shared" si="171"/>
        <v/>
      </c>
      <c r="GJ140" s="1004" t="str">
        <f t="shared" si="172"/>
        <v/>
      </c>
      <c r="GK140" s="1004" t="str">
        <f t="shared" si="173"/>
        <v/>
      </c>
      <c r="GL140" s="1004" t="str">
        <f t="shared" si="174"/>
        <v/>
      </c>
      <c r="GM140" s="1004" t="str">
        <f t="shared" si="175"/>
        <v/>
      </c>
      <c r="GN140" s="1004" t="str">
        <f t="shared" si="176"/>
        <v/>
      </c>
      <c r="GO140" s="1004" t="str">
        <f t="shared" si="177"/>
        <v/>
      </c>
      <c r="GP140" s="1004" t="str">
        <f t="shared" si="178"/>
        <v/>
      </c>
      <c r="GQ140" s="1004" t="str">
        <f t="shared" si="179"/>
        <v/>
      </c>
      <c r="GR140" s="1004" t="str">
        <f t="shared" si="180"/>
        <v/>
      </c>
      <c r="GS140" s="1004" t="str">
        <f t="shared" si="181"/>
        <v/>
      </c>
      <c r="GT140" s="1004" t="str">
        <f t="shared" si="182"/>
        <v/>
      </c>
      <c r="GU140" s="1004" t="str">
        <f t="shared" si="183"/>
        <v/>
      </c>
      <c r="GV140" s="1004" t="str">
        <f t="shared" si="184"/>
        <v/>
      </c>
      <c r="GW140" s="1004" t="str">
        <f t="shared" si="185"/>
        <v/>
      </c>
      <c r="GX140" s="1004" t="str">
        <f t="shared" si="186"/>
        <v/>
      </c>
      <c r="GY140" s="1004" t="str">
        <f t="shared" si="187"/>
        <v/>
      </c>
      <c r="GZ140" s="1004" t="str">
        <f t="shared" si="188"/>
        <v/>
      </c>
      <c r="HA140" s="1004" t="str">
        <f t="shared" si="189"/>
        <v/>
      </c>
      <c r="HB140" s="1004" t="str">
        <f t="shared" si="190"/>
        <v/>
      </c>
      <c r="HC140" s="1004" t="str">
        <f t="shared" si="191"/>
        <v/>
      </c>
      <c r="HD140" s="1004" t="str">
        <f t="shared" si="192"/>
        <v/>
      </c>
      <c r="HE140" s="1004" t="str">
        <f t="shared" si="193"/>
        <v/>
      </c>
      <c r="HF140" s="1004" t="str">
        <f t="shared" si="194"/>
        <v/>
      </c>
      <c r="HG140" s="1004" t="str">
        <f t="shared" si="195"/>
        <v/>
      </c>
      <c r="HH140" s="1004" t="str">
        <f t="shared" si="196"/>
        <v/>
      </c>
      <c r="HI140" s="1004" t="str">
        <f t="shared" si="197"/>
        <v/>
      </c>
      <c r="HJ140" s="1004" t="str">
        <f t="shared" si="198"/>
        <v/>
      </c>
      <c r="HK140" s="1004" t="str">
        <f t="shared" si="199"/>
        <v/>
      </c>
      <c r="HL140" s="1004" t="str">
        <f t="shared" si="200"/>
        <v/>
      </c>
      <c r="HM140" s="1004" t="str">
        <f t="shared" si="201"/>
        <v/>
      </c>
      <c r="HN140" s="1004" t="str">
        <f t="shared" si="202"/>
        <v/>
      </c>
      <c r="HO140" s="1004" t="str">
        <f t="shared" si="203"/>
        <v/>
      </c>
      <c r="HP140" s="1004" t="str">
        <f t="shared" si="204"/>
        <v/>
      </c>
      <c r="HQ140" s="1004" t="str">
        <f t="shared" si="205"/>
        <v/>
      </c>
      <c r="HR140" s="1004" t="str">
        <f t="shared" si="206"/>
        <v/>
      </c>
      <c r="HS140" s="1004" t="str">
        <f t="shared" si="207"/>
        <v/>
      </c>
      <c r="HT140" s="1004" t="str">
        <f t="shared" si="208"/>
        <v/>
      </c>
      <c r="HU140" s="1004" t="str">
        <f t="shared" si="209"/>
        <v/>
      </c>
      <c r="HV140" s="1004" t="str">
        <f t="shared" si="210"/>
        <v/>
      </c>
      <c r="HW140" s="1004" t="str">
        <f t="shared" si="211"/>
        <v/>
      </c>
      <c r="HX140" s="1004" t="str">
        <f t="shared" si="212"/>
        <v/>
      </c>
      <c r="HY140" s="1004" t="str">
        <f t="shared" si="213"/>
        <v/>
      </c>
      <c r="HZ140" s="1008" t="str">
        <f t="shared" si="214"/>
        <v/>
      </c>
      <c r="IA140" s="1008" t="str">
        <f t="shared" si="215"/>
        <v/>
      </c>
      <c r="IB140" s="1008" t="str">
        <f t="shared" si="216"/>
        <v/>
      </c>
      <c r="IC140" s="1008" t="str">
        <f t="shared" si="217"/>
        <v/>
      </c>
      <c r="ID140" s="1008" t="str">
        <f t="shared" si="218"/>
        <v/>
      </c>
      <c r="IE140" s="1008" t="str">
        <f t="shared" si="219"/>
        <v/>
      </c>
      <c r="IF140" s="1008" t="str">
        <f t="shared" si="220"/>
        <v/>
      </c>
      <c r="IG140" s="1008" t="str">
        <f t="shared" si="221"/>
        <v/>
      </c>
      <c r="IH140" s="1008" t="str">
        <f t="shared" si="222"/>
        <v/>
      </c>
      <c r="II140" s="1008" t="str">
        <f t="shared" si="223"/>
        <v/>
      </c>
      <c r="IJ140" s="1008" t="str">
        <f t="shared" si="224"/>
        <v/>
      </c>
      <c r="IK140" s="1008" t="str">
        <f t="shared" si="225"/>
        <v/>
      </c>
      <c r="IL140" s="1008" t="str">
        <f t="shared" si="226"/>
        <v/>
      </c>
      <c r="IM140" s="1008" t="str">
        <f t="shared" si="227"/>
        <v/>
      </c>
      <c r="IN140" s="1008" t="str">
        <f t="shared" si="228"/>
        <v/>
      </c>
      <c r="IO140" s="1008" t="str">
        <f t="shared" si="229"/>
        <v/>
      </c>
      <c r="IP140" s="1008" t="str">
        <f t="shared" si="230"/>
        <v/>
      </c>
      <c r="IQ140" s="1008" t="str">
        <f t="shared" si="231"/>
        <v/>
      </c>
      <c r="IR140" s="1008" t="str">
        <f t="shared" si="232"/>
        <v/>
      </c>
      <c r="IS140" s="1008" t="str">
        <f t="shared" si="233"/>
        <v/>
      </c>
      <c r="IT140" s="1008" t="str">
        <f t="shared" si="234"/>
        <v/>
      </c>
      <c r="IU140" s="1008" t="str">
        <f t="shared" si="235"/>
        <v/>
      </c>
      <c r="IV140" s="1008" t="str">
        <f t="shared" si="236"/>
        <v/>
      </c>
      <c r="IW140" s="1008" t="str">
        <f t="shared" si="237"/>
        <v/>
      </c>
      <c r="IX140" s="1008" t="str">
        <f t="shared" si="238"/>
        <v/>
      </c>
      <c r="IY140" s="1008" t="str">
        <f t="shared" si="239"/>
        <v/>
      </c>
      <c r="IZ140" s="1008" t="str">
        <f t="shared" si="240"/>
        <v/>
      </c>
      <c r="JA140" s="1008" t="str">
        <f t="shared" si="241"/>
        <v/>
      </c>
      <c r="JB140" s="1008" t="str">
        <f t="shared" si="242"/>
        <v/>
      </c>
      <c r="JC140" s="1008" t="str">
        <f t="shared" si="243"/>
        <v/>
      </c>
      <c r="JD140" s="1008" t="str">
        <f t="shared" si="244"/>
        <v/>
      </c>
      <c r="JE140" s="1008" t="str">
        <f t="shared" si="245"/>
        <v/>
      </c>
      <c r="JF140" s="1008" t="str">
        <f t="shared" si="246"/>
        <v/>
      </c>
      <c r="JG140" s="1008" t="str">
        <f t="shared" si="247"/>
        <v/>
      </c>
      <c r="JH140" s="1008" t="str">
        <f t="shared" si="248"/>
        <v/>
      </c>
      <c r="JI140" s="1008" t="str">
        <f t="shared" si="249"/>
        <v/>
      </c>
      <c r="JJ140" s="1008" t="str">
        <f t="shared" si="250"/>
        <v/>
      </c>
      <c r="JK140" s="1008" t="str">
        <f t="shared" si="251"/>
        <v/>
      </c>
      <c r="JL140" s="1008" t="str">
        <f t="shared" si="252"/>
        <v/>
      </c>
      <c r="JM140" s="1008" t="str">
        <f t="shared" si="253"/>
        <v/>
      </c>
      <c r="JN140" s="1008" t="str">
        <f t="shared" si="254"/>
        <v/>
      </c>
      <c r="JO140" s="1008" t="str">
        <f t="shared" si="255"/>
        <v/>
      </c>
      <c r="JP140" s="1008" t="str">
        <f t="shared" si="256"/>
        <v/>
      </c>
      <c r="JQ140" s="1008" t="str">
        <f t="shared" si="257"/>
        <v/>
      </c>
      <c r="JR140" s="1008" t="str">
        <f t="shared" si="258"/>
        <v/>
      </c>
      <c r="JS140" s="1008" t="str">
        <f t="shared" si="259"/>
        <v/>
      </c>
      <c r="JT140" s="1008" t="str">
        <f t="shared" si="260"/>
        <v/>
      </c>
      <c r="JU140" s="1008" t="str">
        <f t="shared" si="261"/>
        <v/>
      </c>
      <c r="JV140" s="1008" t="str">
        <f t="shared" si="262"/>
        <v/>
      </c>
      <c r="JW140" s="1008" t="str">
        <f t="shared" si="263"/>
        <v/>
      </c>
      <c r="JX140" s="1008" t="str">
        <f t="shared" si="264"/>
        <v/>
      </c>
      <c r="JY140" s="1008" t="str">
        <f t="shared" si="265"/>
        <v/>
      </c>
      <c r="JZ140" s="1008" t="str">
        <f t="shared" si="266"/>
        <v/>
      </c>
      <c r="KA140" s="1008" t="str">
        <f t="shared" si="267"/>
        <v/>
      </c>
      <c r="KB140" s="1008" t="str">
        <f t="shared" si="268"/>
        <v/>
      </c>
      <c r="KC140" s="1008" t="str">
        <f t="shared" si="269"/>
        <v/>
      </c>
      <c r="KD140" s="1008" t="str">
        <f t="shared" si="270"/>
        <v/>
      </c>
      <c r="KE140" s="1008" t="str">
        <f t="shared" si="271"/>
        <v/>
      </c>
      <c r="KF140" s="1008" t="str">
        <f t="shared" si="272"/>
        <v/>
      </c>
      <c r="KG140" s="1008" t="str">
        <f t="shared" si="273"/>
        <v/>
      </c>
      <c r="KH140" s="1008" t="str">
        <f t="shared" si="274"/>
        <v/>
      </c>
      <c r="KI140" s="1008" t="str">
        <f t="shared" si="275"/>
        <v/>
      </c>
      <c r="KJ140" s="1008" t="str">
        <f t="shared" si="276"/>
        <v/>
      </c>
      <c r="KK140" s="1008" t="str">
        <f t="shared" si="277"/>
        <v/>
      </c>
      <c r="KL140" s="1008" t="str">
        <f t="shared" si="278"/>
        <v/>
      </c>
      <c r="KM140" s="1008" t="str">
        <f t="shared" si="279"/>
        <v/>
      </c>
      <c r="KN140" s="1008" t="str">
        <f t="shared" si="280"/>
        <v/>
      </c>
      <c r="KO140" s="1008" t="str">
        <f t="shared" si="281"/>
        <v/>
      </c>
      <c r="KP140" s="1008" t="str">
        <f t="shared" si="282"/>
        <v/>
      </c>
      <c r="KQ140" s="1008" t="str">
        <f t="shared" si="283"/>
        <v/>
      </c>
      <c r="KR140" s="1008" t="str">
        <f t="shared" si="284"/>
        <v/>
      </c>
      <c r="KS140" s="1008" t="str">
        <f t="shared" si="285"/>
        <v/>
      </c>
      <c r="KT140" s="1008" t="str">
        <f t="shared" si="286"/>
        <v/>
      </c>
      <c r="KU140" s="1008" t="str">
        <f t="shared" si="287"/>
        <v/>
      </c>
      <c r="KV140" s="1008" t="str">
        <f t="shared" si="288"/>
        <v/>
      </c>
      <c r="KW140" s="1008" t="str">
        <f t="shared" si="289"/>
        <v/>
      </c>
      <c r="KX140" s="1008" t="str">
        <f t="shared" si="290"/>
        <v/>
      </c>
      <c r="KY140" s="1008" t="str">
        <f t="shared" si="291"/>
        <v/>
      </c>
      <c r="KZ140" s="1008" t="str">
        <f t="shared" si="292"/>
        <v/>
      </c>
      <c r="LA140" s="1008" t="str">
        <f t="shared" si="293"/>
        <v/>
      </c>
      <c r="LB140" s="1008" t="str">
        <f t="shared" si="294"/>
        <v/>
      </c>
      <c r="LC140" s="1008" t="str">
        <f t="shared" si="295"/>
        <v/>
      </c>
      <c r="LD140" s="1008" t="str">
        <f t="shared" si="296"/>
        <v/>
      </c>
      <c r="LE140" s="1008" t="str">
        <f t="shared" si="297"/>
        <v/>
      </c>
      <c r="LF140" s="1008" t="str">
        <f t="shared" si="298"/>
        <v/>
      </c>
      <c r="LG140" s="1008" t="str">
        <f t="shared" si="299"/>
        <v/>
      </c>
      <c r="LH140" s="1008" t="str">
        <f t="shared" si="300"/>
        <v/>
      </c>
      <c r="LI140" s="1008" t="str">
        <f t="shared" si="301"/>
        <v/>
      </c>
      <c r="LJ140" s="1008" t="str">
        <f t="shared" si="302"/>
        <v/>
      </c>
      <c r="LK140" s="1008" t="str">
        <f t="shared" si="303"/>
        <v/>
      </c>
      <c r="LL140" s="1008" t="str">
        <f t="shared" si="304"/>
        <v/>
      </c>
      <c r="LM140" s="1008" t="str">
        <f t="shared" si="305"/>
        <v/>
      </c>
      <c r="LN140" s="1008" t="str">
        <f t="shared" si="306"/>
        <v/>
      </c>
      <c r="LO140" s="1008" t="str">
        <f t="shared" si="307"/>
        <v/>
      </c>
      <c r="LP140" s="1008" t="str">
        <f t="shared" si="308"/>
        <v/>
      </c>
      <c r="LQ140" s="1009" t="str">
        <f t="shared" si="309"/>
        <v/>
      </c>
      <c r="LR140" s="1009" t="str">
        <f t="shared" si="310"/>
        <v/>
      </c>
      <c r="LS140" s="1009" t="str">
        <f t="shared" si="311"/>
        <v/>
      </c>
      <c r="LT140" s="1009" t="str">
        <f t="shared" si="312"/>
        <v/>
      </c>
      <c r="LU140" s="1009" t="str">
        <f t="shared" si="313"/>
        <v/>
      </c>
      <c r="LV140" s="1004" t="str">
        <f t="shared" si="314"/>
        <v/>
      </c>
      <c r="LW140" s="1004" t="str">
        <f t="shared" si="315"/>
        <v/>
      </c>
      <c r="LX140" s="1004" t="str">
        <f t="shared" si="316"/>
        <v/>
      </c>
      <c r="LY140" s="1004" t="str">
        <f t="shared" si="317"/>
        <v/>
      </c>
      <c r="LZ140" s="1004" t="str">
        <f t="shared" si="318"/>
        <v/>
      </c>
      <c r="MA140" s="1004" t="str">
        <f t="shared" si="319"/>
        <v/>
      </c>
      <c r="MB140" s="1004" t="str">
        <f t="shared" si="320"/>
        <v/>
      </c>
      <c r="MC140" s="1004" t="str">
        <f t="shared" si="321"/>
        <v/>
      </c>
      <c r="MD140" s="1004" t="str">
        <f t="shared" si="322"/>
        <v/>
      </c>
      <c r="ME140" s="1004" t="str">
        <f t="shared" si="323"/>
        <v/>
      </c>
      <c r="MF140" s="1004" t="str">
        <f t="shared" si="324"/>
        <v/>
      </c>
      <c r="MG140" s="1004" t="str">
        <f t="shared" si="325"/>
        <v/>
      </c>
      <c r="MH140" s="1004" t="str">
        <f t="shared" si="326"/>
        <v/>
      </c>
      <c r="MI140" s="1004" t="str">
        <f t="shared" si="327"/>
        <v/>
      </c>
      <c r="MJ140" s="1004" t="str">
        <f t="shared" si="328"/>
        <v/>
      </c>
      <c r="MK140" s="1004" t="str">
        <f t="shared" si="329"/>
        <v/>
      </c>
      <c r="ML140" s="1004" t="str">
        <f t="shared" si="330"/>
        <v/>
      </c>
      <c r="MM140" s="1004" t="str">
        <f t="shared" si="331"/>
        <v/>
      </c>
      <c r="MN140" s="1004" t="str">
        <f t="shared" si="332"/>
        <v/>
      </c>
      <c r="MO140" s="1004" t="str">
        <f t="shared" si="333"/>
        <v/>
      </c>
      <c r="MP140" s="1007">
        <f t="shared" si="340"/>
        <v>0</v>
      </c>
      <c r="MQ140" s="1007">
        <f t="shared" si="341"/>
        <v>0</v>
      </c>
      <c r="MR140" s="1007">
        <f t="shared" si="342"/>
        <v>0</v>
      </c>
      <c r="MS140" s="1007">
        <f t="shared" si="343"/>
        <v>0</v>
      </c>
      <c r="MT140" s="1007">
        <f t="shared" si="344"/>
        <v>0</v>
      </c>
      <c r="MU140" s="1007">
        <f t="shared" si="345"/>
        <v>0</v>
      </c>
      <c r="MV140" s="1007">
        <f t="shared" si="346"/>
        <v>0</v>
      </c>
      <c r="MW140" s="1007">
        <f t="shared" si="347"/>
        <v>0</v>
      </c>
      <c r="MX140" s="1007">
        <f t="shared" si="348"/>
        <v>0</v>
      </c>
      <c r="MY140" s="1007">
        <f t="shared" si="349"/>
        <v>0</v>
      </c>
      <c r="MZ140" s="1007">
        <f t="shared" si="334"/>
        <v>0</v>
      </c>
      <c r="NA140" s="1007">
        <f t="shared" si="335"/>
        <v>0</v>
      </c>
      <c r="NB140" s="1007">
        <f t="shared" si="336"/>
        <v>0</v>
      </c>
      <c r="NC140" s="1007">
        <f t="shared" si="337"/>
        <v>0</v>
      </c>
      <c r="ND140" s="1007">
        <f t="shared" si="338"/>
        <v>0</v>
      </c>
    </row>
    <row r="141" spans="1:369" s="1004" customFormat="1" ht="13.9" customHeight="1" x14ac:dyDescent="0.2">
      <c r="A141" s="1103">
        <f>COUNT(A103,A104,A105,A106,A107,A108,A109,A110,A111,A112,A113,A114,A115,A116,A117,A118,A119,A120,A121,A122,A123,A124,A125,A126,A127,A128,A129,A130,A131,A132)</f>
        <v>0</v>
      </c>
      <c r="B141" s="1457" t="s">
        <v>576</v>
      </c>
      <c r="C141" s="1457"/>
      <c r="D141" s="1048" t="s">
        <v>577</v>
      </c>
      <c r="E141" s="481">
        <f>SUM(E103:E140)</f>
        <v>0</v>
      </c>
      <c r="F141" s="482">
        <f>(E103*F103+E104*F104+E105*F105+E106*F106+E107*F107+E108*F108+E109*F109+E110*F110+E111*F111+E112*F112+E113*F113+E114*F114+E115*F115+E116*F116+E117*F117+E118*F118+E119*F119+E120*F120+E121*F121+E122*F122+E123*F123+E124*F124+E125*F125+E126*F126+E127*F127+E128*F128+E129*F129+E130*F130+E131*F131+E132*F132+E133*F133+E134*F134+E135*F135+E136*F136+E137*F137+E138*F138+E139*F139+E140*F140)</f>
        <v>0</v>
      </c>
      <c r="H141" s="1458" t="s">
        <v>578</v>
      </c>
      <c r="I141" s="1049" t="s">
        <v>579</v>
      </c>
      <c r="J141" s="483" t="str">
        <f>IF(P160=0,"",IF(SUM(P151:P155)/P160&gt;=0.4,"Pass","Fail"))</f>
        <v/>
      </c>
      <c r="K141" s="344"/>
      <c r="L141" s="1050" t="s">
        <v>580</v>
      </c>
      <c r="M141" s="484">
        <f>SUM(M103:M140)</f>
        <v>0</v>
      </c>
      <c r="N141" s="1000"/>
      <c r="O141" s="1000"/>
      <c r="P141" s="1000"/>
      <c r="Q141" s="1000"/>
      <c r="R141" s="1000"/>
      <c r="S141" s="1000"/>
      <c r="T141" s="1000"/>
      <c r="U141" s="1000"/>
      <c r="V141" s="1104"/>
      <c r="W141" s="1010"/>
      <c r="X141" s="1010">
        <f t="shared" ref="X141:FA141" si="350">SUM(X103:X140)</f>
        <v>0</v>
      </c>
      <c r="Y141" s="1010">
        <f t="shared" si="350"/>
        <v>0</v>
      </c>
      <c r="Z141" s="1010">
        <f t="shared" si="350"/>
        <v>0</v>
      </c>
      <c r="AA141" s="1010">
        <f t="shared" si="350"/>
        <v>0</v>
      </c>
      <c r="AB141" s="1010">
        <f t="shared" si="350"/>
        <v>0</v>
      </c>
      <c r="AC141" s="1010">
        <f t="shared" si="350"/>
        <v>0</v>
      </c>
      <c r="AD141" s="1010">
        <f t="shared" si="350"/>
        <v>0</v>
      </c>
      <c r="AE141" s="1010">
        <f t="shared" si="350"/>
        <v>0</v>
      </c>
      <c r="AF141" s="1010">
        <f t="shared" si="350"/>
        <v>0</v>
      </c>
      <c r="AG141" s="1010">
        <f t="shared" si="350"/>
        <v>0</v>
      </c>
      <c r="AH141" s="1010">
        <f t="shared" si="350"/>
        <v>0</v>
      </c>
      <c r="AI141" s="1010">
        <f t="shared" si="350"/>
        <v>0</v>
      </c>
      <c r="AJ141" s="1010">
        <f t="shared" si="350"/>
        <v>0</v>
      </c>
      <c r="AK141" s="1010">
        <f t="shared" si="350"/>
        <v>0</v>
      </c>
      <c r="AL141" s="1010">
        <f t="shared" si="350"/>
        <v>0</v>
      </c>
      <c r="AM141" s="1010">
        <f>SUM(AM103:AM140)</f>
        <v>0</v>
      </c>
      <c r="AN141" s="1010">
        <f>SUM(AN103:AN140)</f>
        <v>0</v>
      </c>
      <c r="AO141" s="1010">
        <f>SUM(AO103:AO140)</f>
        <v>0</v>
      </c>
      <c r="AP141" s="1010">
        <f>SUM(AP103:AP140)</f>
        <v>0</v>
      </c>
      <c r="AQ141" s="1010">
        <f>SUM(AQ103:AQ140)</f>
        <v>0</v>
      </c>
      <c r="AR141" s="1010">
        <f t="shared" si="350"/>
        <v>0</v>
      </c>
      <c r="AS141" s="1010">
        <f t="shared" si="350"/>
        <v>0</v>
      </c>
      <c r="AT141" s="1010">
        <f t="shared" si="350"/>
        <v>0</v>
      </c>
      <c r="AU141" s="1010">
        <f t="shared" si="350"/>
        <v>0</v>
      </c>
      <c r="AV141" s="1010">
        <f t="shared" si="350"/>
        <v>0</v>
      </c>
      <c r="AW141" s="1010">
        <f t="shared" si="350"/>
        <v>0</v>
      </c>
      <c r="AX141" s="1010">
        <f t="shared" si="350"/>
        <v>0</v>
      </c>
      <c r="AY141" s="1010">
        <f t="shared" si="350"/>
        <v>0</v>
      </c>
      <c r="AZ141" s="1010">
        <f t="shared" si="350"/>
        <v>0</v>
      </c>
      <c r="BA141" s="1010">
        <f t="shared" si="350"/>
        <v>0</v>
      </c>
      <c r="BB141" s="1010">
        <f>SUM(BB103:BB140)</f>
        <v>0</v>
      </c>
      <c r="BC141" s="1010">
        <f>SUM(BC103:BC140)</f>
        <v>0</v>
      </c>
      <c r="BD141" s="1010">
        <f>SUM(BD103:BD140)</f>
        <v>0</v>
      </c>
      <c r="BE141" s="1010">
        <f>SUM(BE103:BE140)</f>
        <v>0</v>
      </c>
      <c r="BF141" s="1010">
        <f>SUM(BF103:BF140)</f>
        <v>0</v>
      </c>
      <c r="BG141" s="1010">
        <f t="shared" si="350"/>
        <v>0</v>
      </c>
      <c r="BH141" s="1010">
        <f t="shared" si="350"/>
        <v>0</v>
      </c>
      <c r="BI141" s="1010">
        <f t="shared" si="350"/>
        <v>0</v>
      </c>
      <c r="BJ141" s="1010">
        <f t="shared" si="350"/>
        <v>0</v>
      </c>
      <c r="BK141" s="1010">
        <f t="shared" si="350"/>
        <v>0</v>
      </c>
      <c r="BL141" s="1010">
        <f>SUM(BL103:BL140)</f>
        <v>0</v>
      </c>
      <c r="BM141" s="1010">
        <f>SUM(BM103:BM140)</f>
        <v>0</v>
      </c>
      <c r="BN141" s="1010">
        <f>SUM(BN103:BN140)</f>
        <v>0</v>
      </c>
      <c r="BO141" s="1010">
        <f>SUM(BO103:BO140)</f>
        <v>0</v>
      </c>
      <c r="BP141" s="1010">
        <f>SUM(BP103:BP140)</f>
        <v>0</v>
      </c>
      <c r="BQ141" s="1010">
        <f t="shared" si="350"/>
        <v>0</v>
      </c>
      <c r="BR141" s="1010">
        <f t="shared" si="350"/>
        <v>0</v>
      </c>
      <c r="BS141" s="1010">
        <f t="shared" si="350"/>
        <v>0</v>
      </c>
      <c r="BT141" s="1010">
        <f t="shared" si="350"/>
        <v>0</v>
      </c>
      <c r="BU141" s="1010">
        <f t="shared" si="350"/>
        <v>0</v>
      </c>
      <c r="BV141" s="1010">
        <f>SUM(BV103:BV140)</f>
        <v>0</v>
      </c>
      <c r="BW141" s="1010">
        <f>SUM(BW103:BW140)</f>
        <v>0</v>
      </c>
      <c r="BX141" s="1010">
        <f>SUM(BX103:BX140)</f>
        <v>0</v>
      </c>
      <c r="BY141" s="1010">
        <f>SUM(BY103:BY140)</f>
        <v>0</v>
      </c>
      <c r="BZ141" s="1010">
        <f>SUM(BZ103:BZ140)</f>
        <v>0</v>
      </c>
      <c r="CA141" s="1010">
        <f t="shared" si="350"/>
        <v>0</v>
      </c>
      <c r="CB141" s="1010">
        <f t="shared" si="350"/>
        <v>0</v>
      </c>
      <c r="CC141" s="1010">
        <f t="shared" si="350"/>
        <v>0</v>
      </c>
      <c r="CD141" s="1010">
        <f t="shared" si="350"/>
        <v>0</v>
      </c>
      <c r="CE141" s="1010">
        <f t="shared" si="350"/>
        <v>0</v>
      </c>
      <c r="CF141" s="1010">
        <f t="shared" si="350"/>
        <v>0</v>
      </c>
      <c r="CG141" s="1010">
        <f t="shared" si="350"/>
        <v>0</v>
      </c>
      <c r="CH141" s="1010">
        <f t="shared" si="350"/>
        <v>0</v>
      </c>
      <c r="CI141" s="1010">
        <f t="shared" si="350"/>
        <v>0</v>
      </c>
      <c r="CJ141" s="1010">
        <f t="shared" si="350"/>
        <v>0</v>
      </c>
      <c r="CK141" s="1010">
        <f>SUM(CK103:CK140)</f>
        <v>0</v>
      </c>
      <c r="CL141" s="1010">
        <f>SUM(CL103:CL140)</f>
        <v>0</v>
      </c>
      <c r="CM141" s="1010">
        <f>SUM(CM103:CM140)</f>
        <v>0</v>
      </c>
      <c r="CN141" s="1010">
        <f>SUM(CN103:CN140)</f>
        <v>0</v>
      </c>
      <c r="CO141" s="1010">
        <f>SUM(CO103:CO140)</f>
        <v>0</v>
      </c>
      <c r="CP141" s="1010">
        <f t="shared" ref="CP141:CY141" si="351">SUM(CP103:CP140)</f>
        <v>0</v>
      </c>
      <c r="CQ141" s="1010">
        <f t="shared" si="351"/>
        <v>0</v>
      </c>
      <c r="CR141" s="1010">
        <f t="shared" si="351"/>
        <v>0</v>
      </c>
      <c r="CS141" s="1010">
        <f t="shared" si="351"/>
        <v>0</v>
      </c>
      <c r="CT141" s="1010">
        <f t="shared" si="351"/>
        <v>0</v>
      </c>
      <c r="CU141" s="1010">
        <f t="shared" si="351"/>
        <v>0</v>
      </c>
      <c r="CV141" s="1010">
        <f t="shared" si="351"/>
        <v>0</v>
      </c>
      <c r="CW141" s="1010">
        <f t="shared" si="351"/>
        <v>0</v>
      </c>
      <c r="CX141" s="1010">
        <f t="shared" si="351"/>
        <v>0</v>
      </c>
      <c r="CY141" s="1010">
        <f t="shared" si="351"/>
        <v>0</v>
      </c>
      <c r="CZ141" s="1010">
        <f t="shared" si="350"/>
        <v>0</v>
      </c>
      <c r="DA141" s="1010">
        <f t="shared" si="350"/>
        <v>0</v>
      </c>
      <c r="DB141" s="1010">
        <f t="shared" si="350"/>
        <v>0</v>
      </c>
      <c r="DC141" s="1010">
        <f t="shared" si="350"/>
        <v>0</v>
      </c>
      <c r="DD141" s="1010">
        <f t="shared" si="350"/>
        <v>0</v>
      </c>
      <c r="DE141" s="1010">
        <f t="shared" si="350"/>
        <v>0</v>
      </c>
      <c r="DF141" s="1010">
        <f t="shared" si="350"/>
        <v>0</v>
      </c>
      <c r="DG141" s="1010">
        <f t="shared" si="350"/>
        <v>0</v>
      </c>
      <c r="DH141" s="1010">
        <f t="shared" si="350"/>
        <v>0</v>
      </c>
      <c r="DI141" s="1010">
        <f t="shared" si="350"/>
        <v>0</v>
      </c>
      <c r="DJ141" s="1010">
        <f t="shared" si="350"/>
        <v>0</v>
      </c>
      <c r="DK141" s="1010">
        <f t="shared" si="350"/>
        <v>0</v>
      </c>
      <c r="DL141" s="1010">
        <f t="shared" si="350"/>
        <v>0</v>
      </c>
      <c r="DM141" s="1010">
        <f t="shared" si="350"/>
        <v>0</v>
      </c>
      <c r="DN141" s="1010">
        <f t="shared" si="350"/>
        <v>0</v>
      </c>
      <c r="DO141" s="1010">
        <f t="shared" si="350"/>
        <v>0</v>
      </c>
      <c r="DP141" s="1010">
        <f t="shared" si="350"/>
        <v>0</v>
      </c>
      <c r="DQ141" s="1010">
        <f t="shared" si="350"/>
        <v>0</v>
      </c>
      <c r="DR141" s="1010">
        <f t="shared" si="350"/>
        <v>0</v>
      </c>
      <c r="DS141" s="1010">
        <f t="shared" si="350"/>
        <v>0</v>
      </c>
      <c r="DT141" s="1010">
        <f t="shared" si="350"/>
        <v>0</v>
      </c>
      <c r="DU141" s="1010">
        <f t="shared" si="350"/>
        <v>0</v>
      </c>
      <c r="DV141" s="1010">
        <f t="shared" si="350"/>
        <v>0</v>
      </c>
      <c r="DW141" s="1010">
        <f t="shared" si="350"/>
        <v>0</v>
      </c>
      <c r="DX141" s="1010">
        <f t="shared" si="350"/>
        <v>0</v>
      </c>
      <c r="DY141" s="1010">
        <f t="shared" si="350"/>
        <v>0</v>
      </c>
      <c r="DZ141" s="1010">
        <f t="shared" si="350"/>
        <v>0</v>
      </c>
      <c r="EA141" s="1010">
        <f t="shared" si="350"/>
        <v>0</v>
      </c>
      <c r="EB141" s="1010">
        <f t="shared" si="350"/>
        <v>0</v>
      </c>
      <c r="EC141" s="1010">
        <f t="shared" si="350"/>
        <v>0</v>
      </c>
      <c r="ED141" s="1010">
        <f t="shared" si="350"/>
        <v>0</v>
      </c>
      <c r="EE141" s="1010">
        <f t="shared" si="350"/>
        <v>0</v>
      </c>
      <c r="EF141" s="1010">
        <f t="shared" si="350"/>
        <v>0</v>
      </c>
      <c r="EG141" s="1010">
        <f t="shared" si="350"/>
        <v>0</v>
      </c>
      <c r="EH141" s="1010">
        <f t="shared" si="350"/>
        <v>0</v>
      </c>
      <c r="EI141" s="1010">
        <f t="shared" si="350"/>
        <v>0</v>
      </c>
      <c r="EJ141" s="1010">
        <f t="shared" si="350"/>
        <v>0</v>
      </c>
      <c r="EK141" s="1010">
        <f t="shared" si="350"/>
        <v>0</v>
      </c>
      <c r="EL141" s="1010">
        <f t="shared" si="350"/>
        <v>0</v>
      </c>
      <c r="EM141" s="1010">
        <f t="shared" si="350"/>
        <v>0</v>
      </c>
      <c r="EN141" s="1010">
        <f t="shared" si="350"/>
        <v>0</v>
      </c>
      <c r="EO141" s="1010">
        <f t="shared" si="350"/>
        <v>0</v>
      </c>
      <c r="EP141" s="1010">
        <f t="shared" si="350"/>
        <v>0</v>
      </c>
      <c r="EQ141" s="1010">
        <f t="shared" si="350"/>
        <v>0</v>
      </c>
      <c r="ER141" s="1010">
        <f t="shared" si="350"/>
        <v>0</v>
      </c>
      <c r="ES141" s="1010">
        <f t="shared" si="350"/>
        <v>0</v>
      </c>
      <c r="ET141" s="1010">
        <f t="shared" si="350"/>
        <v>0</v>
      </c>
      <c r="EU141" s="1010">
        <f t="shared" si="350"/>
        <v>0</v>
      </c>
      <c r="EV141" s="1010">
        <f t="shared" si="350"/>
        <v>0</v>
      </c>
      <c r="EW141" s="1010">
        <f t="shared" si="350"/>
        <v>0</v>
      </c>
      <c r="EX141" s="1010">
        <f t="shared" si="350"/>
        <v>0</v>
      </c>
      <c r="EY141" s="1010">
        <f t="shared" si="350"/>
        <v>0</v>
      </c>
      <c r="EZ141" s="1010">
        <f t="shared" si="350"/>
        <v>0</v>
      </c>
      <c r="FA141" s="1010">
        <f t="shared" si="350"/>
        <v>0</v>
      </c>
      <c r="FB141" s="1010">
        <f t="shared" ref="FB141:HW141" si="352">SUM(FB103:FB140)</f>
        <v>0</v>
      </c>
      <c r="FC141" s="1010">
        <f>SUM(FC103:FC140)</f>
        <v>0</v>
      </c>
      <c r="FD141" s="1010">
        <f>SUM(FD103:FD140)</f>
        <v>0</v>
      </c>
      <c r="FE141" s="1010">
        <f>SUM(FE103:FE140)</f>
        <v>0</v>
      </c>
      <c r="FF141" s="1010">
        <f>SUM(FF103:FF140)</f>
        <v>0</v>
      </c>
      <c r="FG141" s="1010">
        <f>SUM(FG103:FG140)</f>
        <v>0</v>
      </c>
      <c r="FH141" s="1010">
        <f t="shared" si="352"/>
        <v>0</v>
      </c>
      <c r="FI141" s="1010">
        <f t="shared" si="352"/>
        <v>0</v>
      </c>
      <c r="FJ141" s="1010">
        <f t="shared" si="352"/>
        <v>0</v>
      </c>
      <c r="FK141" s="1010">
        <f t="shared" si="352"/>
        <v>0</v>
      </c>
      <c r="FL141" s="1010">
        <f t="shared" si="352"/>
        <v>0</v>
      </c>
      <c r="FM141" s="1010">
        <f>SUM(FM103:FM140)</f>
        <v>0</v>
      </c>
      <c r="FN141" s="1010">
        <f>SUM(FN103:FN140)</f>
        <v>0</v>
      </c>
      <c r="FO141" s="1010">
        <f>SUM(FO103:FO140)</f>
        <v>0</v>
      </c>
      <c r="FP141" s="1010">
        <f>SUM(FP103:FP140)</f>
        <v>0</v>
      </c>
      <c r="FQ141" s="1010">
        <f>SUM(FQ103:FQ140)</f>
        <v>0</v>
      </c>
      <c r="FR141" s="1010">
        <f t="shared" si="352"/>
        <v>0</v>
      </c>
      <c r="FS141" s="1010">
        <f t="shared" si="352"/>
        <v>0</v>
      </c>
      <c r="FT141" s="1010">
        <f t="shared" si="352"/>
        <v>0</v>
      </c>
      <c r="FU141" s="1010">
        <f t="shared" si="352"/>
        <v>0</v>
      </c>
      <c r="FV141" s="1010">
        <f t="shared" si="352"/>
        <v>0</v>
      </c>
      <c r="FW141" s="1010">
        <f t="shared" si="352"/>
        <v>0</v>
      </c>
      <c r="FX141" s="1010">
        <f t="shared" si="352"/>
        <v>0</v>
      </c>
      <c r="FY141" s="1010">
        <f t="shared" si="352"/>
        <v>0</v>
      </c>
      <c r="FZ141" s="1010">
        <f t="shared" si="352"/>
        <v>0</v>
      </c>
      <c r="GA141" s="1010">
        <f t="shared" si="352"/>
        <v>0</v>
      </c>
      <c r="GB141" s="1010">
        <f t="shared" si="352"/>
        <v>0</v>
      </c>
      <c r="GC141" s="1010">
        <f t="shared" si="352"/>
        <v>0</v>
      </c>
      <c r="GD141" s="1010">
        <f t="shared" si="352"/>
        <v>0</v>
      </c>
      <c r="GE141" s="1010">
        <f t="shared" si="352"/>
        <v>0</v>
      </c>
      <c r="GF141" s="1010">
        <f t="shared" si="352"/>
        <v>0</v>
      </c>
      <c r="GG141" s="1010">
        <f t="shared" si="352"/>
        <v>0</v>
      </c>
      <c r="GH141" s="1010">
        <f t="shared" si="352"/>
        <v>0</v>
      </c>
      <c r="GI141" s="1010">
        <f t="shared" si="352"/>
        <v>0</v>
      </c>
      <c r="GJ141" s="1010">
        <f t="shared" si="352"/>
        <v>0</v>
      </c>
      <c r="GK141" s="1010">
        <f t="shared" si="352"/>
        <v>0</v>
      </c>
      <c r="GL141" s="1010">
        <f t="shared" si="352"/>
        <v>0</v>
      </c>
      <c r="GM141" s="1010">
        <f t="shared" si="352"/>
        <v>0</v>
      </c>
      <c r="GN141" s="1010">
        <f t="shared" si="352"/>
        <v>0</v>
      </c>
      <c r="GO141" s="1010">
        <f t="shared" si="352"/>
        <v>0</v>
      </c>
      <c r="GP141" s="1010">
        <f t="shared" si="352"/>
        <v>0</v>
      </c>
      <c r="GQ141" s="1010">
        <f t="shared" si="352"/>
        <v>0</v>
      </c>
      <c r="GR141" s="1010">
        <f t="shared" si="352"/>
        <v>0</v>
      </c>
      <c r="GS141" s="1010">
        <f t="shared" si="352"/>
        <v>0</v>
      </c>
      <c r="GT141" s="1010">
        <f t="shared" si="352"/>
        <v>0</v>
      </c>
      <c r="GU141" s="1010">
        <f t="shared" si="352"/>
        <v>0</v>
      </c>
      <c r="GV141" s="1010">
        <f t="shared" si="352"/>
        <v>0</v>
      </c>
      <c r="GW141" s="1010">
        <f t="shared" si="352"/>
        <v>0</v>
      </c>
      <c r="GX141" s="1010">
        <f t="shared" si="352"/>
        <v>0</v>
      </c>
      <c r="GY141" s="1010">
        <f t="shared" si="352"/>
        <v>0</v>
      </c>
      <c r="GZ141" s="1010">
        <f t="shared" si="352"/>
        <v>0</v>
      </c>
      <c r="HA141" s="1010">
        <f t="shared" si="352"/>
        <v>0</v>
      </c>
      <c r="HB141" s="1010">
        <f t="shared" si="352"/>
        <v>0</v>
      </c>
      <c r="HC141" s="1010">
        <f t="shared" si="352"/>
        <v>0</v>
      </c>
      <c r="HD141" s="1010">
        <f t="shared" si="352"/>
        <v>0</v>
      </c>
      <c r="HE141" s="1010">
        <f t="shared" si="352"/>
        <v>0</v>
      </c>
      <c r="HF141" s="1010">
        <f t="shared" si="352"/>
        <v>0</v>
      </c>
      <c r="HG141" s="1010">
        <f t="shared" si="352"/>
        <v>0</v>
      </c>
      <c r="HH141" s="1010">
        <f t="shared" si="352"/>
        <v>0</v>
      </c>
      <c r="HI141" s="1010">
        <f t="shared" si="352"/>
        <v>0</v>
      </c>
      <c r="HJ141" s="1010">
        <f t="shared" si="352"/>
        <v>0</v>
      </c>
      <c r="HK141" s="1010">
        <f t="shared" si="352"/>
        <v>0</v>
      </c>
      <c r="HL141" s="1010">
        <f t="shared" si="352"/>
        <v>0</v>
      </c>
      <c r="HM141" s="1010">
        <f t="shared" si="352"/>
        <v>0</v>
      </c>
      <c r="HN141" s="1010">
        <f t="shared" si="352"/>
        <v>0</v>
      </c>
      <c r="HO141" s="1010">
        <f t="shared" si="352"/>
        <v>0</v>
      </c>
      <c r="HP141" s="1010">
        <f t="shared" si="352"/>
        <v>0</v>
      </c>
      <c r="HQ141" s="1010">
        <f t="shared" si="352"/>
        <v>0</v>
      </c>
      <c r="HR141" s="1010">
        <f t="shared" si="352"/>
        <v>0</v>
      </c>
      <c r="HS141" s="1010">
        <f t="shared" si="352"/>
        <v>0</v>
      </c>
      <c r="HT141" s="1010">
        <f t="shared" si="352"/>
        <v>0</v>
      </c>
      <c r="HU141" s="1010">
        <f t="shared" si="352"/>
        <v>0</v>
      </c>
      <c r="HV141" s="1010">
        <f t="shared" si="352"/>
        <v>0</v>
      </c>
      <c r="HW141" s="1010">
        <f t="shared" si="352"/>
        <v>0</v>
      </c>
      <c r="HX141" s="1010">
        <f t="shared" ref="HX141:KI141" si="353">SUM(HX103:HX140)</f>
        <v>0</v>
      </c>
      <c r="HY141" s="1010">
        <f t="shared" si="353"/>
        <v>0</v>
      </c>
      <c r="HZ141" s="1010">
        <f t="shared" si="353"/>
        <v>0</v>
      </c>
      <c r="IA141" s="1010">
        <f t="shared" si="353"/>
        <v>0</v>
      </c>
      <c r="IB141" s="1010">
        <f t="shared" si="353"/>
        <v>0</v>
      </c>
      <c r="IC141" s="1010">
        <f t="shared" si="353"/>
        <v>0</v>
      </c>
      <c r="ID141" s="1010">
        <f t="shared" si="353"/>
        <v>0</v>
      </c>
      <c r="IE141" s="1010">
        <f t="shared" si="353"/>
        <v>0</v>
      </c>
      <c r="IF141" s="1010">
        <f t="shared" si="353"/>
        <v>0</v>
      </c>
      <c r="IG141" s="1010">
        <f t="shared" si="353"/>
        <v>0</v>
      </c>
      <c r="IH141" s="1010">
        <f t="shared" si="353"/>
        <v>0</v>
      </c>
      <c r="II141" s="1010">
        <f t="shared" si="353"/>
        <v>0</v>
      </c>
      <c r="IJ141" s="1010">
        <f t="shared" si="353"/>
        <v>0</v>
      </c>
      <c r="IK141" s="1010">
        <f t="shared" si="353"/>
        <v>0</v>
      </c>
      <c r="IL141" s="1010">
        <f t="shared" si="353"/>
        <v>0</v>
      </c>
      <c r="IM141" s="1010">
        <f t="shared" si="353"/>
        <v>0</v>
      </c>
      <c r="IN141" s="1010">
        <f t="shared" si="353"/>
        <v>0</v>
      </c>
      <c r="IO141" s="1010">
        <f t="shared" si="353"/>
        <v>0</v>
      </c>
      <c r="IP141" s="1010">
        <f t="shared" si="353"/>
        <v>0</v>
      </c>
      <c r="IQ141" s="1010">
        <f t="shared" si="353"/>
        <v>0</v>
      </c>
      <c r="IR141" s="1010">
        <f t="shared" si="353"/>
        <v>0</v>
      </c>
      <c r="IS141" s="1010">
        <f t="shared" si="353"/>
        <v>0</v>
      </c>
      <c r="IT141" s="1010">
        <f t="shared" si="353"/>
        <v>0</v>
      </c>
      <c r="IU141" s="1010">
        <f t="shared" si="353"/>
        <v>0</v>
      </c>
      <c r="IV141" s="1010">
        <f t="shared" si="353"/>
        <v>0</v>
      </c>
      <c r="IW141" s="1010">
        <f t="shared" si="353"/>
        <v>0</v>
      </c>
      <c r="IX141" s="1010">
        <f t="shared" si="353"/>
        <v>0</v>
      </c>
      <c r="IY141" s="1010">
        <f t="shared" si="353"/>
        <v>0</v>
      </c>
      <c r="IZ141" s="1010">
        <f t="shared" si="353"/>
        <v>0</v>
      </c>
      <c r="JA141" s="1010">
        <f t="shared" si="353"/>
        <v>0</v>
      </c>
      <c r="JB141" s="1010">
        <f t="shared" si="353"/>
        <v>0</v>
      </c>
      <c r="JC141" s="1010">
        <f t="shared" si="353"/>
        <v>0</v>
      </c>
      <c r="JD141" s="1010">
        <f t="shared" si="353"/>
        <v>0</v>
      </c>
      <c r="JE141" s="1010">
        <f t="shared" si="353"/>
        <v>0</v>
      </c>
      <c r="JF141" s="1010">
        <f t="shared" si="353"/>
        <v>0</v>
      </c>
      <c r="JG141" s="1010">
        <f t="shared" si="353"/>
        <v>0</v>
      </c>
      <c r="JH141" s="1010">
        <f t="shared" si="353"/>
        <v>0</v>
      </c>
      <c r="JI141" s="1010">
        <f t="shared" si="353"/>
        <v>0</v>
      </c>
      <c r="JJ141" s="1010">
        <f t="shared" si="353"/>
        <v>0</v>
      </c>
      <c r="JK141" s="1010">
        <f t="shared" si="353"/>
        <v>0</v>
      </c>
      <c r="JL141" s="1010">
        <f t="shared" si="353"/>
        <v>0</v>
      </c>
      <c r="JM141" s="1010">
        <f t="shared" si="353"/>
        <v>0</v>
      </c>
      <c r="JN141" s="1010">
        <f t="shared" si="353"/>
        <v>0</v>
      </c>
      <c r="JO141" s="1010">
        <f t="shared" si="353"/>
        <v>0</v>
      </c>
      <c r="JP141" s="1010">
        <f t="shared" si="353"/>
        <v>0</v>
      </c>
      <c r="JQ141" s="1010">
        <f t="shared" si="353"/>
        <v>0</v>
      </c>
      <c r="JR141" s="1010">
        <f t="shared" si="353"/>
        <v>0</v>
      </c>
      <c r="JS141" s="1010">
        <f t="shared" si="353"/>
        <v>0</v>
      </c>
      <c r="JT141" s="1010">
        <f t="shared" si="353"/>
        <v>0</v>
      </c>
      <c r="JU141" s="1010">
        <f t="shared" si="353"/>
        <v>0</v>
      </c>
      <c r="JV141" s="1010">
        <f t="shared" si="353"/>
        <v>0</v>
      </c>
      <c r="JW141" s="1010">
        <f t="shared" si="353"/>
        <v>0</v>
      </c>
      <c r="JX141" s="1010">
        <f t="shared" si="353"/>
        <v>0</v>
      </c>
      <c r="JY141" s="1010">
        <f t="shared" si="353"/>
        <v>0</v>
      </c>
      <c r="JZ141" s="1010">
        <f t="shared" si="353"/>
        <v>0</v>
      </c>
      <c r="KA141" s="1010">
        <f t="shared" si="353"/>
        <v>0</v>
      </c>
      <c r="KB141" s="1010">
        <f t="shared" si="353"/>
        <v>0</v>
      </c>
      <c r="KC141" s="1010">
        <f t="shared" si="353"/>
        <v>0</v>
      </c>
      <c r="KD141" s="1010">
        <f t="shared" si="353"/>
        <v>0</v>
      </c>
      <c r="KE141" s="1010">
        <f t="shared" si="353"/>
        <v>0</v>
      </c>
      <c r="KF141" s="1010">
        <f t="shared" si="353"/>
        <v>0</v>
      </c>
      <c r="KG141" s="1010">
        <f t="shared" si="353"/>
        <v>0</v>
      </c>
      <c r="KH141" s="1010">
        <f t="shared" si="353"/>
        <v>0</v>
      </c>
      <c r="KI141" s="1010">
        <f t="shared" si="353"/>
        <v>0</v>
      </c>
      <c r="KJ141" s="1010">
        <f t="shared" ref="KJ141:NE141" si="354">SUM(KJ103:KJ140)</f>
        <v>0</v>
      </c>
      <c r="KK141" s="1010">
        <f t="shared" si="354"/>
        <v>0</v>
      </c>
      <c r="KL141" s="1010">
        <f t="shared" si="354"/>
        <v>0</v>
      </c>
      <c r="KM141" s="1010">
        <f t="shared" si="354"/>
        <v>0</v>
      </c>
      <c r="KN141" s="1010">
        <f t="shared" si="354"/>
        <v>0</v>
      </c>
      <c r="KO141" s="1010">
        <f t="shared" si="354"/>
        <v>0</v>
      </c>
      <c r="KP141" s="1010">
        <f t="shared" si="354"/>
        <v>0</v>
      </c>
      <c r="KQ141" s="1010">
        <f t="shared" si="354"/>
        <v>0</v>
      </c>
      <c r="KR141" s="1010">
        <f t="shared" si="354"/>
        <v>0</v>
      </c>
      <c r="KS141" s="1010">
        <f t="shared" si="354"/>
        <v>0</v>
      </c>
      <c r="KT141" s="1010">
        <f t="shared" si="354"/>
        <v>0</v>
      </c>
      <c r="KU141" s="1010">
        <f t="shared" si="354"/>
        <v>0</v>
      </c>
      <c r="KV141" s="1010">
        <f t="shared" si="354"/>
        <v>0</v>
      </c>
      <c r="KW141" s="1010">
        <f t="shared" si="354"/>
        <v>0</v>
      </c>
      <c r="KX141" s="1010">
        <f t="shared" si="354"/>
        <v>0</v>
      </c>
      <c r="KY141" s="1010">
        <f t="shared" si="354"/>
        <v>0</v>
      </c>
      <c r="KZ141" s="1010">
        <f t="shared" si="354"/>
        <v>0</v>
      </c>
      <c r="LA141" s="1010">
        <f t="shared" si="354"/>
        <v>0</v>
      </c>
      <c r="LB141" s="1010">
        <f t="shared" si="354"/>
        <v>0</v>
      </c>
      <c r="LC141" s="1010">
        <f t="shared" si="354"/>
        <v>0</v>
      </c>
      <c r="LD141" s="1010">
        <f t="shared" si="354"/>
        <v>0</v>
      </c>
      <c r="LE141" s="1010">
        <f t="shared" si="354"/>
        <v>0</v>
      </c>
      <c r="LF141" s="1010">
        <f t="shared" si="354"/>
        <v>0</v>
      </c>
      <c r="LG141" s="1010">
        <f t="shared" si="354"/>
        <v>0</v>
      </c>
      <c r="LH141" s="1010">
        <f t="shared" si="354"/>
        <v>0</v>
      </c>
      <c r="LI141" s="1010">
        <f t="shared" si="354"/>
        <v>0</v>
      </c>
      <c r="LJ141" s="1010">
        <f t="shared" si="354"/>
        <v>0</v>
      </c>
      <c r="LK141" s="1010">
        <f t="shared" si="354"/>
        <v>0</v>
      </c>
      <c r="LL141" s="1010">
        <f t="shared" si="354"/>
        <v>0</v>
      </c>
      <c r="LM141" s="1010">
        <f t="shared" si="354"/>
        <v>0</v>
      </c>
      <c r="LN141" s="1010">
        <f t="shared" si="354"/>
        <v>0</v>
      </c>
      <c r="LO141" s="1010">
        <f t="shared" si="354"/>
        <v>0</v>
      </c>
      <c r="LP141" s="1010">
        <f t="shared" si="354"/>
        <v>0</v>
      </c>
      <c r="LQ141" s="1010">
        <f t="shared" si="354"/>
        <v>0</v>
      </c>
      <c r="LR141" s="1010">
        <f t="shared" si="354"/>
        <v>0</v>
      </c>
      <c r="LS141" s="1010">
        <f t="shared" si="354"/>
        <v>0</v>
      </c>
      <c r="LT141" s="1010">
        <f t="shared" si="354"/>
        <v>0</v>
      </c>
      <c r="LU141" s="1010">
        <f t="shared" si="354"/>
        <v>0</v>
      </c>
      <c r="LV141" s="1010">
        <f t="shared" si="354"/>
        <v>0</v>
      </c>
      <c r="LW141" s="1010">
        <f t="shared" si="354"/>
        <v>0</v>
      </c>
      <c r="LX141" s="1010">
        <f t="shared" si="354"/>
        <v>0</v>
      </c>
      <c r="LY141" s="1010">
        <f t="shared" si="354"/>
        <v>0</v>
      </c>
      <c r="LZ141" s="1010">
        <f t="shared" si="354"/>
        <v>0</v>
      </c>
      <c r="MA141" s="1010">
        <f t="shared" si="354"/>
        <v>0</v>
      </c>
      <c r="MB141" s="1010">
        <f t="shared" si="354"/>
        <v>0</v>
      </c>
      <c r="MC141" s="1010">
        <f t="shared" si="354"/>
        <v>0</v>
      </c>
      <c r="MD141" s="1010">
        <f t="shared" si="354"/>
        <v>0</v>
      </c>
      <c r="ME141" s="1010">
        <f t="shared" si="354"/>
        <v>0</v>
      </c>
      <c r="MF141" s="1010">
        <f t="shared" si="354"/>
        <v>0</v>
      </c>
      <c r="MG141" s="1010">
        <f t="shared" si="354"/>
        <v>0</v>
      </c>
      <c r="MH141" s="1010">
        <f t="shared" si="354"/>
        <v>0</v>
      </c>
      <c r="MI141" s="1010">
        <f t="shared" si="354"/>
        <v>0</v>
      </c>
      <c r="MJ141" s="1010">
        <f t="shared" si="354"/>
        <v>0</v>
      </c>
      <c r="MK141" s="1010">
        <f t="shared" si="354"/>
        <v>0</v>
      </c>
      <c r="ML141" s="1010">
        <f t="shared" si="354"/>
        <v>0</v>
      </c>
      <c r="MM141" s="1010">
        <f t="shared" si="354"/>
        <v>0</v>
      </c>
      <c r="MN141" s="1010">
        <f t="shared" si="354"/>
        <v>0</v>
      </c>
      <c r="MO141" s="1010">
        <f t="shared" si="354"/>
        <v>0</v>
      </c>
      <c r="MP141" s="1010">
        <f t="shared" si="354"/>
        <v>0</v>
      </c>
      <c r="MQ141" s="1010">
        <f t="shared" si="354"/>
        <v>0</v>
      </c>
      <c r="MR141" s="1010">
        <f t="shared" si="354"/>
        <v>0</v>
      </c>
      <c r="MS141" s="1010">
        <f t="shared" si="354"/>
        <v>0</v>
      </c>
      <c r="MT141" s="1010">
        <f t="shared" si="354"/>
        <v>0</v>
      </c>
      <c r="MU141" s="1010">
        <f t="shared" si="354"/>
        <v>0</v>
      </c>
      <c r="MV141" s="1010">
        <f t="shared" si="354"/>
        <v>0</v>
      </c>
      <c r="MW141" s="1010">
        <f t="shared" si="354"/>
        <v>0</v>
      </c>
      <c r="MX141" s="1010">
        <f t="shared" si="354"/>
        <v>0</v>
      </c>
      <c r="MY141" s="1010">
        <f t="shared" si="354"/>
        <v>0</v>
      </c>
      <c r="MZ141" s="1010">
        <f t="shared" si="354"/>
        <v>0</v>
      </c>
      <c r="NA141" s="1010">
        <f t="shared" si="354"/>
        <v>0</v>
      </c>
      <c r="NB141" s="1010">
        <f t="shared" si="354"/>
        <v>0</v>
      </c>
      <c r="NC141" s="1010">
        <f t="shared" si="354"/>
        <v>0</v>
      </c>
      <c r="ND141" s="1010">
        <f t="shared" si="354"/>
        <v>0</v>
      </c>
      <c r="NE141" s="1010">
        <f t="shared" si="354"/>
        <v>0</v>
      </c>
    </row>
    <row r="142" spans="1:369" s="1004" customFormat="1" ht="13.9" customHeight="1" x14ac:dyDescent="0.2">
      <c r="B142" s="1459" t="str">
        <f>IF(SUM(E110:E140)=0,"",(B110*E110+B111*E111+B112*E112+B113*E113+B114*E114+B115*E115+B116*E116+B117*E117+B118*E118+B119*E119+B120*E120+B121*E121+B122*E122+B123*E123+B124*E124+B125*E125+B126*E126+B127*E127+B128*E128+B129*E129+B130*E130+B131*E131+B132*E132+B133*E133+B134*E134+B135*E135+B136*E136+B137*E137+B138*E138+B139*E139+B140*E140)/SUM(E110:E140))</f>
        <v/>
      </c>
      <c r="C142" s="1459"/>
      <c r="D142" s="1103" t="s">
        <v>581</v>
      </c>
      <c r="E142" s="481">
        <f>SUM(E110:E140)</f>
        <v>0</v>
      </c>
      <c r="F142" s="482">
        <f>(E110*F110+E111*F111+E112*F112+E113*F113+E114*F114+E115*F115+E116*F116+E117*F117+E118*F118+E119*F119+E120*F120+E121*F121+E122*F122+E123*F123+E124*F124+E125*F125+E126*F126+E127*F127+E128*F128+E129*F129+E130*F130+E131*F131+E132*F132+E133*F133+E134*F134+E135*F135+E136*F136+E137*F137+E138*F138+E139*F139+E140*F140)</f>
        <v>0</v>
      </c>
      <c r="H142" s="1458"/>
      <c r="I142" s="1049" t="s">
        <v>582</v>
      </c>
      <c r="J142" s="483" t="str">
        <f>IF(P160=0,"",IF(SUM(P152:P155)/P160&gt;=0.2,"Pass","Fail"))</f>
        <v/>
      </c>
      <c r="K142" s="344"/>
      <c r="L142" s="1048" t="s">
        <v>583</v>
      </c>
      <c r="M142" s="484">
        <f>M141*12</f>
        <v>0</v>
      </c>
      <c r="N142" s="1000"/>
      <c r="O142" s="1000"/>
      <c r="P142" s="1000"/>
      <c r="Q142" s="1000"/>
      <c r="R142" s="1000"/>
      <c r="S142" s="1000"/>
      <c r="T142" s="1000"/>
      <c r="U142" s="1000"/>
      <c r="V142" s="1000"/>
      <c r="W142" s="1010"/>
      <c r="X142" s="1010"/>
      <c r="Y142" s="1010"/>
      <c r="Z142" s="1010"/>
      <c r="AA142" s="1010"/>
      <c r="AB142" s="1010"/>
      <c r="AC142" s="1010"/>
      <c r="AD142" s="1010"/>
      <c r="AE142" s="1010"/>
      <c r="AF142" s="1010"/>
      <c r="AG142" s="1010"/>
      <c r="AH142" s="1010"/>
      <c r="AI142" s="1010"/>
      <c r="AJ142" s="1010"/>
      <c r="AK142" s="1010"/>
      <c r="AL142" s="1010"/>
      <c r="AM142" s="1010"/>
      <c r="AN142" s="1010"/>
      <c r="AO142" s="1010"/>
      <c r="AP142" s="1010"/>
      <c r="AQ142" s="1010"/>
      <c r="AR142" s="1010"/>
      <c r="AS142" s="1010"/>
      <c r="AT142" s="1010"/>
      <c r="AU142" s="1010"/>
      <c r="AV142" s="1010"/>
      <c r="AW142" s="1010"/>
      <c r="AX142" s="1010"/>
      <c r="AY142" s="1010"/>
      <c r="AZ142" s="1010"/>
      <c r="BA142" s="1010"/>
      <c r="BB142" s="1010"/>
      <c r="BC142" s="1010"/>
      <c r="BD142" s="1010"/>
      <c r="BE142" s="1010"/>
      <c r="BF142" s="1010"/>
      <c r="BG142" s="1010"/>
      <c r="BH142" s="1010"/>
      <c r="BI142" s="1010"/>
      <c r="BJ142" s="1010"/>
      <c r="BK142" s="1010"/>
      <c r="BL142" s="1010"/>
      <c r="BM142" s="1010"/>
      <c r="BN142" s="1010"/>
      <c r="BO142" s="1010"/>
      <c r="BP142" s="1010"/>
      <c r="BQ142" s="1010"/>
      <c r="BR142" s="1010"/>
      <c r="BS142" s="1010"/>
      <c r="BT142" s="1010"/>
      <c r="BU142" s="1010"/>
      <c r="BV142" s="1010"/>
      <c r="BW142" s="1010"/>
      <c r="BX142" s="1010"/>
      <c r="BY142" s="1010"/>
      <c r="BZ142" s="1010"/>
      <c r="CA142" s="1010"/>
      <c r="CB142" s="1010"/>
      <c r="CC142" s="1010"/>
      <c r="CD142" s="1010"/>
      <c r="CE142" s="1010"/>
      <c r="CF142" s="1010"/>
      <c r="CG142" s="1010"/>
      <c r="CH142" s="1010"/>
      <c r="CI142" s="1010"/>
      <c r="CJ142" s="1010"/>
      <c r="CK142" s="1010"/>
      <c r="CL142" s="1010"/>
      <c r="CM142" s="1010"/>
      <c r="CN142" s="1010"/>
      <c r="CO142" s="1010"/>
      <c r="CP142" s="1010"/>
      <c r="CQ142" s="1010"/>
      <c r="CR142" s="1010"/>
      <c r="CS142" s="1010"/>
      <c r="CT142" s="1010"/>
      <c r="CU142" s="1010"/>
      <c r="CV142" s="1010"/>
      <c r="CW142" s="1010"/>
      <c r="CX142" s="1010"/>
      <c r="CY142" s="1010"/>
      <c r="CZ142" s="1010"/>
      <c r="DA142" s="1010"/>
      <c r="DB142" s="1010"/>
      <c r="DC142" s="1010"/>
      <c r="DD142" s="1010"/>
      <c r="DE142" s="1010"/>
      <c r="DF142" s="1010"/>
      <c r="DG142" s="1010"/>
      <c r="DH142" s="1010"/>
      <c r="DI142" s="1010"/>
      <c r="DJ142" s="1010"/>
      <c r="DK142" s="1010"/>
      <c r="DL142" s="1010"/>
      <c r="DM142" s="1010"/>
      <c r="DN142" s="1010"/>
      <c r="DO142" s="1010"/>
      <c r="DP142" s="1010"/>
      <c r="DQ142" s="1010"/>
      <c r="DR142" s="1010"/>
      <c r="DS142" s="1010"/>
      <c r="DT142" s="1010"/>
      <c r="DU142" s="1010"/>
      <c r="DV142" s="1010"/>
      <c r="DW142" s="1010"/>
      <c r="DX142" s="1010"/>
      <c r="DY142" s="1010"/>
      <c r="DZ142" s="1010"/>
      <c r="EA142" s="1010"/>
      <c r="EB142" s="1010"/>
      <c r="EC142" s="1010"/>
      <c r="ED142" s="1010"/>
      <c r="EE142" s="1010"/>
      <c r="EF142" s="1010"/>
      <c r="EG142" s="1010"/>
      <c r="EH142" s="1010"/>
      <c r="EI142" s="1010"/>
      <c r="EJ142" s="1010"/>
      <c r="EK142" s="1010"/>
      <c r="EL142" s="1010"/>
      <c r="EM142" s="1010"/>
      <c r="EN142" s="1010"/>
      <c r="EO142" s="1010"/>
      <c r="EP142" s="1010"/>
      <c r="EQ142" s="1010"/>
      <c r="ER142" s="1010"/>
      <c r="ES142" s="1010"/>
      <c r="ET142" s="1010"/>
      <c r="EU142" s="1010"/>
      <c r="EV142" s="1010"/>
      <c r="EW142" s="1010"/>
      <c r="EX142" s="1010"/>
      <c r="EY142" s="1010"/>
      <c r="EZ142" s="1010"/>
      <c r="FA142" s="1010"/>
      <c r="FB142" s="1010"/>
      <c r="FC142" s="1010"/>
      <c r="FD142" s="1010"/>
      <c r="FE142" s="1010"/>
      <c r="FF142" s="1010"/>
      <c r="FG142" s="1010"/>
      <c r="FH142" s="1010"/>
      <c r="FI142" s="1010"/>
      <c r="FJ142" s="1010"/>
      <c r="FK142" s="1010"/>
      <c r="FL142" s="1010"/>
      <c r="FM142" s="1010"/>
      <c r="FN142" s="1010"/>
      <c r="FO142" s="1010"/>
      <c r="FP142" s="1010"/>
      <c r="FQ142" s="1010"/>
      <c r="FR142" s="1010"/>
      <c r="FS142" s="1010"/>
      <c r="FT142" s="1010"/>
      <c r="FU142" s="1010"/>
      <c r="FV142" s="1010"/>
      <c r="FW142" s="1010"/>
      <c r="FX142" s="1010"/>
      <c r="FY142" s="1010"/>
      <c r="FZ142" s="1010"/>
      <c r="GA142" s="1010"/>
      <c r="GB142" s="1010"/>
      <c r="GC142" s="1010"/>
      <c r="GD142" s="1010"/>
      <c r="GE142" s="1010"/>
      <c r="GF142" s="1010"/>
      <c r="GG142" s="1010"/>
      <c r="GH142" s="1010"/>
      <c r="GI142" s="1010"/>
      <c r="GJ142" s="1010"/>
      <c r="GK142" s="1010"/>
      <c r="GL142" s="1010"/>
      <c r="GM142" s="1010"/>
      <c r="GN142" s="1010"/>
      <c r="GO142" s="1010"/>
      <c r="GP142" s="1010"/>
      <c r="GQ142" s="1010"/>
      <c r="GR142" s="1010"/>
      <c r="GS142" s="1010"/>
      <c r="GT142" s="1010"/>
      <c r="GU142" s="1010"/>
      <c r="GV142" s="1010"/>
      <c r="GW142" s="1010"/>
      <c r="GX142" s="1010"/>
      <c r="GY142" s="1010"/>
      <c r="GZ142" s="1010"/>
      <c r="HA142" s="1010"/>
      <c r="HB142" s="1010"/>
      <c r="HC142" s="1010"/>
      <c r="HD142" s="1010"/>
      <c r="HE142" s="1010"/>
      <c r="HF142" s="1010"/>
      <c r="HG142" s="1010"/>
      <c r="HH142" s="1010"/>
      <c r="HI142" s="1010"/>
      <c r="HJ142" s="1010"/>
      <c r="HK142" s="1010"/>
      <c r="HL142" s="1010"/>
      <c r="HM142" s="1010"/>
      <c r="HN142" s="1010"/>
      <c r="HO142" s="1010"/>
      <c r="HP142" s="1010"/>
      <c r="HQ142" s="1010"/>
      <c r="HR142" s="1010"/>
      <c r="HS142" s="1010"/>
      <c r="HT142" s="1010"/>
      <c r="HU142" s="1010"/>
      <c r="HV142" s="1010"/>
      <c r="HW142" s="1010"/>
      <c r="HX142" s="1010"/>
      <c r="HY142" s="1010"/>
      <c r="HZ142" s="1010"/>
      <c r="IA142" s="1010"/>
      <c r="IB142" s="1010"/>
      <c r="IC142" s="1010"/>
      <c r="ID142" s="1010"/>
      <c r="IE142" s="1010"/>
      <c r="IF142" s="1010"/>
      <c r="IG142" s="1010"/>
      <c r="IH142" s="1010"/>
      <c r="II142" s="1010"/>
      <c r="IJ142" s="1010"/>
      <c r="IK142" s="1010"/>
      <c r="IL142" s="1010"/>
      <c r="IM142" s="1010"/>
      <c r="IN142" s="1010"/>
      <c r="IO142" s="1010"/>
      <c r="IP142" s="1010"/>
      <c r="IQ142" s="1010"/>
      <c r="IR142" s="1010"/>
      <c r="IS142" s="1010"/>
      <c r="IT142" s="1010"/>
      <c r="IU142" s="1010"/>
      <c r="IV142" s="1010"/>
      <c r="IW142" s="1010"/>
      <c r="IX142" s="1010"/>
      <c r="IY142" s="1010"/>
      <c r="IZ142" s="1010"/>
      <c r="JA142" s="1010"/>
      <c r="JB142" s="1010"/>
      <c r="JC142" s="1010"/>
      <c r="JD142" s="1010"/>
      <c r="JE142" s="1010"/>
      <c r="JF142" s="1010"/>
      <c r="JG142" s="1010"/>
      <c r="JH142" s="1010"/>
      <c r="JI142" s="1010"/>
      <c r="JJ142" s="1010"/>
      <c r="JK142" s="1010"/>
      <c r="JL142" s="1010"/>
      <c r="JM142" s="1010"/>
      <c r="JN142" s="1010"/>
      <c r="JO142" s="1010"/>
      <c r="JP142" s="1010"/>
      <c r="JQ142" s="1010"/>
      <c r="JR142" s="1010"/>
      <c r="JS142" s="1010"/>
      <c r="JT142" s="1010"/>
      <c r="JU142" s="1010"/>
      <c r="JV142" s="1010"/>
      <c r="JW142" s="1010"/>
      <c r="JX142" s="1010"/>
      <c r="JY142" s="1010"/>
      <c r="JZ142" s="1010"/>
      <c r="KA142" s="1010"/>
      <c r="KB142" s="1010"/>
      <c r="KC142" s="1010"/>
      <c r="KD142" s="1010"/>
      <c r="KE142" s="1010"/>
      <c r="KF142" s="1010"/>
      <c r="KG142" s="1010"/>
      <c r="KH142" s="1010"/>
      <c r="KI142" s="1010"/>
      <c r="KJ142" s="1010"/>
      <c r="KK142" s="1010"/>
      <c r="KL142" s="1010"/>
      <c r="KM142" s="1010"/>
      <c r="KN142" s="1010"/>
      <c r="KO142" s="1010"/>
      <c r="KP142" s="1010"/>
      <c r="KQ142" s="1010"/>
      <c r="KR142" s="1010"/>
      <c r="KS142" s="1010"/>
      <c r="KT142" s="1010"/>
      <c r="KU142" s="1010"/>
      <c r="KV142" s="1010"/>
      <c r="KW142" s="1010"/>
      <c r="KX142" s="1010"/>
      <c r="KY142" s="1010"/>
      <c r="KZ142" s="1010"/>
      <c r="LA142" s="1010"/>
      <c r="LB142" s="1010"/>
      <c r="LC142" s="1010"/>
      <c r="LD142" s="1010"/>
      <c r="LE142" s="1010"/>
      <c r="LF142" s="1010"/>
      <c r="LG142" s="1010"/>
      <c r="LH142" s="1010"/>
      <c r="LI142" s="1010"/>
      <c r="LJ142" s="1010"/>
      <c r="LK142" s="1010"/>
      <c r="LL142" s="1010"/>
      <c r="LM142" s="1010"/>
      <c r="LN142" s="1010"/>
      <c r="LO142" s="1010"/>
      <c r="LP142" s="1010"/>
      <c r="LQ142" s="1010"/>
      <c r="LR142" s="1010"/>
      <c r="LS142" s="1010"/>
      <c r="LT142" s="1010"/>
      <c r="LU142" s="1010"/>
      <c r="LV142" s="1010"/>
      <c r="LW142" s="1010"/>
      <c r="LX142" s="1010"/>
      <c r="LY142" s="1010"/>
      <c r="LZ142" s="1010"/>
      <c r="MA142" s="1010"/>
      <c r="MB142" s="1010"/>
      <c r="MC142" s="1010"/>
      <c r="MD142" s="1010"/>
      <c r="ME142" s="1010"/>
      <c r="MF142" s="1010"/>
      <c r="MG142" s="1010"/>
      <c r="MH142" s="1010"/>
      <c r="MI142" s="1010"/>
      <c r="MJ142" s="1010"/>
      <c r="MK142" s="1010"/>
      <c r="ML142" s="1010"/>
      <c r="MM142" s="1010"/>
      <c r="MN142" s="1010"/>
      <c r="MO142" s="1010"/>
    </row>
    <row r="143" spans="1:369" s="1004" customFormat="1" ht="3" customHeight="1" x14ac:dyDescent="0.2">
      <c r="A143" s="1013"/>
      <c r="B143" s="1000"/>
      <c r="D143" s="1051"/>
      <c r="E143" s="484"/>
      <c r="F143" s="484"/>
      <c r="G143" s="344"/>
      <c r="H143" s="344"/>
      <c r="I143" s="344"/>
      <c r="J143" s="344"/>
      <c r="K143" s="344"/>
      <c r="L143" s="1051"/>
      <c r="M143" s="484"/>
      <c r="N143" s="1000"/>
      <c r="O143" s="1000"/>
      <c r="P143" s="1000"/>
      <c r="Q143" s="1000"/>
      <c r="R143" s="1000"/>
      <c r="S143" s="1000"/>
      <c r="T143" s="1000"/>
      <c r="U143" s="1000"/>
      <c r="V143" s="1000"/>
      <c r="W143" s="1010"/>
      <c r="X143" s="1010"/>
      <c r="Y143" s="1010"/>
      <c r="Z143" s="1010"/>
      <c r="AA143" s="1010"/>
      <c r="AB143" s="1010"/>
      <c r="AC143" s="1010"/>
      <c r="AD143" s="1010"/>
      <c r="AE143" s="1010"/>
      <c r="AF143" s="1010"/>
      <c r="AG143" s="1010"/>
      <c r="AH143" s="1010"/>
      <c r="AI143" s="1010"/>
      <c r="AJ143" s="1010"/>
      <c r="AK143" s="1010"/>
      <c r="AL143" s="1010"/>
      <c r="AM143" s="1010"/>
      <c r="AN143" s="1010"/>
      <c r="AO143" s="1010"/>
      <c r="AP143" s="1010"/>
      <c r="AQ143" s="1010"/>
      <c r="AR143" s="1010"/>
      <c r="AS143" s="1010"/>
      <c r="AT143" s="1010"/>
      <c r="AU143" s="1010"/>
      <c r="AV143" s="1010"/>
      <c r="AW143" s="1010"/>
      <c r="AX143" s="1010"/>
      <c r="AY143" s="1010"/>
      <c r="AZ143" s="1010"/>
      <c r="BA143" s="1010"/>
      <c r="BB143" s="1010"/>
      <c r="BC143" s="1010"/>
      <c r="BD143" s="1010"/>
      <c r="BE143" s="1010"/>
      <c r="BF143" s="1010"/>
      <c r="BG143" s="1010"/>
      <c r="BH143" s="1010"/>
      <c r="BI143" s="1010"/>
      <c r="BJ143" s="1010"/>
      <c r="BK143" s="1010"/>
      <c r="BL143" s="1010"/>
      <c r="BM143" s="1010"/>
      <c r="BN143" s="1010"/>
      <c r="BO143" s="1010"/>
      <c r="BP143" s="1010"/>
      <c r="BQ143" s="1010"/>
      <c r="BR143" s="1010"/>
      <c r="BS143" s="1010"/>
      <c r="BT143" s="1010"/>
      <c r="BU143" s="1010"/>
      <c r="BV143" s="1010"/>
      <c r="BW143" s="1010"/>
      <c r="BX143" s="1010"/>
      <c r="BY143" s="1010"/>
      <c r="BZ143" s="1010"/>
      <c r="CA143" s="1010"/>
      <c r="CB143" s="1010"/>
      <c r="CC143" s="1010"/>
      <c r="CD143" s="1010"/>
      <c r="CE143" s="1010"/>
      <c r="CF143" s="1010"/>
      <c r="CG143" s="1010"/>
      <c r="CH143" s="1010"/>
      <c r="CI143" s="1010"/>
      <c r="CJ143" s="1010"/>
      <c r="CK143" s="1010"/>
      <c r="CL143" s="1010"/>
      <c r="CM143" s="1010"/>
      <c r="CN143" s="1010"/>
      <c r="CO143" s="1010"/>
      <c r="CP143" s="1010"/>
      <c r="CQ143" s="1010"/>
      <c r="CR143" s="1010"/>
      <c r="CS143" s="1010"/>
      <c r="CT143" s="1010"/>
      <c r="CU143" s="1010"/>
      <c r="CV143" s="1010"/>
      <c r="CW143" s="1010"/>
      <c r="CX143" s="1010"/>
      <c r="CY143" s="1010"/>
      <c r="CZ143" s="1010"/>
      <c r="DA143" s="1010"/>
      <c r="DB143" s="1010"/>
      <c r="DC143" s="1010"/>
      <c r="DD143" s="1010"/>
      <c r="DE143" s="1010"/>
      <c r="DF143" s="1010"/>
      <c r="DG143" s="1010"/>
      <c r="DH143" s="1010"/>
      <c r="DI143" s="1010"/>
      <c r="DJ143" s="1010"/>
      <c r="DK143" s="1010"/>
      <c r="DL143" s="1010"/>
      <c r="DM143" s="1010"/>
      <c r="DN143" s="1010"/>
      <c r="DO143" s="1010"/>
      <c r="DP143" s="1010"/>
      <c r="DQ143" s="1010"/>
      <c r="DR143" s="1010"/>
      <c r="DS143" s="1010"/>
      <c r="DT143" s="1010"/>
      <c r="DU143" s="1010"/>
      <c r="DV143" s="1010"/>
      <c r="DW143" s="1010"/>
      <c r="DX143" s="1010"/>
      <c r="DY143" s="1010"/>
      <c r="DZ143" s="1010"/>
      <c r="EA143" s="1010"/>
      <c r="EB143" s="1010"/>
      <c r="EC143" s="1010"/>
      <c r="ED143" s="1010"/>
      <c r="EE143" s="1010"/>
      <c r="EF143" s="1010"/>
      <c r="EG143" s="1010"/>
      <c r="EH143" s="1010"/>
      <c r="EI143" s="1010"/>
      <c r="EJ143" s="1010"/>
      <c r="EK143" s="1010"/>
      <c r="EL143" s="1010"/>
      <c r="EM143" s="1010"/>
      <c r="EN143" s="1010"/>
      <c r="EO143" s="1010"/>
      <c r="EP143" s="1010"/>
      <c r="EQ143" s="1010"/>
      <c r="ER143" s="1010"/>
      <c r="ES143" s="1010"/>
      <c r="ET143" s="1010"/>
      <c r="EU143" s="1010"/>
      <c r="EV143" s="1010"/>
      <c r="EW143" s="1010"/>
      <c r="EX143" s="1010"/>
      <c r="EY143" s="1010"/>
      <c r="EZ143" s="1010"/>
      <c r="FA143" s="1010"/>
      <c r="FB143" s="1010"/>
      <c r="FC143" s="1010"/>
      <c r="FD143" s="1010"/>
      <c r="FE143" s="1010"/>
      <c r="FF143" s="1010"/>
      <c r="FG143" s="1010"/>
      <c r="FH143" s="1010"/>
      <c r="FI143" s="1010"/>
      <c r="FJ143" s="1010"/>
      <c r="FK143" s="1010"/>
      <c r="FL143" s="1010"/>
      <c r="FM143" s="1010"/>
      <c r="FN143" s="1010"/>
      <c r="FO143" s="1010"/>
      <c r="FP143" s="1010"/>
      <c r="FQ143" s="1010"/>
      <c r="FR143" s="1010"/>
      <c r="FS143" s="1010"/>
      <c r="FT143" s="1010"/>
      <c r="FU143" s="1010"/>
      <c r="FV143" s="1010"/>
      <c r="FW143" s="1010"/>
      <c r="FX143" s="1010"/>
      <c r="FY143" s="1010"/>
      <c r="FZ143" s="1010"/>
      <c r="GA143" s="1010"/>
      <c r="GB143" s="1010"/>
      <c r="GC143" s="1010"/>
      <c r="GD143" s="1010"/>
      <c r="GE143" s="1010"/>
      <c r="GF143" s="1010"/>
      <c r="GG143" s="1010"/>
      <c r="GH143" s="1010"/>
      <c r="GI143" s="1010"/>
      <c r="GJ143" s="1010"/>
      <c r="GK143" s="1010"/>
      <c r="GL143" s="1010"/>
      <c r="GM143" s="1010"/>
      <c r="GN143" s="1010"/>
      <c r="GO143" s="1010"/>
      <c r="GP143" s="1010"/>
      <c r="GQ143" s="1010"/>
      <c r="GR143" s="1010"/>
      <c r="GS143" s="1010"/>
      <c r="GT143" s="1010"/>
      <c r="GU143" s="1010"/>
      <c r="GV143" s="1010"/>
      <c r="GW143" s="1010"/>
      <c r="GX143" s="1010"/>
      <c r="GY143" s="1010"/>
      <c r="GZ143" s="1010"/>
      <c r="HA143" s="1010"/>
      <c r="HB143" s="1010"/>
      <c r="HC143" s="1010"/>
      <c r="HD143" s="1010"/>
      <c r="HE143" s="1010"/>
      <c r="HF143" s="1010"/>
      <c r="HG143" s="1010"/>
      <c r="HH143" s="1010"/>
      <c r="HI143" s="1010"/>
      <c r="HJ143" s="1010"/>
      <c r="HK143" s="1010"/>
      <c r="HL143" s="1010"/>
      <c r="HM143" s="1010"/>
      <c r="HN143" s="1010"/>
      <c r="HO143" s="1010"/>
      <c r="HP143" s="1010"/>
      <c r="HQ143" s="1010"/>
      <c r="HR143" s="1010"/>
      <c r="HS143" s="1010"/>
      <c r="HT143" s="1010"/>
      <c r="HU143" s="1010"/>
      <c r="HV143" s="1010"/>
      <c r="HW143" s="1010"/>
      <c r="HX143" s="1010"/>
      <c r="HY143" s="1010"/>
      <c r="HZ143" s="1010"/>
      <c r="IA143" s="1010"/>
      <c r="IB143" s="1010"/>
      <c r="IC143" s="1010"/>
      <c r="ID143" s="1010"/>
      <c r="IE143" s="1010"/>
      <c r="IF143" s="1010"/>
      <c r="IG143" s="1010"/>
      <c r="IH143" s="1010"/>
      <c r="II143" s="1010"/>
      <c r="IJ143" s="1010"/>
      <c r="IK143" s="1010"/>
      <c r="IL143" s="1010"/>
      <c r="IM143" s="1010"/>
      <c r="IN143" s="1010"/>
      <c r="IO143" s="1010"/>
      <c r="IP143" s="1010"/>
      <c r="IQ143" s="1010"/>
      <c r="IR143" s="1010"/>
      <c r="IS143" s="1010"/>
      <c r="IT143" s="1010"/>
      <c r="IU143" s="1010"/>
      <c r="IV143" s="1010"/>
      <c r="IW143" s="1010"/>
      <c r="IX143" s="1010"/>
      <c r="IY143" s="1010"/>
      <c r="IZ143" s="1010"/>
      <c r="JA143" s="1010"/>
      <c r="JB143" s="1010"/>
      <c r="JC143" s="1010"/>
      <c r="JD143" s="1010"/>
      <c r="JE143" s="1010"/>
      <c r="JF143" s="1010"/>
      <c r="JG143" s="1010"/>
      <c r="JH143" s="1010"/>
      <c r="JI143" s="1010"/>
      <c r="JJ143" s="1010"/>
      <c r="JK143" s="1010"/>
      <c r="JL143" s="1010"/>
      <c r="JM143" s="1010"/>
      <c r="JN143" s="1010"/>
      <c r="JO143" s="1010"/>
      <c r="JP143" s="1010"/>
      <c r="JQ143" s="1010"/>
      <c r="JR143" s="1010"/>
      <c r="JS143" s="1010"/>
      <c r="JT143" s="1010"/>
      <c r="JU143" s="1010"/>
      <c r="JV143" s="1010"/>
      <c r="JW143" s="1010"/>
      <c r="JX143" s="1010"/>
      <c r="JY143" s="1010"/>
      <c r="JZ143" s="1010"/>
      <c r="KA143" s="1010"/>
      <c r="KB143" s="1010"/>
      <c r="KC143" s="1010"/>
      <c r="KD143" s="1010"/>
      <c r="KE143" s="1010"/>
      <c r="KF143" s="1010"/>
      <c r="KG143" s="1010"/>
      <c r="KH143" s="1010"/>
      <c r="KI143" s="1010"/>
      <c r="KJ143" s="1010"/>
      <c r="KK143" s="1010"/>
      <c r="KL143" s="1010"/>
      <c r="KM143" s="1010"/>
      <c r="KN143" s="1010"/>
      <c r="KO143" s="1010"/>
      <c r="KP143" s="1010"/>
      <c r="KQ143" s="1010"/>
      <c r="KR143" s="1010"/>
      <c r="KS143" s="1010"/>
      <c r="KT143" s="1010"/>
      <c r="KU143" s="1010"/>
      <c r="KV143" s="1010"/>
      <c r="KW143" s="1010"/>
      <c r="KX143" s="1010"/>
      <c r="KY143" s="1010"/>
      <c r="KZ143" s="1010"/>
      <c r="LA143" s="1010"/>
      <c r="LB143" s="1010"/>
      <c r="LC143" s="1010"/>
      <c r="LD143" s="1010"/>
      <c r="LE143" s="1010"/>
      <c r="LF143" s="1010"/>
      <c r="LG143" s="1010"/>
      <c r="LH143" s="1010"/>
      <c r="LI143" s="1010"/>
      <c r="LJ143" s="1010"/>
      <c r="LK143" s="1010"/>
      <c r="LL143" s="1010"/>
      <c r="LM143" s="1010"/>
      <c r="LN143" s="1010"/>
      <c r="LO143" s="1010"/>
      <c r="LP143" s="1010"/>
      <c r="LQ143" s="1010"/>
      <c r="LR143" s="1010"/>
      <c r="LS143" s="1010"/>
      <c r="LT143" s="1010"/>
      <c r="LU143" s="1010"/>
      <c r="LV143" s="1010"/>
      <c r="LW143" s="1010"/>
      <c r="LX143" s="1010"/>
      <c r="LY143" s="1010"/>
      <c r="LZ143" s="1010"/>
      <c r="MA143" s="1010"/>
      <c r="MB143" s="1010"/>
      <c r="MC143" s="1010"/>
      <c r="MD143" s="1010"/>
      <c r="ME143" s="1010"/>
      <c r="MF143" s="1010"/>
      <c r="MG143" s="1010"/>
      <c r="MH143" s="1010"/>
      <c r="MI143" s="1010"/>
      <c r="MJ143" s="1010"/>
      <c r="MK143" s="1010"/>
      <c r="ML143" s="1010"/>
      <c r="MM143" s="1010"/>
      <c r="MN143" s="1010"/>
      <c r="MO143" s="1010"/>
    </row>
    <row r="144" spans="1:369" s="1004" customFormat="1" ht="12" customHeight="1" x14ac:dyDescent="0.2">
      <c r="A144" s="1460" t="s">
        <v>835</v>
      </c>
      <c r="B144" s="1461"/>
      <c r="C144" s="1461"/>
      <c r="D144" s="1461"/>
      <c r="E144" s="1461"/>
      <c r="F144" s="1461"/>
      <c r="G144" s="1461"/>
      <c r="H144" s="1461"/>
      <c r="I144" s="1461"/>
      <c r="J144" s="1461"/>
      <c r="K144" s="1461"/>
      <c r="L144" s="1461"/>
      <c r="M144" s="1461"/>
      <c r="N144" s="1461"/>
      <c r="O144" s="1461"/>
      <c r="P144" s="1461"/>
      <c r="Q144" s="1461"/>
      <c r="R144" s="1101"/>
      <c r="S144" s="1000"/>
      <c r="T144" s="1000"/>
      <c r="U144" s="1000"/>
      <c r="V144" s="1000"/>
      <c r="W144" s="1010"/>
      <c r="X144" s="1010"/>
      <c r="Y144" s="1010"/>
      <c r="Z144" s="1010"/>
      <c r="AA144" s="1010"/>
      <c r="AB144" s="1010"/>
      <c r="AC144" s="1010"/>
      <c r="AD144" s="1010"/>
      <c r="AE144" s="1010"/>
      <c r="AF144" s="1010"/>
      <c r="AG144" s="1010"/>
      <c r="AH144" s="1010"/>
      <c r="AI144" s="1010"/>
      <c r="AJ144" s="1010"/>
      <c r="AK144" s="1010"/>
      <c r="AL144" s="1010"/>
      <c r="AM144" s="1010"/>
      <c r="AN144" s="1010"/>
      <c r="AO144" s="1010"/>
      <c r="AP144" s="1010"/>
      <c r="AQ144" s="1010"/>
      <c r="AR144" s="1010"/>
      <c r="AS144" s="1010"/>
      <c r="AT144" s="1010"/>
      <c r="AU144" s="1010"/>
      <c r="AV144" s="1010"/>
      <c r="AW144" s="1010"/>
      <c r="AX144" s="1010"/>
      <c r="AY144" s="1010"/>
      <c r="AZ144" s="1010"/>
      <c r="BA144" s="1010"/>
      <c r="BB144" s="1010"/>
      <c r="BC144" s="1010"/>
      <c r="BD144" s="1010"/>
      <c r="BE144" s="1010"/>
      <c r="BF144" s="1010"/>
      <c r="BG144" s="1010"/>
      <c r="BH144" s="1010"/>
      <c r="BI144" s="1010"/>
      <c r="BJ144" s="1010"/>
      <c r="BK144" s="1010"/>
      <c r="BL144" s="1010"/>
      <c r="BM144" s="1010"/>
      <c r="BN144" s="1010"/>
      <c r="BO144" s="1010"/>
      <c r="BP144" s="1010"/>
      <c r="BQ144" s="1010"/>
      <c r="BR144" s="1010"/>
      <c r="BS144" s="1010"/>
      <c r="BT144" s="1010"/>
      <c r="BU144" s="1010"/>
      <c r="BV144" s="1010"/>
      <c r="BW144" s="1010"/>
      <c r="BX144" s="1010"/>
      <c r="BY144" s="1010"/>
      <c r="BZ144" s="1010"/>
      <c r="CA144" s="1010"/>
      <c r="CB144" s="1010"/>
      <c r="CC144" s="1010"/>
      <c r="CD144" s="1010"/>
      <c r="CE144" s="1010"/>
      <c r="CF144" s="1010"/>
      <c r="CG144" s="1010"/>
      <c r="CH144" s="1010"/>
      <c r="CI144" s="1010"/>
      <c r="CJ144" s="1010"/>
      <c r="CK144" s="1010"/>
      <c r="CL144" s="1010"/>
      <c r="CM144" s="1010"/>
      <c r="CN144" s="1010"/>
      <c r="CO144" s="1010"/>
      <c r="CP144" s="1010"/>
      <c r="CQ144" s="1010"/>
      <c r="CR144" s="1010"/>
      <c r="CS144" s="1010"/>
      <c r="CT144" s="1010"/>
      <c r="CU144" s="1010"/>
      <c r="CV144" s="1010"/>
      <c r="CW144" s="1010"/>
      <c r="CX144" s="1010"/>
      <c r="CY144" s="1010"/>
      <c r="CZ144" s="1010"/>
      <c r="DA144" s="1010"/>
      <c r="DB144" s="1010"/>
      <c r="DC144" s="1010"/>
      <c r="DD144" s="1010"/>
      <c r="DE144" s="1010"/>
      <c r="DF144" s="1010"/>
      <c r="DG144" s="1010"/>
      <c r="DH144" s="1010"/>
      <c r="DI144" s="1010"/>
      <c r="DJ144" s="1010"/>
      <c r="DK144" s="1010"/>
      <c r="DL144" s="1010"/>
      <c r="DM144" s="1010"/>
      <c r="DN144" s="1010"/>
      <c r="DO144" s="1010"/>
      <c r="DP144" s="1010"/>
      <c r="DQ144" s="1010"/>
      <c r="DR144" s="1010"/>
      <c r="DS144" s="1010"/>
      <c r="DT144" s="1010"/>
      <c r="DU144" s="1010"/>
      <c r="DV144" s="1010"/>
      <c r="DW144" s="1010"/>
      <c r="DX144" s="1010"/>
      <c r="DY144" s="1010"/>
      <c r="DZ144" s="1010"/>
      <c r="EA144" s="1010"/>
      <c r="EB144" s="1010"/>
      <c r="EC144" s="1010"/>
      <c r="ED144" s="1010"/>
      <c r="EE144" s="1010"/>
      <c r="EF144" s="1010"/>
      <c r="EG144" s="1010"/>
      <c r="EH144" s="1010"/>
      <c r="EI144" s="1010"/>
      <c r="EJ144" s="1010"/>
      <c r="EK144" s="1010"/>
      <c r="EL144" s="1010"/>
      <c r="EM144" s="1010"/>
      <c r="EN144" s="1010"/>
      <c r="EO144" s="1010"/>
      <c r="EP144" s="1010"/>
      <c r="EQ144" s="1010"/>
      <c r="ER144" s="1010"/>
      <c r="ES144" s="1010"/>
      <c r="ET144" s="1010"/>
      <c r="EU144" s="1010"/>
      <c r="EV144" s="1010"/>
      <c r="EW144" s="1010"/>
      <c r="EX144" s="1010"/>
      <c r="EY144" s="1010"/>
      <c r="EZ144" s="1010"/>
      <c r="FA144" s="1010"/>
      <c r="FB144" s="1010"/>
      <c r="FC144" s="1010"/>
      <c r="FD144" s="1010"/>
      <c r="FE144" s="1010"/>
      <c r="FF144" s="1010"/>
      <c r="FG144" s="1010"/>
      <c r="FH144" s="1010"/>
      <c r="FI144" s="1010"/>
      <c r="FJ144" s="1010"/>
      <c r="FK144" s="1010"/>
      <c r="FL144" s="1010"/>
      <c r="FM144" s="1010"/>
      <c r="FN144" s="1010"/>
      <c r="FO144" s="1010"/>
      <c r="FP144" s="1010"/>
      <c r="FQ144" s="1010"/>
      <c r="FR144" s="1010"/>
      <c r="FS144" s="1010"/>
      <c r="FT144" s="1010"/>
      <c r="FU144" s="1010"/>
      <c r="FV144" s="1010"/>
      <c r="FW144" s="1010"/>
      <c r="FX144" s="1010"/>
      <c r="FY144" s="1010"/>
      <c r="FZ144" s="1010"/>
      <c r="GA144" s="1010"/>
      <c r="GB144" s="1010"/>
      <c r="GC144" s="1010"/>
      <c r="GD144" s="1010"/>
      <c r="GE144" s="1010"/>
      <c r="GF144" s="1010"/>
      <c r="GG144" s="1010"/>
      <c r="GH144" s="1010"/>
      <c r="GI144" s="1010"/>
      <c r="GJ144" s="1010"/>
      <c r="GK144" s="1010"/>
      <c r="GL144" s="1010"/>
      <c r="GM144" s="1010"/>
      <c r="GN144" s="1010"/>
      <c r="GO144" s="1010"/>
      <c r="GP144" s="1010"/>
      <c r="GQ144" s="1010"/>
      <c r="GR144" s="1010"/>
      <c r="GS144" s="1010"/>
      <c r="GT144" s="1010"/>
      <c r="GU144" s="1010"/>
      <c r="GV144" s="1010"/>
      <c r="GW144" s="1010"/>
      <c r="GX144" s="1010"/>
      <c r="GY144" s="1010"/>
      <c r="GZ144" s="1010"/>
      <c r="HA144" s="1010"/>
      <c r="HB144" s="1010"/>
      <c r="HC144" s="1010"/>
      <c r="HD144" s="1010"/>
      <c r="HE144" s="1010"/>
      <c r="HF144" s="1010"/>
      <c r="HG144" s="1010"/>
      <c r="HH144" s="1010"/>
      <c r="HI144" s="1010"/>
      <c r="HJ144" s="1010"/>
      <c r="HK144" s="1010"/>
      <c r="HL144" s="1010"/>
      <c r="HM144" s="1010"/>
      <c r="HN144" s="1010"/>
      <c r="HO144" s="1010"/>
      <c r="HP144" s="1010"/>
      <c r="HQ144" s="1010"/>
      <c r="HR144" s="1010"/>
      <c r="HS144" s="1010"/>
      <c r="HT144" s="1010"/>
      <c r="HU144" s="1010"/>
      <c r="HV144" s="1010"/>
      <c r="HW144" s="1010"/>
      <c r="HX144" s="1010"/>
      <c r="HY144" s="1010"/>
      <c r="HZ144" s="1010"/>
      <c r="IA144" s="1010"/>
      <c r="IB144" s="1010"/>
      <c r="IC144" s="1010"/>
      <c r="ID144" s="1010"/>
      <c r="IE144" s="1010"/>
      <c r="IF144" s="1010"/>
      <c r="IG144" s="1010"/>
      <c r="IH144" s="1010"/>
      <c r="II144" s="1010"/>
      <c r="IJ144" s="1010"/>
      <c r="IK144" s="1010"/>
      <c r="IL144" s="1010"/>
      <c r="IM144" s="1010"/>
      <c r="IN144" s="1010"/>
      <c r="IO144" s="1010"/>
      <c r="IP144" s="1010"/>
      <c r="IQ144" s="1010"/>
      <c r="IR144" s="1010"/>
      <c r="IS144" s="1010"/>
      <c r="IT144" s="1010"/>
      <c r="IU144" s="1010"/>
      <c r="IV144" s="1010"/>
      <c r="IW144" s="1010"/>
      <c r="IX144" s="1010"/>
      <c r="IY144" s="1010"/>
      <c r="IZ144" s="1010"/>
      <c r="JA144" s="1010"/>
      <c r="JB144" s="1010"/>
      <c r="JC144" s="1010"/>
      <c r="JD144" s="1010"/>
      <c r="JE144" s="1010"/>
      <c r="JF144" s="1010"/>
      <c r="JG144" s="1010"/>
      <c r="JH144" s="1010"/>
      <c r="JI144" s="1010"/>
      <c r="JJ144" s="1010"/>
      <c r="JK144" s="1010"/>
      <c r="JL144" s="1010"/>
      <c r="JM144" s="1010"/>
      <c r="JN144" s="1010"/>
      <c r="JO144" s="1010"/>
      <c r="JP144" s="1010"/>
      <c r="JQ144" s="1010"/>
      <c r="JR144" s="1010"/>
      <c r="JS144" s="1010"/>
      <c r="JT144" s="1010"/>
      <c r="JU144" s="1010"/>
      <c r="JV144" s="1010"/>
      <c r="JW144" s="1010"/>
      <c r="JX144" s="1010"/>
      <c r="JY144" s="1010"/>
      <c r="JZ144" s="1010"/>
      <c r="KA144" s="1010"/>
      <c r="KB144" s="1010"/>
      <c r="KC144" s="1010"/>
      <c r="KD144" s="1010"/>
      <c r="KE144" s="1010"/>
      <c r="KF144" s="1010"/>
      <c r="KG144" s="1010"/>
      <c r="KH144" s="1010"/>
      <c r="KI144" s="1010"/>
      <c r="KJ144" s="1010"/>
      <c r="KK144" s="1010"/>
      <c r="KL144" s="1010"/>
      <c r="KM144" s="1010"/>
      <c r="KN144" s="1010"/>
      <c r="KO144" s="1010"/>
      <c r="KP144" s="1010"/>
      <c r="KQ144" s="1010"/>
      <c r="KR144" s="1010"/>
      <c r="KS144" s="1010"/>
      <c r="KT144" s="1010"/>
      <c r="KU144" s="1010"/>
      <c r="KV144" s="1010"/>
      <c r="KW144" s="1010"/>
      <c r="KX144" s="1010"/>
      <c r="KY144" s="1010"/>
      <c r="KZ144" s="1010"/>
      <c r="LA144" s="1010"/>
      <c r="LB144" s="1010"/>
      <c r="LC144" s="1010"/>
      <c r="LD144" s="1010"/>
      <c r="LE144" s="1010"/>
      <c r="LF144" s="1010"/>
      <c r="LG144" s="1010"/>
      <c r="LH144" s="1010"/>
      <c r="LI144" s="1010"/>
      <c r="LJ144" s="1010"/>
      <c r="LK144" s="1010"/>
      <c r="LL144" s="1010"/>
      <c r="LM144" s="1010"/>
      <c r="LN144" s="1010"/>
      <c r="LO144" s="1010"/>
      <c r="LP144" s="1010"/>
      <c r="LQ144" s="1010"/>
      <c r="LR144" s="1010"/>
      <c r="LS144" s="1010"/>
      <c r="LT144" s="1010"/>
      <c r="LU144" s="1010"/>
      <c r="LV144" s="1010"/>
      <c r="LW144" s="1010"/>
      <c r="LX144" s="1010"/>
      <c r="LY144" s="1010"/>
      <c r="LZ144" s="1010"/>
      <c r="MA144" s="1010"/>
      <c r="MB144" s="1010"/>
      <c r="MC144" s="1010"/>
      <c r="MD144" s="1010"/>
      <c r="ME144" s="1010"/>
      <c r="MF144" s="1010"/>
      <c r="MG144" s="1010"/>
      <c r="MH144" s="1010"/>
      <c r="MI144" s="1010"/>
      <c r="MJ144" s="1010"/>
      <c r="MK144" s="1010"/>
      <c r="ML144" s="1010"/>
      <c r="MM144" s="1010"/>
      <c r="MN144" s="1010"/>
      <c r="MO144" s="1010"/>
    </row>
    <row r="145" spans="1:353" s="1004" customFormat="1" ht="12" customHeight="1" x14ac:dyDescent="0.2">
      <c r="A145" s="1461"/>
      <c r="B145" s="1461"/>
      <c r="C145" s="1461"/>
      <c r="D145" s="1461"/>
      <c r="E145" s="1461"/>
      <c r="F145" s="1461"/>
      <c r="G145" s="1461"/>
      <c r="H145" s="1461"/>
      <c r="I145" s="1461"/>
      <c r="J145" s="1461"/>
      <c r="K145" s="1461"/>
      <c r="L145" s="1461"/>
      <c r="M145" s="1461"/>
      <c r="N145" s="1461"/>
      <c r="O145" s="1461"/>
      <c r="P145" s="1461"/>
      <c r="Q145" s="1461"/>
      <c r="R145" s="1101"/>
      <c r="S145" s="1000"/>
      <c r="T145" s="1000"/>
      <c r="U145" s="1000"/>
      <c r="V145" s="1000"/>
      <c r="W145" s="1010"/>
      <c r="X145" s="1010"/>
      <c r="Y145" s="1010"/>
      <c r="Z145" s="1010"/>
      <c r="AA145" s="1010"/>
      <c r="AB145" s="1010"/>
      <c r="AC145" s="1010"/>
      <c r="AD145" s="1010"/>
      <c r="AE145" s="1010"/>
      <c r="AF145" s="1010"/>
      <c r="AG145" s="1010"/>
      <c r="AH145" s="1010"/>
      <c r="AI145" s="1010"/>
      <c r="AJ145" s="1010"/>
      <c r="AK145" s="1010"/>
      <c r="AL145" s="1010"/>
      <c r="AM145" s="1010"/>
      <c r="AN145" s="1010"/>
      <c r="AO145" s="1010"/>
      <c r="AP145" s="1010"/>
      <c r="AQ145" s="1010"/>
      <c r="AR145" s="1010"/>
      <c r="AS145" s="1010"/>
      <c r="AT145" s="1010"/>
      <c r="AU145" s="1010"/>
      <c r="AV145" s="1010"/>
      <c r="AW145" s="1010"/>
      <c r="AX145" s="1010"/>
      <c r="AY145" s="1010"/>
      <c r="AZ145" s="1010"/>
      <c r="BA145" s="1010"/>
      <c r="BB145" s="1010"/>
      <c r="BC145" s="1010"/>
      <c r="BD145" s="1010"/>
      <c r="BE145" s="1010"/>
      <c r="BF145" s="1010"/>
      <c r="BG145" s="1010"/>
      <c r="BH145" s="1010"/>
      <c r="BI145" s="1010"/>
      <c r="BJ145" s="1010"/>
      <c r="BK145" s="1010"/>
      <c r="BL145" s="1010"/>
      <c r="BM145" s="1010"/>
      <c r="BN145" s="1010"/>
      <c r="BO145" s="1010"/>
      <c r="BP145" s="1010"/>
      <c r="BQ145" s="1010"/>
      <c r="BR145" s="1010"/>
      <c r="BS145" s="1010"/>
      <c r="BT145" s="1010"/>
      <c r="BU145" s="1010"/>
      <c r="BV145" s="1010"/>
      <c r="BW145" s="1010"/>
      <c r="BX145" s="1010"/>
      <c r="BY145" s="1010"/>
      <c r="BZ145" s="1010"/>
      <c r="CA145" s="1010"/>
      <c r="CB145" s="1010"/>
      <c r="CC145" s="1010"/>
      <c r="CD145" s="1010"/>
      <c r="CE145" s="1010"/>
      <c r="CF145" s="1010"/>
      <c r="CG145" s="1010"/>
      <c r="CH145" s="1010"/>
      <c r="CI145" s="1010"/>
      <c r="CJ145" s="1010"/>
      <c r="CK145" s="1010"/>
      <c r="CL145" s="1010"/>
      <c r="CM145" s="1010"/>
      <c r="CN145" s="1010"/>
      <c r="CO145" s="1010"/>
      <c r="CP145" s="1010"/>
      <c r="CQ145" s="1010"/>
      <c r="CR145" s="1010"/>
      <c r="CS145" s="1010"/>
      <c r="CT145" s="1010"/>
      <c r="CU145" s="1010"/>
      <c r="CV145" s="1010"/>
      <c r="CW145" s="1010"/>
      <c r="CX145" s="1010"/>
      <c r="CY145" s="1010"/>
      <c r="CZ145" s="1010"/>
      <c r="DA145" s="1010"/>
      <c r="DB145" s="1010"/>
      <c r="DC145" s="1010"/>
      <c r="DD145" s="1010"/>
      <c r="DE145" s="1010"/>
      <c r="DF145" s="1010"/>
      <c r="DG145" s="1010"/>
      <c r="DH145" s="1010"/>
      <c r="DI145" s="1010"/>
      <c r="DJ145" s="1010"/>
      <c r="DK145" s="1010"/>
      <c r="DL145" s="1010"/>
      <c r="DM145" s="1010"/>
      <c r="DN145" s="1010"/>
      <c r="DO145" s="1010"/>
      <c r="DP145" s="1010"/>
      <c r="DQ145" s="1010"/>
      <c r="DR145" s="1010"/>
      <c r="DS145" s="1010"/>
      <c r="DT145" s="1010"/>
      <c r="DU145" s="1010"/>
      <c r="DV145" s="1010"/>
      <c r="DW145" s="1010"/>
      <c r="DX145" s="1010"/>
      <c r="DY145" s="1010"/>
      <c r="DZ145" s="1010"/>
      <c r="EA145" s="1010"/>
      <c r="EB145" s="1010"/>
      <c r="EC145" s="1010"/>
      <c r="ED145" s="1010"/>
      <c r="EE145" s="1010"/>
      <c r="EF145" s="1010"/>
      <c r="EG145" s="1010"/>
      <c r="EH145" s="1010"/>
      <c r="EI145" s="1010"/>
      <c r="EJ145" s="1010"/>
      <c r="EK145" s="1010"/>
      <c r="EL145" s="1010"/>
      <c r="EM145" s="1010"/>
      <c r="EN145" s="1010"/>
      <c r="EO145" s="1010"/>
      <c r="EP145" s="1010"/>
      <c r="EQ145" s="1010"/>
      <c r="ER145" s="1010"/>
      <c r="ES145" s="1010"/>
      <c r="ET145" s="1010"/>
      <c r="EU145" s="1010"/>
      <c r="EV145" s="1010"/>
      <c r="EW145" s="1010"/>
      <c r="EX145" s="1010"/>
      <c r="EY145" s="1010"/>
      <c r="EZ145" s="1010"/>
      <c r="FA145" s="1010"/>
      <c r="FB145" s="1010"/>
      <c r="FC145" s="1010"/>
      <c r="FD145" s="1010"/>
      <c r="FE145" s="1010"/>
      <c r="FF145" s="1010"/>
      <c r="FG145" s="1010"/>
      <c r="FH145" s="1010"/>
      <c r="FI145" s="1010"/>
      <c r="FJ145" s="1010"/>
      <c r="FK145" s="1010"/>
      <c r="FL145" s="1010"/>
      <c r="FM145" s="1010"/>
      <c r="FN145" s="1010"/>
      <c r="FO145" s="1010"/>
      <c r="FP145" s="1010"/>
      <c r="FQ145" s="1010"/>
      <c r="FR145" s="1010"/>
      <c r="FS145" s="1010"/>
      <c r="FT145" s="1010"/>
      <c r="FU145" s="1010"/>
      <c r="FV145" s="1010"/>
      <c r="FW145" s="1010"/>
      <c r="FX145" s="1010"/>
      <c r="FY145" s="1010"/>
      <c r="FZ145" s="1010"/>
      <c r="GA145" s="1010"/>
      <c r="GB145" s="1010"/>
      <c r="GC145" s="1010"/>
      <c r="GD145" s="1010"/>
      <c r="GE145" s="1010"/>
      <c r="GF145" s="1010"/>
      <c r="GG145" s="1010"/>
      <c r="GH145" s="1010"/>
      <c r="GI145" s="1010"/>
      <c r="GJ145" s="1010"/>
      <c r="GK145" s="1010"/>
      <c r="GL145" s="1010"/>
      <c r="GM145" s="1010"/>
      <c r="GN145" s="1010"/>
      <c r="GO145" s="1010"/>
      <c r="GP145" s="1010"/>
      <c r="GQ145" s="1010"/>
      <c r="GR145" s="1010"/>
      <c r="GS145" s="1010"/>
      <c r="GT145" s="1010"/>
      <c r="GU145" s="1010"/>
      <c r="GV145" s="1010"/>
      <c r="GW145" s="1010"/>
      <c r="GX145" s="1010"/>
      <c r="GY145" s="1010"/>
      <c r="GZ145" s="1010"/>
      <c r="HA145" s="1010"/>
      <c r="HB145" s="1010"/>
      <c r="HC145" s="1010"/>
      <c r="HD145" s="1010"/>
      <c r="HE145" s="1010"/>
      <c r="HF145" s="1010"/>
      <c r="HG145" s="1010"/>
      <c r="HH145" s="1010"/>
      <c r="HI145" s="1010"/>
      <c r="HJ145" s="1010"/>
      <c r="HK145" s="1010"/>
      <c r="HL145" s="1010"/>
      <c r="HM145" s="1010"/>
      <c r="HN145" s="1010"/>
      <c r="HO145" s="1010"/>
      <c r="HP145" s="1010"/>
      <c r="HQ145" s="1010"/>
      <c r="HR145" s="1010"/>
      <c r="HS145" s="1010"/>
      <c r="HT145" s="1010"/>
      <c r="HU145" s="1010"/>
      <c r="HV145" s="1010"/>
      <c r="HW145" s="1010"/>
      <c r="HX145" s="1010"/>
      <c r="HY145" s="1010"/>
      <c r="HZ145" s="1010"/>
      <c r="IA145" s="1010"/>
      <c r="IB145" s="1010"/>
      <c r="IC145" s="1010"/>
      <c r="ID145" s="1010"/>
      <c r="IE145" s="1010"/>
      <c r="IF145" s="1010"/>
      <c r="IG145" s="1010"/>
      <c r="IH145" s="1010"/>
      <c r="II145" s="1010"/>
      <c r="IJ145" s="1010"/>
      <c r="IK145" s="1010"/>
      <c r="IL145" s="1010"/>
      <c r="IM145" s="1010"/>
      <c r="IN145" s="1010"/>
      <c r="IO145" s="1010"/>
      <c r="IP145" s="1010"/>
      <c r="IQ145" s="1010"/>
      <c r="IR145" s="1010"/>
      <c r="IS145" s="1010"/>
      <c r="IT145" s="1010"/>
      <c r="IU145" s="1010"/>
      <c r="IV145" s="1010"/>
      <c r="IW145" s="1010"/>
      <c r="IX145" s="1010"/>
      <c r="IY145" s="1010"/>
      <c r="IZ145" s="1010"/>
      <c r="JA145" s="1010"/>
      <c r="JB145" s="1010"/>
      <c r="JC145" s="1010"/>
      <c r="JD145" s="1010"/>
      <c r="JE145" s="1010"/>
      <c r="JF145" s="1010"/>
      <c r="JG145" s="1010"/>
      <c r="JH145" s="1010"/>
      <c r="JI145" s="1010"/>
      <c r="JJ145" s="1010"/>
      <c r="JK145" s="1010"/>
      <c r="JL145" s="1010"/>
      <c r="JM145" s="1010"/>
      <c r="JN145" s="1010"/>
      <c r="JO145" s="1010"/>
      <c r="JP145" s="1010"/>
      <c r="JQ145" s="1010"/>
      <c r="JR145" s="1010"/>
      <c r="JS145" s="1010"/>
      <c r="JT145" s="1010"/>
      <c r="JU145" s="1010"/>
      <c r="JV145" s="1010"/>
      <c r="JW145" s="1010"/>
      <c r="JX145" s="1010"/>
      <c r="JY145" s="1010"/>
      <c r="JZ145" s="1010"/>
      <c r="KA145" s="1010"/>
      <c r="KB145" s="1010"/>
      <c r="KC145" s="1010"/>
      <c r="KD145" s="1010"/>
      <c r="KE145" s="1010"/>
      <c r="KF145" s="1010"/>
      <c r="KG145" s="1010"/>
      <c r="KH145" s="1010"/>
      <c r="KI145" s="1010"/>
      <c r="KJ145" s="1010"/>
      <c r="KK145" s="1010"/>
      <c r="KL145" s="1010"/>
      <c r="KM145" s="1010"/>
      <c r="KN145" s="1010"/>
      <c r="KO145" s="1010"/>
      <c r="KP145" s="1010"/>
      <c r="KQ145" s="1010"/>
      <c r="KR145" s="1010"/>
      <c r="KS145" s="1010"/>
      <c r="KT145" s="1010"/>
      <c r="KU145" s="1010"/>
      <c r="KV145" s="1010"/>
      <c r="KW145" s="1010"/>
      <c r="KX145" s="1010"/>
      <c r="KY145" s="1010"/>
      <c r="KZ145" s="1010"/>
      <c r="LA145" s="1010"/>
      <c r="LB145" s="1010"/>
      <c r="LC145" s="1010"/>
      <c r="LD145" s="1010"/>
      <c r="LE145" s="1010"/>
      <c r="LF145" s="1010"/>
      <c r="LG145" s="1010"/>
      <c r="LH145" s="1010"/>
      <c r="LI145" s="1010"/>
      <c r="LJ145" s="1010"/>
      <c r="LK145" s="1010"/>
      <c r="LL145" s="1010"/>
      <c r="LM145" s="1010"/>
      <c r="LN145" s="1010"/>
      <c r="LO145" s="1010"/>
      <c r="LP145" s="1010"/>
      <c r="LQ145" s="1010"/>
      <c r="LR145" s="1010"/>
      <c r="LS145" s="1010"/>
      <c r="LT145" s="1010"/>
      <c r="LU145" s="1010"/>
      <c r="LV145" s="1010"/>
      <c r="LW145" s="1010"/>
      <c r="LX145" s="1010"/>
      <c r="LY145" s="1010"/>
      <c r="LZ145" s="1010"/>
      <c r="MA145" s="1010"/>
      <c r="MB145" s="1010"/>
      <c r="MC145" s="1010"/>
      <c r="MD145" s="1010"/>
      <c r="ME145" s="1010"/>
      <c r="MF145" s="1010"/>
      <c r="MG145" s="1010"/>
      <c r="MH145" s="1010"/>
      <c r="MI145" s="1010"/>
      <c r="MJ145" s="1010"/>
      <c r="MK145" s="1010"/>
      <c r="ML145" s="1010"/>
      <c r="MM145" s="1010"/>
      <c r="MN145" s="1010"/>
      <c r="MO145" s="1010"/>
    </row>
    <row r="146" spans="1:353" s="1004" customFormat="1" ht="14.45" customHeight="1" x14ac:dyDescent="0.2">
      <c r="A146" s="1011" t="s">
        <v>15</v>
      </c>
      <c r="B146" s="1011" t="s">
        <v>585</v>
      </c>
      <c r="L146" s="1462" t="str">
        <f>'Submission Form and Checklist'!$K$15</f>
        <v>&lt;&lt; Select LIHTC Election &gt;&gt;</v>
      </c>
      <c r="M146" s="1462"/>
      <c r="N146" s="1462"/>
      <c r="O146" s="1462"/>
      <c r="S146" s="1463" t="str">
        <f>B146</f>
        <v>UNIT SUMMARY</v>
      </c>
      <c r="T146" s="1463"/>
      <c r="U146" s="1463"/>
      <c r="V146" s="1463"/>
      <c r="AY146" s="1000"/>
      <c r="BD146" s="1000"/>
      <c r="JW146" s="1007"/>
      <c r="KB146" s="1007"/>
      <c r="KC146" s="1007"/>
      <c r="KD146" s="1007"/>
      <c r="KE146" s="1007"/>
      <c r="KF146" s="1007"/>
      <c r="KG146" s="1007"/>
      <c r="KH146" s="1007"/>
      <c r="KI146" s="1007"/>
      <c r="KJ146" s="1007"/>
      <c r="KK146" s="1007"/>
      <c r="KL146" s="1007"/>
      <c r="KM146" s="1007"/>
      <c r="KN146" s="1007"/>
      <c r="KO146" s="1007"/>
      <c r="KP146" s="1007"/>
      <c r="KQ146" s="1007"/>
      <c r="KR146" s="1007"/>
      <c r="KS146" s="1007"/>
      <c r="KT146" s="1007"/>
      <c r="KU146" s="1007"/>
      <c r="KV146" s="1007"/>
      <c r="KW146" s="1007"/>
      <c r="KX146" s="1007"/>
      <c r="KY146" s="1007"/>
      <c r="KZ146" s="1007"/>
      <c r="LA146" s="1007"/>
      <c r="LB146" s="1007"/>
      <c r="LC146" s="1007"/>
      <c r="LD146" s="1007"/>
      <c r="LE146" s="1007"/>
      <c r="LF146" s="1007"/>
      <c r="LG146" s="1007"/>
      <c r="LH146" s="1007"/>
      <c r="LI146" s="1007"/>
      <c r="LJ146" s="1007"/>
      <c r="LK146" s="1007"/>
      <c r="LL146" s="1007"/>
      <c r="LM146" s="1007"/>
      <c r="LN146" s="1007"/>
      <c r="LO146" s="1007"/>
      <c r="LP146" s="1007"/>
      <c r="LQ146" s="1007"/>
      <c r="LX146" s="1011"/>
      <c r="LY146" s="1011"/>
      <c r="MO146" s="1011"/>
    </row>
    <row r="147" spans="1:353" s="1004" customFormat="1" ht="6" customHeight="1" x14ac:dyDescent="0.2">
      <c r="A147" s="1011"/>
      <c r="B147" s="1011"/>
      <c r="S147" s="1011"/>
      <c r="T147" s="1011"/>
      <c r="U147" s="1106"/>
      <c r="AY147" s="1000"/>
      <c r="BD147" s="1000"/>
      <c r="JW147" s="1007"/>
      <c r="KB147" s="1007"/>
      <c r="KC147" s="1007"/>
      <c r="KD147" s="1007"/>
      <c r="KE147" s="1007"/>
      <c r="KF147" s="1007"/>
      <c r="KG147" s="1007"/>
      <c r="KH147" s="1007"/>
      <c r="KI147" s="1007"/>
      <c r="KJ147" s="1007"/>
      <c r="KK147" s="1007"/>
      <c r="KL147" s="1007"/>
      <c r="KM147" s="1007"/>
      <c r="KN147" s="1007"/>
      <c r="KO147" s="1007"/>
      <c r="KP147" s="1007"/>
      <c r="KQ147" s="1007"/>
      <c r="KR147" s="1007"/>
      <c r="KS147" s="1007"/>
      <c r="KT147" s="1007"/>
      <c r="KU147" s="1007"/>
      <c r="KV147" s="1007"/>
      <c r="KW147" s="1007"/>
      <c r="KX147" s="1007"/>
      <c r="KY147" s="1007"/>
      <c r="KZ147" s="1007"/>
      <c r="LA147" s="1007"/>
      <c r="LB147" s="1007"/>
      <c r="LC147" s="1007"/>
      <c r="LD147" s="1007"/>
      <c r="LE147" s="1007"/>
      <c r="LF147" s="1007"/>
      <c r="LG147" s="1007"/>
      <c r="LH147" s="1007"/>
      <c r="LI147" s="1007"/>
      <c r="LJ147" s="1007"/>
      <c r="LK147" s="1007"/>
      <c r="LL147" s="1007"/>
      <c r="LM147" s="1007"/>
      <c r="LN147" s="1007"/>
      <c r="LO147" s="1007"/>
      <c r="LP147" s="1007"/>
      <c r="LQ147" s="1007"/>
      <c r="LX147" s="1011"/>
      <c r="LY147" s="1011"/>
      <c r="MO147" s="1011"/>
    </row>
    <row r="148" spans="1:353" s="1004" customFormat="1" ht="14.45" customHeight="1" x14ac:dyDescent="0.25">
      <c r="A148" s="1011"/>
      <c r="B148" s="1011" t="s">
        <v>586</v>
      </c>
      <c r="H148" s="1004" t="s">
        <v>587</v>
      </c>
      <c r="K148" s="1012" t="s">
        <v>545</v>
      </c>
      <c r="L148" s="1012" t="s">
        <v>588</v>
      </c>
      <c r="M148" s="1012" t="s">
        <v>589</v>
      </c>
      <c r="N148" s="1012" t="s">
        <v>590</v>
      </c>
      <c r="O148" s="1012" t="s">
        <v>591</v>
      </c>
      <c r="P148" s="1012" t="s">
        <v>166</v>
      </c>
      <c r="S148" s="1011" t="s">
        <v>570</v>
      </c>
      <c r="T148" s="1011"/>
      <c r="U148" s="1106"/>
      <c r="AR148" s="1012"/>
      <c r="AS148" s="1012"/>
      <c r="AT148" s="1012"/>
      <c r="AU148" s="1012"/>
      <c r="AV148" s="1012"/>
      <c r="AW148" s="1012"/>
      <c r="AY148" s="1000"/>
      <c r="BB148" s="1012"/>
      <c r="BD148" s="1000"/>
      <c r="JW148" s="1007"/>
      <c r="KB148" s="1007"/>
      <c r="KC148" s="1007"/>
      <c r="KD148" s="1007"/>
      <c r="KE148" s="1007"/>
      <c r="KF148" s="1007"/>
      <c r="KG148" s="1007"/>
      <c r="KH148" s="1007"/>
      <c r="KI148" s="1007"/>
      <c r="KJ148" s="1007"/>
      <c r="KK148" s="1007"/>
      <c r="KL148" s="1007"/>
      <c r="KM148" s="1007"/>
      <c r="KN148" s="1007"/>
      <c r="KO148" s="1007"/>
      <c r="KP148" s="1007"/>
      <c r="KQ148" s="1007"/>
      <c r="KR148" s="1007"/>
      <c r="KS148" s="1007"/>
      <c r="KT148" s="1007"/>
      <c r="KU148" s="1007"/>
      <c r="KV148" s="1007"/>
      <c r="KW148" s="1007"/>
      <c r="KX148" s="1007"/>
      <c r="KY148" s="1007"/>
      <c r="KZ148" s="1007"/>
      <c r="LA148" s="1007"/>
      <c r="LB148" s="1007"/>
      <c r="LC148" s="1007"/>
      <c r="LD148" s="1007"/>
      <c r="LE148" s="1007"/>
      <c r="LF148" s="1007"/>
      <c r="LG148" s="1007"/>
      <c r="LH148" s="1007"/>
      <c r="LI148" s="1007"/>
      <c r="LJ148" s="1007"/>
      <c r="LK148" s="1007"/>
      <c r="LL148" s="1007"/>
      <c r="LM148" s="1007"/>
      <c r="LN148" s="1007"/>
      <c r="LO148" s="1007"/>
      <c r="LP148" s="1007"/>
      <c r="LQ148" s="1007"/>
      <c r="LX148" s="1011"/>
      <c r="LY148" s="1011"/>
      <c r="MO148" s="1011"/>
    </row>
    <row r="149" spans="1:353" s="1004" customFormat="1" ht="15" customHeight="1" x14ac:dyDescent="0.2">
      <c r="A149" s="1464" t="s">
        <v>661</v>
      </c>
      <c r="B149" s="1464"/>
      <c r="C149" s="1000" t="s">
        <v>593</v>
      </c>
      <c r="D149" s="1000"/>
      <c r="E149" s="1000"/>
      <c r="F149" s="1000"/>
      <c r="H149" s="1005" t="s">
        <v>594</v>
      </c>
      <c r="I149" s="1013"/>
      <c r="K149" s="485">
        <f>X141</f>
        <v>0</v>
      </c>
      <c r="L149" s="485">
        <f>Y141</f>
        <v>0</v>
      </c>
      <c r="M149" s="485">
        <f>Z141</f>
        <v>0</v>
      </c>
      <c r="N149" s="485">
        <f>AA141</f>
        <v>0</v>
      </c>
      <c r="O149" s="485">
        <f>AB141</f>
        <v>0</v>
      </c>
      <c r="P149" s="485">
        <f t="shared" ref="P149:P160" si="355">SUM(K149:O149)</f>
        <v>0</v>
      </c>
      <c r="Q149" s="1461" t="s">
        <v>595</v>
      </c>
      <c r="R149" s="1052"/>
      <c r="S149" s="1456"/>
      <c r="T149" s="1456"/>
      <c r="U149" s="1456"/>
      <c r="V149" s="1456"/>
      <c r="W149" s="1456"/>
      <c r="X149" s="1000"/>
      <c r="AA149" s="1000"/>
      <c r="AB149" s="1013"/>
      <c r="AC149" s="1000"/>
      <c r="AF149" s="1000"/>
      <c r="AG149" s="1013"/>
      <c r="AH149" s="1000"/>
      <c r="AK149" s="1000"/>
      <c r="AL149" s="1013"/>
      <c r="AM149" s="1000"/>
      <c r="AP149" s="1000"/>
      <c r="AQ149" s="1013"/>
      <c r="AR149" s="344"/>
      <c r="AS149" s="344"/>
      <c r="AT149" s="344"/>
      <c r="AU149" s="344"/>
      <c r="AV149" s="344"/>
      <c r="AW149" s="344"/>
      <c r="AX149" s="1013"/>
      <c r="AY149" s="1000"/>
      <c r="BB149" s="344"/>
      <c r="BC149" s="1013"/>
      <c r="BD149" s="1000"/>
      <c r="JW149" s="1007"/>
      <c r="KB149" s="1007"/>
      <c r="KC149" s="1007"/>
      <c r="KD149" s="1007"/>
      <c r="KE149" s="1007"/>
      <c r="KF149" s="1007"/>
      <c r="KG149" s="1007"/>
      <c r="KH149" s="1007"/>
      <c r="KI149" s="1007"/>
      <c r="KJ149" s="1007"/>
      <c r="KK149" s="1007"/>
      <c r="KL149" s="1007"/>
      <c r="KM149" s="1007"/>
      <c r="KN149" s="1007"/>
      <c r="KO149" s="1007"/>
      <c r="KP149" s="1007"/>
      <c r="KQ149" s="1007"/>
      <c r="KR149" s="1007"/>
      <c r="KS149" s="1007"/>
      <c r="KT149" s="1007"/>
      <c r="KU149" s="1007"/>
      <c r="KV149" s="1007"/>
      <c r="KW149" s="1007"/>
      <c r="KX149" s="1007"/>
      <c r="KY149" s="1007"/>
      <c r="KZ149" s="1007"/>
      <c r="LA149" s="1007"/>
      <c r="LB149" s="1007"/>
      <c r="LC149" s="1007"/>
      <c r="LD149" s="1007"/>
      <c r="LE149" s="1007"/>
      <c r="LF149" s="1007"/>
      <c r="LG149" s="1007"/>
      <c r="LH149" s="1007"/>
      <c r="LI149" s="1007"/>
      <c r="LJ149" s="1007"/>
      <c r="LK149" s="1007"/>
      <c r="LL149" s="1007"/>
      <c r="LM149" s="1007"/>
      <c r="LN149" s="1007"/>
      <c r="LO149" s="1007"/>
      <c r="LP149" s="1007"/>
      <c r="LQ149" s="1007"/>
      <c r="LX149" s="1011"/>
      <c r="LY149" s="1011"/>
      <c r="MO149" s="1011"/>
    </row>
    <row r="150" spans="1:353" s="1004" customFormat="1" ht="15" customHeight="1" x14ac:dyDescent="0.2">
      <c r="A150" s="1464"/>
      <c r="B150" s="1464"/>
      <c r="C150" s="1000"/>
      <c r="D150" s="1000"/>
      <c r="E150" s="1000"/>
      <c r="F150" s="1000"/>
      <c r="H150" s="1005" t="s">
        <v>596</v>
      </c>
      <c r="I150" s="1013"/>
      <c r="K150" s="485">
        <f>AC141</f>
        <v>0</v>
      </c>
      <c r="L150" s="485">
        <f>AD141</f>
        <v>0</v>
      </c>
      <c r="M150" s="485">
        <f>AE141</f>
        <v>0</v>
      </c>
      <c r="N150" s="485">
        <f>AF141</f>
        <v>0</v>
      </c>
      <c r="O150" s="485">
        <f>AG141</f>
        <v>0</v>
      </c>
      <c r="P150" s="485">
        <f t="shared" si="355"/>
        <v>0</v>
      </c>
      <c r="Q150" s="1461"/>
      <c r="R150" s="1052"/>
      <c r="S150" s="1456"/>
      <c r="T150" s="1456"/>
      <c r="U150" s="1456"/>
      <c r="V150" s="1456"/>
      <c r="W150" s="1456"/>
      <c r="X150" s="1000"/>
      <c r="AA150" s="1000"/>
      <c r="AB150" s="1013"/>
      <c r="AC150" s="1000"/>
      <c r="AF150" s="1000"/>
      <c r="AG150" s="1013"/>
      <c r="AH150" s="1000"/>
      <c r="AK150" s="1000"/>
      <c r="AL150" s="1013"/>
      <c r="AM150" s="1000"/>
      <c r="AP150" s="1000"/>
      <c r="AQ150" s="1013"/>
      <c r="AR150" s="344"/>
      <c r="AS150" s="344"/>
      <c r="AT150" s="344"/>
      <c r="AU150" s="344"/>
      <c r="AV150" s="344"/>
      <c r="AW150" s="344"/>
      <c r="AX150" s="1013"/>
      <c r="AY150" s="1000"/>
      <c r="BB150" s="344"/>
      <c r="BC150" s="1013"/>
      <c r="BD150" s="1000"/>
      <c r="JW150" s="1007"/>
      <c r="KB150" s="1007"/>
      <c r="KC150" s="1007"/>
      <c r="KD150" s="1007"/>
      <c r="KE150" s="1007"/>
      <c r="KF150" s="1007"/>
      <c r="KG150" s="1007"/>
      <c r="KH150" s="1007"/>
      <c r="KI150" s="1007"/>
      <c r="KJ150" s="1007"/>
      <c r="KK150" s="1007"/>
      <c r="KL150" s="1007"/>
      <c r="KM150" s="1007"/>
      <c r="KN150" s="1007"/>
      <c r="KO150" s="1007"/>
      <c r="KP150" s="1007"/>
      <c r="KQ150" s="1007"/>
      <c r="KR150" s="1007"/>
      <c r="KS150" s="1007"/>
      <c r="KT150" s="1007"/>
      <c r="KU150" s="1007"/>
      <c r="KV150" s="1007"/>
      <c r="KW150" s="1007"/>
      <c r="KX150" s="1007"/>
      <c r="KY150" s="1007"/>
      <c r="KZ150" s="1007"/>
      <c r="LA150" s="1007"/>
      <c r="LB150" s="1007"/>
      <c r="LC150" s="1007"/>
      <c r="LD150" s="1007"/>
      <c r="LE150" s="1007"/>
      <c r="LF150" s="1007"/>
      <c r="LG150" s="1007"/>
      <c r="LH150" s="1007"/>
      <c r="LI150" s="1007"/>
      <c r="LJ150" s="1007"/>
      <c r="LK150" s="1007"/>
      <c r="LL150" s="1007"/>
      <c r="LM150" s="1007"/>
      <c r="LN150" s="1007"/>
      <c r="LO150" s="1007"/>
      <c r="LP150" s="1007"/>
      <c r="LQ150" s="1007"/>
      <c r="LX150" s="1011"/>
      <c r="LY150" s="1011"/>
      <c r="MO150" s="1011"/>
    </row>
    <row r="151" spans="1:353" s="1004" customFormat="1" ht="15" customHeight="1" x14ac:dyDescent="0.2">
      <c r="A151" s="1464"/>
      <c r="B151" s="1464"/>
      <c r="C151" s="1000"/>
      <c r="D151" s="1000"/>
      <c r="E151" s="1000"/>
      <c r="F151" s="1000"/>
      <c r="H151" s="1005" t="s">
        <v>597</v>
      </c>
      <c r="I151" s="1013"/>
      <c r="K151" s="485">
        <f>AH141</f>
        <v>0</v>
      </c>
      <c r="L151" s="485">
        <f>AI141</f>
        <v>0</v>
      </c>
      <c r="M151" s="485">
        <f>AJ141</f>
        <v>0</v>
      </c>
      <c r="N151" s="485">
        <f>AK141</f>
        <v>0</v>
      </c>
      <c r="O151" s="485">
        <f>AL141</f>
        <v>0</v>
      </c>
      <c r="P151" s="485">
        <f t="shared" si="355"/>
        <v>0</v>
      </c>
      <c r="Q151" s="1461"/>
      <c r="R151" s="1052"/>
      <c r="S151" s="1456"/>
      <c r="T151" s="1456"/>
      <c r="U151" s="1456"/>
      <c r="V151" s="1456"/>
      <c r="W151" s="1456"/>
      <c r="X151" s="1000"/>
      <c r="AA151" s="1000"/>
      <c r="AB151" s="1013"/>
      <c r="AC151" s="1000"/>
      <c r="AF151" s="1000"/>
      <c r="AG151" s="1013"/>
      <c r="AH151" s="1000"/>
      <c r="AK151" s="1000"/>
      <c r="AL151" s="1013"/>
      <c r="AM151" s="1000"/>
      <c r="AP151" s="1000"/>
      <c r="AQ151" s="1013"/>
      <c r="AR151" s="344"/>
      <c r="AS151" s="344"/>
      <c r="AT151" s="344"/>
      <c r="AU151" s="344"/>
      <c r="AV151" s="344"/>
      <c r="AW151" s="344"/>
      <c r="AX151" s="1013"/>
      <c r="AY151" s="1000"/>
      <c r="BB151" s="344"/>
      <c r="BC151" s="1013"/>
      <c r="BD151" s="1000"/>
      <c r="JW151" s="1007"/>
      <c r="KB151" s="1007"/>
      <c r="KC151" s="1007"/>
      <c r="KD151" s="1007"/>
      <c r="KE151" s="1007"/>
      <c r="KF151" s="1007"/>
      <c r="KG151" s="1007"/>
      <c r="KH151" s="1007"/>
      <c r="KI151" s="1007"/>
      <c r="KJ151" s="1007"/>
      <c r="KK151" s="1007"/>
      <c r="KL151" s="1007"/>
      <c r="KM151" s="1007"/>
      <c r="KN151" s="1007"/>
      <c r="KO151" s="1007"/>
      <c r="KP151" s="1007"/>
      <c r="KQ151" s="1007"/>
      <c r="KR151" s="1007"/>
      <c r="KS151" s="1007"/>
      <c r="KT151" s="1007"/>
      <c r="KU151" s="1007"/>
      <c r="KV151" s="1007"/>
      <c r="KW151" s="1007"/>
      <c r="KX151" s="1007"/>
      <c r="KY151" s="1007"/>
      <c r="KZ151" s="1007"/>
      <c r="LA151" s="1007"/>
      <c r="LB151" s="1007"/>
      <c r="LC151" s="1007"/>
      <c r="LD151" s="1007"/>
      <c r="LE151" s="1007"/>
      <c r="LF151" s="1007"/>
      <c r="LG151" s="1007"/>
      <c r="LH151" s="1007"/>
      <c r="LI151" s="1007"/>
      <c r="LJ151" s="1007"/>
      <c r="LK151" s="1007"/>
      <c r="LL151" s="1007"/>
      <c r="LM151" s="1007"/>
      <c r="LN151" s="1007"/>
      <c r="LO151" s="1007"/>
      <c r="LP151" s="1007"/>
      <c r="LQ151" s="1007"/>
      <c r="LX151" s="1011"/>
      <c r="LY151" s="1011"/>
      <c r="MO151" s="1011"/>
    </row>
    <row r="152" spans="1:353" s="1004" customFormat="1" ht="15" customHeight="1" x14ac:dyDescent="0.2">
      <c r="A152" s="1464"/>
      <c r="B152" s="1464"/>
      <c r="C152" s="1000"/>
      <c r="D152" s="1000"/>
      <c r="E152" s="1000"/>
      <c r="F152" s="1000"/>
      <c r="H152" s="1005" t="s">
        <v>598</v>
      </c>
      <c r="I152" s="1013"/>
      <c r="K152" s="485">
        <f>AM141</f>
        <v>0</v>
      </c>
      <c r="L152" s="485">
        <f>AN141</f>
        <v>0</v>
      </c>
      <c r="M152" s="485">
        <f>AO141</f>
        <v>0</v>
      </c>
      <c r="N152" s="485">
        <f>AP141</f>
        <v>0</v>
      </c>
      <c r="O152" s="485">
        <f>AQ141</f>
        <v>0</v>
      </c>
      <c r="P152" s="485">
        <f t="shared" si="355"/>
        <v>0</v>
      </c>
      <c r="Q152" s="1461"/>
      <c r="R152" s="1052"/>
      <c r="S152" s="1456"/>
      <c r="T152" s="1456"/>
      <c r="U152" s="1456"/>
      <c r="V152" s="1456"/>
      <c r="W152" s="1456"/>
      <c r="X152" s="1000"/>
      <c r="AA152" s="1000"/>
      <c r="AB152" s="1013"/>
      <c r="AC152" s="1000"/>
      <c r="AF152" s="1000"/>
      <c r="AG152" s="1013"/>
      <c r="AH152" s="1000"/>
      <c r="AK152" s="1000"/>
      <c r="AL152" s="1013"/>
      <c r="AM152" s="1000"/>
      <c r="AP152" s="1000"/>
      <c r="AQ152" s="1013"/>
      <c r="AR152" s="344"/>
      <c r="AS152" s="344"/>
      <c r="AT152" s="344"/>
      <c r="AU152" s="344"/>
      <c r="AV152" s="344"/>
      <c r="AW152" s="344"/>
      <c r="AX152" s="1013"/>
      <c r="AY152" s="1000"/>
      <c r="BB152" s="344"/>
      <c r="BC152" s="1013"/>
      <c r="BD152" s="1000"/>
      <c r="JW152" s="1007"/>
      <c r="KB152" s="1007"/>
      <c r="KC152" s="1007"/>
      <c r="KD152" s="1007"/>
      <c r="KE152" s="1007"/>
      <c r="KF152" s="1007"/>
      <c r="KG152" s="1007"/>
      <c r="KH152" s="1007"/>
      <c r="KI152" s="1007"/>
      <c r="KJ152" s="1007"/>
      <c r="KK152" s="1007"/>
      <c r="KL152" s="1007"/>
      <c r="KM152" s="1007"/>
      <c r="KN152" s="1007"/>
      <c r="KO152" s="1007"/>
      <c r="KP152" s="1007"/>
      <c r="KQ152" s="1007"/>
      <c r="KR152" s="1007"/>
      <c r="KS152" s="1007"/>
      <c r="KT152" s="1007"/>
      <c r="KU152" s="1007"/>
      <c r="KV152" s="1007"/>
      <c r="KW152" s="1007"/>
      <c r="KX152" s="1007"/>
      <c r="KY152" s="1007"/>
      <c r="KZ152" s="1007"/>
      <c r="LA152" s="1007"/>
      <c r="LB152" s="1007"/>
      <c r="LC152" s="1007"/>
      <c r="LD152" s="1007"/>
      <c r="LE152" s="1007"/>
      <c r="LF152" s="1007"/>
      <c r="LG152" s="1007"/>
      <c r="LH152" s="1007"/>
      <c r="LI152" s="1007"/>
      <c r="LJ152" s="1007"/>
      <c r="LK152" s="1007"/>
      <c r="LL152" s="1007"/>
      <c r="LM152" s="1007"/>
      <c r="LN152" s="1007"/>
      <c r="LO152" s="1007"/>
      <c r="LP152" s="1007"/>
      <c r="LQ152" s="1007"/>
      <c r="LX152" s="1011"/>
      <c r="LY152" s="1011"/>
      <c r="MO152" s="1011"/>
    </row>
    <row r="153" spans="1:353" s="1004" customFormat="1" ht="15" customHeight="1" x14ac:dyDescent="0.2">
      <c r="A153" s="1464"/>
      <c r="B153" s="1464"/>
      <c r="C153" s="1000"/>
      <c r="D153" s="1000"/>
      <c r="E153" s="1000"/>
      <c r="F153" s="1000"/>
      <c r="H153" s="1005" t="s">
        <v>599</v>
      </c>
      <c r="I153" s="1013"/>
      <c r="K153" s="485">
        <f>AR141</f>
        <v>0</v>
      </c>
      <c r="L153" s="485">
        <f>AS141</f>
        <v>0</v>
      </c>
      <c r="M153" s="485">
        <f>AT141</f>
        <v>0</v>
      </c>
      <c r="N153" s="485">
        <f>AU141</f>
        <v>0</v>
      </c>
      <c r="O153" s="485">
        <f>AV141</f>
        <v>0</v>
      </c>
      <c r="P153" s="485">
        <f t="shared" si="355"/>
        <v>0</v>
      </c>
      <c r="Q153" s="1461"/>
      <c r="R153" s="1052"/>
      <c r="S153" s="1456"/>
      <c r="T153" s="1456"/>
      <c r="U153" s="1456"/>
      <c r="V153" s="1456"/>
      <c r="W153" s="1456"/>
      <c r="X153" s="1000"/>
      <c r="AA153" s="1000"/>
      <c r="AB153" s="1013"/>
      <c r="AC153" s="1000"/>
      <c r="AF153" s="1000"/>
      <c r="AG153" s="1013"/>
      <c r="AH153" s="1000"/>
      <c r="AK153" s="1000"/>
      <c r="AL153" s="1013"/>
      <c r="AM153" s="1000"/>
      <c r="AP153" s="1000"/>
      <c r="AQ153" s="1013"/>
      <c r="AR153" s="344"/>
      <c r="AS153" s="344"/>
      <c r="AT153" s="344"/>
      <c r="AU153" s="344"/>
      <c r="AV153" s="344"/>
      <c r="AW153" s="344"/>
      <c r="AX153" s="1013"/>
      <c r="AY153" s="1000"/>
      <c r="BB153" s="344"/>
      <c r="BC153" s="1013"/>
      <c r="BD153" s="1000"/>
      <c r="JW153" s="1007"/>
      <c r="KB153" s="1007"/>
      <c r="KC153" s="1007"/>
      <c r="KD153" s="1007"/>
      <c r="KE153" s="1007"/>
      <c r="KF153" s="1007"/>
      <c r="KG153" s="1007"/>
      <c r="KH153" s="1007"/>
      <c r="KI153" s="1007"/>
      <c r="KJ153" s="1007"/>
      <c r="KK153" s="1007"/>
      <c r="KL153" s="1007"/>
      <c r="KM153" s="1007"/>
      <c r="KN153" s="1007"/>
      <c r="KO153" s="1007"/>
      <c r="KP153" s="1007"/>
      <c r="KQ153" s="1007"/>
      <c r="KR153" s="1007"/>
      <c r="KS153" s="1007"/>
      <c r="KT153" s="1007"/>
      <c r="KU153" s="1007"/>
      <c r="KV153" s="1007"/>
      <c r="KW153" s="1007"/>
      <c r="KX153" s="1007"/>
      <c r="KY153" s="1007"/>
      <c r="KZ153" s="1007"/>
      <c r="LA153" s="1007"/>
      <c r="LB153" s="1007"/>
      <c r="LC153" s="1007"/>
      <c r="LD153" s="1007"/>
      <c r="LE153" s="1007"/>
      <c r="LF153" s="1007"/>
      <c r="LG153" s="1007"/>
      <c r="LH153" s="1007"/>
      <c r="LI153" s="1007"/>
      <c r="LJ153" s="1007"/>
      <c r="LK153" s="1007"/>
      <c r="LL153" s="1007"/>
      <c r="LM153" s="1007"/>
      <c r="LN153" s="1007"/>
      <c r="LO153" s="1007"/>
      <c r="LP153" s="1007"/>
      <c r="LQ153" s="1007"/>
      <c r="LX153" s="1011"/>
      <c r="LY153" s="1011"/>
      <c r="MO153" s="1011"/>
    </row>
    <row r="154" spans="1:353" s="1004" customFormat="1" ht="15" customHeight="1" x14ac:dyDescent="0.2">
      <c r="A154" s="1464"/>
      <c r="B154" s="1464"/>
      <c r="C154" s="1000"/>
      <c r="D154" s="1000"/>
      <c r="E154" s="1000"/>
      <c r="F154" s="1000"/>
      <c r="H154" s="1005" t="s">
        <v>600</v>
      </c>
      <c r="I154" s="1013"/>
      <c r="K154" s="485">
        <f>AW141</f>
        <v>0</v>
      </c>
      <c r="L154" s="485">
        <f>AX141</f>
        <v>0</v>
      </c>
      <c r="M154" s="485">
        <f>AY141</f>
        <v>0</v>
      </c>
      <c r="N154" s="485">
        <f>AZ141</f>
        <v>0</v>
      </c>
      <c r="O154" s="485">
        <f>BA141</f>
        <v>0</v>
      </c>
      <c r="P154" s="485">
        <f t="shared" si="355"/>
        <v>0</v>
      </c>
      <c r="Q154" s="1461"/>
      <c r="R154" s="1052"/>
      <c r="S154" s="1456"/>
      <c r="T154" s="1456"/>
      <c r="U154" s="1456"/>
      <c r="V154" s="1456"/>
      <c r="W154" s="1456"/>
      <c r="X154" s="1000"/>
      <c r="AA154" s="1000"/>
      <c r="AB154" s="1013"/>
      <c r="AC154" s="1000"/>
      <c r="AF154" s="1000"/>
      <c r="AG154" s="1013"/>
      <c r="AH154" s="1000"/>
      <c r="AK154" s="1000"/>
      <c r="AL154" s="1013"/>
      <c r="AM154" s="1000"/>
      <c r="AP154" s="1000"/>
      <c r="AQ154" s="1013"/>
      <c r="AR154" s="344"/>
      <c r="AS154" s="344"/>
      <c r="AT154" s="344"/>
      <c r="AU154" s="344"/>
      <c r="AV154" s="344"/>
      <c r="AW154" s="344"/>
      <c r="AX154" s="1013"/>
      <c r="AY154" s="1000"/>
      <c r="BB154" s="344"/>
      <c r="BC154" s="1013"/>
      <c r="BD154" s="1000"/>
      <c r="JW154" s="1007"/>
      <c r="KB154" s="1007"/>
      <c r="KC154" s="1007"/>
      <c r="KD154" s="1007"/>
      <c r="KE154" s="1007"/>
      <c r="KF154" s="1007"/>
      <c r="KG154" s="1007"/>
      <c r="KH154" s="1007"/>
      <c r="KI154" s="1007"/>
      <c r="KJ154" s="1007"/>
      <c r="KK154" s="1007"/>
      <c r="KL154" s="1007"/>
      <c r="KM154" s="1007"/>
      <c r="KN154" s="1007"/>
      <c r="KO154" s="1007"/>
      <c r="KP154" s="1007"/>
      <c r="KQ154" s="1007"/>
      <c r="KR154" s="1007"/>
      <c r="KS154" s="1007"/>
      <c r="KT154" s="1007"/>
      <c r="KU154" s="1007"/>
      <c r="KV154" s="1007"/>
      <c r="KW154" s="1007"/>
      <c r="KX154" s="1007"/>
      <c r="KY154" s="1007"/>
      <c r="KZ154" s="1007"/>
      <c r="LA154" s="1007"/>
      <c r="LB154" s="1007"/>
      <c r="LC154" s="1007"/>
      <c r="LD154" s="1007"/>
      <c r="LE154" s="1007"/>
      <c r="LF154" s="1007"/>
      <c r="LG154" s="1007"/>
      <c r="LH154" s="1007"/>
      <c r="LI154" s="1007"/>
      <c r="LJ154" s="1007"/>
      <c r="LK154" s="1007"/>
      <c r="LL154" s="1007"/>
      <c r="LM154" s="1007"/>
      <c r="LN154" s="1007"/>
      <c r="LO154" s="1007"/>
      <c r="LP154" s="1007"/>
      <c r="LQ154" s="1007"/>
      <c r="LX154" s="1011"/>
      <c r="LY154" s="1011"/>
      <c r="MO154" s="1011"/>
    </row>
    <row r="155" spans="1:353" s="1004" customFormat="1" ht="15" customHeight="1" x14ac:dyDescent="0.2">
      <c r="A155" s="1464"/>
      <c r="B155" s="1464"/>
      <c r="C155" s="999"/>
      <c r="D155" s="1000"/>
      <c r="E155" s="1000"/>
      <c r="F155" s="1000"/>
      <c r="H155" s="1005" t="s">
        <v>601</v>
      </c>
      <c r="I155" s="1013"/>
      <c r="K155" s="485">
        <f>BB141</f>
        <v>0</v>
      </c>
      <c r="L155" s="485">
        <f>BC141</f>
        <v>0</v>
      </c>
      <c r="M155" s="485">
        <f>BD141</f>
        <v>0</v>
      </c>
      <c r="N155" s="485">
        <f>BE141</f>
        <v>0</v>
      </c>
      <c r="O155" s="485">
        <f>BF141</f>
        <v>0</v>
      </c>
      <c r="P155" s="485">
        <f t="shared" si="355"/>
        <v>0</v>
      </c>
      <c r="Q155" s="1461"/>
      <c r="R155" s="1052"/>
      <c r="S155" s="1456"/>
      <c r="T155" s="1456"/>
      <c r="U155" s="1456"/>
      <c r="V155" s="1456"/>
      <c r="W155" s="1456"/>
      <c r="X155" s="999"/>
      <c r="AA155" s="1000"/>
      <c r="AB155" s="1013"/>
      <c r="AC155" s="999"/>
      <c r="AF155" s="1000"/>
      <c r="AG155" s="1013"/>
      <c r="AH155" s="999"/>
      <c r="AK155" s="1000"/>
      <c r="AL155" s="1013"/>
      <c r="AM155" s="999"/>
      <c r="AP155" s="1000"/>
      <c r="AQ155" s="1013"/>
      <c r="AR155" s="344"/>
      <c r="AS155" s="344"/>
      <c r="AT155" s="344"/>
      <c r="AU155" s="344"/>
      <c r="AV155" s="344"/>
      <c r="AW155" s="344"/>
      <c r="AX155" s="1013"/>
      <c r="AY155" s="1000"/>
      <c r="BB155" s="344"/>
      <c r="BC155" s="1013"/>
      <c r="BD155" s="1000"/>
      <c r="JW155" s="1007"/>
      <c r="KB155" s="1007"/>
      <c r="KC155" s="1007"/>
      <c r="KD155" s="1007"/>
      <c r="KE155" s="1007"/>
      <c r="KF155" s="1007"/>
      <c r="KG155" s="1007"/>
      <c r="KH155" s="1007"/>
      <c r="KI155" s="1007"/>
      <c r="KJ155" s="1007"/>
      <c r="KK155" s="1007"/>
      <c r="KL155" s="1007"/>
      <c r="KM155" s="1007"/>
      <c r="KN155" s="1007"/>
      <c r="KO155" s="1007"/>
      <c r="KP155" s="1007"/>
      <c r="KQ155" s="1007"/>
      <c r="KR155" s="1007"/>
      <c r="KS155" s="1007"/>
      <c r="KT155" s="1007"/>
      <c r="KU155" s="1007"/>
      <c r="KV155" s="1007"/>
      <c r="KW155" s="1007"/>
      <c r="KX155" s="1007"/>
      <c r="KY155" s="1007"/>
      <c r="KZ155" s="1007"/>
      <c r="LA155" s="1007"/>
      <c r="LB155" s="1007"/>
      <c r="LC155" s="1007"/>
      <c r="LD155" s="1007"/>
      <c r="LE155" s="1007"/>
      <c r="LF155" s="1007"/>
      <c r="LG155" s="1007"/>
      <c r="LH155" s="1007"/>
      <c r="LI155" s="1007"/>
      <c r="LJ155" s="1007"/>
      <c r="LK155" s="1007"/>
      <c r="LL155" s="1007"/>
      <c r="LM155" s="1007"/>
      <c r="LN155" s="1007"/>
      <c r="LO155" s="1007"/>
      <c r="LP155" s="1007"/>
      <c r="LQ155" s="1007"/>
      <c r="LX155" s="1011"/>
      <c r="LY155" s="1011"/>
      <c r="MO155" s="1011"/>
    </row>
    <row r="156" spans="1:353" s="1004" customFormat="1" ht="15" customHeight="1" x14ac:dyDescent="0.2">
      <c r="A156" s="1464"/>
      <c r="B156" s="1464"/>
      <c r="C156" s="1005" t="s">
        <v>602</v>
      </c>
      <c r="D156" s="1000"/>
      <c r="E156" s="1000"/>
      <c r="F156" s="1000"/>
      <c r="H156" s="1002"/>
      <c r="I156" s="1014"/>
      <c r="K156" s="485">
        <f>SUM(K149:K155)</f>
        <v>0</v>
      </c>
      <c r="L156" s="485">
        <f>SUM(L149:L155)</f>
        <v>0</v>
      </c>
      <c r="M156" s="485">
        <f>SUM(M149:M155)</f>
        <v>0</v>
      </c>
      <c r="N156" s="485">
        <f>SUM(N149:N155)</f>
        <v>0</v>
      </c>
      <c r="O156" s="485">
        <f>SUM(O149:O155)</f>
        <v>0</v>
      </c>
      <c r="P156" s="485">
        <f t="shared" si="355"/>
        <v>0</v>
      </c>
      <c r="Q156" s="1461"/>
      <c r="S156" s="1456"/>
      <c r="T156" s="1456"/>
      <c r="U156" s="1456"/>
      <c r="V156" s="1456"/>
      <c r="W156" s="1456"/>
      <c r="X156" s="999"/>
      <c r="AA156" s="1000"/>
      <c r="AB156" s="1013"/>
      <c r="AC156" s="999"/>
      <c r="AF156" s="1000"/>
      <c r="AG156" s="1013"/>
      <c r="AH156" s="999"/>
      <c r="AK156" s="1000"/>
      <c r="AL156" s="1013"/>
      <c r="AM156" s="999"/>
      <c r="AP156" s="1000"/>
      <c r="AQ156" s="1013"/>
      <c r="AR156" s="344"/>
      <c r="AS156" s="344"/>
      <c r="AT156" s="344"/>
      <c r="AU156" s="344"/>
      <c r="AV156" s="344"/>
      <c r="AW156" s="344"/>
      <c r="AX156" s="1013"/>
      <c r="AY156" s="1000"/>
      <c r="BB156" s="344"/>
      <c r="BC156" s="1013"/>
      <c r="BD156" s="1000"/>
      <c r="JW156" s="1007"/>
      <c r="KB156" s="1007"/>
      <c r="KC156" s="1007"/>
      <c r="KD156" s="1007"/>
      <c r="KE156" s="1007"/>
      <c r="KF156" s="1007"/>
      <c r="KG156" s="1007"/>
      <c r="KH156" s="1007"/>
      <c r="KI156" s="1007"/>
      <c r="KJ156" s="1007"/>
      <c r="KK156" s="1007"/>
      <c r="KL156" s="1007"/>
      <c r="KM156" s="1007"/>
      <c r="KN156" s="1007"/>
      <c r="KO156" s="1007"/>
      <c r="KP156" s="1007"/>
      <c r="KQ156" s="1007"/>
      <c r="KR156" s="1007"/>
      <c r="KS156" s="1007"/>
      <c r="KT156" s="1007"/>
      <c r="KU156" s="1007"/>
      <c r="KV156" s="1007"/>
      <c r="KW156" s="1007"/>
      <c r="KX156" s="1007"/>
      <c r="KY156" s="1007"/>
      <c r="KZ156" s="1007"/>
      <c r="LA156" s="1007"/>
      <c r="LB156" s="1007"/>
      <c r="LC156" s="1007"/>
      <c r="LD156" s="1007"/>
      <c r="LE156" s="1007"/>
      <c r="LF156" s="1007"/>
      <c r="LG156" s="1007"/>
      <c r="LH156" s="1007"/>
      <c r="LI156" s="1007"/>
      <c r="LJ156" s="1007"/>
      <c r="LK156" s="1007"/>
      <c r="LL156" s="1007"/>
      <c r="LM156" s="1007"/>
      <c r="LN156" s="1007"/>
      <c r="LO156" s="1007"/>
      <c r="LP156" s="1007"/>
      <c r="LQ156" s="1007"/>
      <c r="LX156" s="1011"/>
      <c r="LY156" s="1011"/>
      <c r="MO156" s="1011"/>
    </row>
    <row r="157" spans="1:353" s="1004" customFormat="1" ht="15" customHeight="1" x14ac:dyDescent="0.2">
      <c r="A157" s="1464"/>
      <c r="B157" s="1464"/>
      <c r="D157" s="1000"/>
      <c r="E157" s="1000"/>
      <c r="F157" s="1000"/>
      <c r="H157" s="1005" t="s">
        <v>575</v>
      </c>
      <c r="I157" s="1013"/>
      <c r="K157" s="485">
        <f>BG141</f>
        <v>0</v>
      </c>
      <c r="L157" s="485">
        <f>BH141</f>
        <v>0</v>
      </c>
      <c r="M157" s="485">
        <f>BI141</f>
        <v>0</v>
      </c>
      <c r="N157" s="485">
        <f>BJ141</f>
        <v>0</v>
      </c>
      <c r="O157" s="485">
        <f>BK141</f>
        <v>0</v>
      </c>
      <c r="P157" s="485">
        <f t="shared" si="355"/>
        <v>0</v>
      </c>
      <c r="S157" s="1456"/>
      <c r="T157" s="1456"/>
      <c r="U157" s="1456"/>
      <c r="V157" s="1456"/>
      <c r="W157" s="1456"/>
      <c r="X157" s="1000"/>
      <c r="AA157" s="1000"/>
      <c r="AB157" s="1013"/>
      <c r="AC157" s="1000"/>
      <c r="AF157" s="1000"/>
      <c r="AG157" s="1013"/>
      <c r="AH157" s="1000"/>
      <c r="AK157" s="1000"/>
      <c r="AL157" s="1013"/>
      <c r="AM157" s="1000"/>
      <c r="AP157" s="1000"/>
      <c r="AQ157" s="1013"/>
      <c r="AR157" s="344"/>
      <c r="AS157" s="344"/>
      <c r="AT157" s="344"/>
      <c r="AU157" s="344"/>
      <c r="AV157" s="344"/>
      <c r="AW157" s="344"/>
      <c r="AX157" s="1014"/>
      <c r="AY157" s="1000"/>
      <c r="BB157" s="344"/>
      <c r="BC157" s="1014"/>
      <c r="BD157" s="1000"/>
      <c r="JW157" s="1007"/>
      <c r="KB157" s="1007"/>
      <c r="KC157" s="1007"/>
      <c r="KD157" s="1007"/>
      <c r="KE157" s="1007"/>
      <c r="KF157" s="1007"/>
      <c r="KG157" s="1007"/>
      <c r="KH157" s="1007"/>
      <c r="KI157" s="1007"/>
      <c r="KJ157" s="1007"/>
      <c r="KK157" s="1007"/>
      <c r="KL157" s="1007"/>
      <c r="KM157" s="1007"/>
      <c r="KN157" s="1007"/>
      <c r="KO157" s="1007"/>
      <c r="KP157" s="1007"/>
      <c r="KQ157" s="1007"/>
      <c r="KR157" s="1007"/>
      <c r="KS157" s="1007"/>
      <c r="KT157" s="1007"/>
      <c r="KU157" s="1007"/>
      <c r="KV157" s="1007"/>
      <c r="KW157" s="1007"/>
      <c r="KX157" s="1007"/>
      <c r="KY157" s="1007"/>
      <c r="KZ157" s="1007"/>
      <c r="LA157" s="1007"/>
      <c r="LB157" s="1007"/>
      <c r="LC157" s="1007"/>
      <c r="LD157" s="1007"/>
      <c r="LE157" s="1007"/>
      <c r="LF157" s="1007"/>
      <c r="LG157" s="1007"/>
      <c r="LH157" s="1007"/>
      <c r="LI157" s="1007"/>
      <c r="LJ157" s="1007"/>
      <c r="LK157" s="1007"/>
      <c r="LL157" s="1007"/>
      <c r="LM157" s="1007"/>
      <c r="LN157" s="1007"/>
      <c r="LO157" s="1007"/>
      <c r="LP157" s="1007"/>
      <c r="LQ157" s="1007"/>
      <c r="LX157" s="1011"/>
      <c r="LY157" s="1011"/>
      <c r="MO157" s="1011"/>
    </row>
    <row r="158" spans="1:353" s="1004" customFormat="1" ht="15" customHeight="1" x14ac:dyDescent="0.2">
      <c r="A158" s="1464"/>
      <c r="B158" s="1464"/>
      <c r="C158" s="1053" t="s">
        <v>603</v>
      </c>
      <c r="D158" s="1053"/>
      <c r="E158" s="1053"/>
      <c r="F158" s="1053"/>
      <c r="G158" s="1054"/>
      <c r="H158" s="1055"/>
      <c r="I158" s="1056"/>
      <c r="J158" s="1054"/>
      <c r="K158" s="486">
        <f>SUM(K156:K157)</f>
        <v>0</v>
      </c>
      <c r="L158" s="486">
        <f>SUM(L156:L157)</f>
        <v>0</v>
      </c>
      <c r="M158" s="486">
        <f>SUM(M156:M157)</f>
        <v>0</v>
      </c>
      <c r="N158" s="486">
        <f>SUM(N156:N157)</f>
        <v>0</v>
      </c>
      <c r="O158" s="486">
        <f>SUM(O156:O157)</f>
        <v>0</v>
      </c>
      <c r="P158" s="486">
        <f t="shared" si="355"/>
        <v>0</v>
      </c>
      <c r="S158" s="1456"/>
      <c r="T158" s="1456"/>
      <c r="U158" s="1456"/>
      <c r="V158" s="1456"/>
      <c r="W158" s="1456"/>
      <c r="X158" s="1000"/>
      <c r="AA158" s="1000"/>
      <c r="AB158" s="1013"/>
      <c r="AC158" s="1000"/>
      <c r="AF158" s="1000"/>
      <c r="AG158" s="1013"/>
      <c r="AH158" s="1000"/>
      <c r="AK158" s="1000"/>
      <c r="AL158" s="1013"/>
      <c r="AM158" s="1000"/>
      <c r="AP158" s="1000"/>
      <c r="AQ158" s="1013"/>
      <c r="AR158" s="344"/>
      <c r="AS158" s="344"/>
      <c r="AT158" s="344"/>
      <c r="AU158" s="344"/>
      <c r="AV158" s="344"/>
      <c r="AW158" s="344"/>
      <c r="AX158" s="1014"/>
      <c r="AY158" s="1000"/>
      <c r="BB158" s="344"/>
      <c r="BC158" s="1014"/>
      <c r="BD158" s="1000"/>
      <c r="JW158" s="1007"/>
      <c r="KB158" s="1007"/>
      <c r="KC158" s="1007"/>
      <c r="KD158" s="1007"/>
      <c r="KE158" s="1007"/>
      <c r="KF158" s="1007"/>
      <c r="KG158" s="1007"/>
      <c r="KH158" s="1007"/>
      <c r="KI158" s="1007"/>
      <c r="KJ158" s="1007"/>
      <c r="KK158" s="1007"/>
      <c r="KL158" s="1007"/>
      <c r="KM158" s="1007"/>
      <c r="KN158" s="1007"/>
      <c r="KO158" s="1007"/>
      <c r="KP158" s="1007"/>
      <c r="KQ158" s="1007"/>
      <c r="KR158" s="1007"/>
      <c r="KS158" s="1007"/>
      <c r="KT158" s="1007"/>
      <c r="KU158" s="1007"/>
      <c r="KV158" s="1007"/>
      <c r="KW158" s="1007"/>
      <c r="KX158" s="1007"/>
      <c r="KY158" s="1007"/>
      <c r="KZ158" s="1007"/>
      <c r="LA158" s="1007"/>
      <c r="LB158" s="1007"/>
      <c r="LC158" s="1007"/>
      <c r="LD158" s="1007"/>
      <c r="LE158" s="1007"/>
      <c r="LF158" s="1007"/>
      <c r="LG158" s="1007"/>
      <c r="LH158" s="1007"/>
      <c r="LI158" s="1007"/>
      <c r="LJ158" s="1007"/>
      <c r="LK158" s="1007"/>
      <c r="LL158" s="1007"/>
      <c r="LM158" s="1007"/>
      <c r="LN158" s="1007"/>
      <c r="LO158" s="1007"/>
      <c r="LP158" s="1007"/>
      <c r="LQ158" s="1007"/>
      <c r="LX158" s="1011"/>
      <c r="LY158" s="1011"/>
      <c r="MO158" s="1011"/>
    </row>
    <row r="159" spans="1:353" s="1004" customFormat="1" ht="15" customHeight="1" x14ac:dyDescent="0.2">
      <c r="A159" s="1464"/>
      <c r="B159" s="1464"/>
      <c r="D159" s="1000"/>
      <c r="E159" s="1000"/>
      <c r="F159" s="1000"/>
      <c r="H159" s="1005" t="s">
        <v>175</v>
      </c>
      <c r="I159" s="1013"/>
      <c r="K159" s="485">
        <f>ED141</f>
        <v>0</v>
      </c>
      <c r="L159" s="485">
        <f>EE141</f>
        <v>0</v>
      </c>
      <c r="M159" s="485">
        <f>EF141</f>
        <v>0</v>
      </c>
      <c r="N159" s="485">
        <f>EG141</f>
        <v>0</v>
      </c>
      <c r="O159" s="485">
        <f>EH141</f>
        <v>0</v>
      </c>
      <c r="P159" s="485">
        <f t="shared" si="355"/>
        <v>0</v>
      </c>
      <c r="Q159" s="1057" t="s">
        <v>604</v>
      </c>
      <c r="S159" s="1456"/>
      <c r="T159" s="1456"/>
      <c r="U159" s="1456"/>
      <c r="V159" s="1456"/>
      <c r="W159" s="1456"/>
      <c r="X159" s="1000"/>
      <c r="AA159" s="1000"/>
      <c r="AB159" s="1013"/>
      <c r="AC159" s="1000"/>
      <c r="AF159" s="1000"/>
      <c r="AG159" s="1013"/>
      <c r="AH159" s="1000"/>
      <c r="AK159" s="1000"/>
      <c r="AL159" s="1013"/>
      <c r="AM159" s="1000"/>
      <c r="AP159" s="1000"/>
      <c r="AQ159" s="1013"/>
      <c r="AR159" s="344"/>
      <c r="AS159" s="344"/>
      <c r="AT159" s="344"/>
      <c r="AU159" s="344"/>
      <c r="AV159" s="344"/>
      <c r="AW159" s="344"/>
      <c r="AX159" s="1013"/>
      <c r="AY159" s="1000"/>
      <c r="BB159" s="344"/>
      <c r="BC159" s="1013"/>
      <c r="BD159" s="1000"/>
      <c r="JW159" s="1007"/>
      <c r="KB159" s="1007"/>
      <c r="KC159" s="1007"/>
      <c r="KD159" s="1007"/>
      <c r="KE159" s="1007"/>
      <c r="KF159" s="1007"/>
      <c r="KG159" s="1007"/>
      <c r="KH159" s="1007"/>
      <c r="KI159" s="1007"/>
      <c r="KJ159" s="1007"/>
      <c r="KK159" s="1007"/>
      <c r="KL159" s="1007"/>
      <c r="KM159" s="1007"/>
      <c r="KN159" s="1007"/>
      <c r="KO159" s="1007"/>
      <c r="KP159" s="1007"/>
      <c r="KQ159" s="1007"/>
      <c r="KR159" s="1007"/>
      <c r="KS159" s="1007"/>
      <c r="KT159" s="1007"/>
      <c r="KU159" s="1007"/>
      <c r="KV159" s="1007"/>
      <c r="KW159" s="1007"/>
      <c r="KX159" s="1007"/>
      <c r="KY159" s="1007"/>
      <c r="KZ159" s="1007"/>
      <c r="LA159" s="1007"/>
      <c r="LB159" s="1007"/>
      <c r="LC159" s="1007"/>
      <c r="LD159" s="1007"/>
      <c r="LE159" s="1007"/>
      <c r="LF159" s="1007"/>
      <c r="LG159" s="1007"/>
      <c r="LH159" s="1007"/>
      <c r="LI159" s="1007"/>
      <c r="LJ159" s="1007"/>
      <c r="LK159" s="1007"/>
      <c r="LL159" s="1007"/>
      <c r="LM159" s="1007"/>
      <c r="LN159" s="1007"/>
      <c r="LO159" s="1007"/>
      <c r="LP159" s="1007"/>
      <c r="LQ159" s="1007"/>
      <c r="LX159" s="1011"/>
      <c r="LY159" s="1011"/>
      <c r="MO159" s="1011"/>
    </row>
    <row r="160" spans="1:353" s="1004" customFormat="1" ht="15" customHeight="1" x14ac:dyDescent="0.2">
      <c r="A160" s="1464"/>
      <c r="B160" s="1464"/>
      <c r="C160" s="999" t="s">
        <v>605</v>
      </c>
      <c r="D160" s="1000"/>
      <c r="E160" s="1000"/>
      <c r="F160" s="1000"/>
      <c r="H160" s="1005"/>
      <c r="I160" s="1013"/>
      <c r="K160" s="487">
        <f>SUM(K158:K159)</f>
        <v>0</v>
      </c>
      <c r="L160" s="487">
        <f>SUM(L158:L159)</f>
        <v>0</v>
      </c>
      <c r="M160" s="487">
        <f>SUM(M158:M159)</f>
        <v>0</v>
      </c>
      <c r="N160" s="487">
        <f>SUM(N158:N159)</f>
        <v>0</v>
      </c>
      <c r="O160" s="487">
        <f>SUM(O158:O159)</f>
        <v>0</v>
      </c>
      <c r="P160" s="487">
        <f t="shared" si="355"/>
        <v>0</v>
      </c>
      <c r="S160" s="1456"/>
      <c r="T160" s="1456"/>
      <c r="U160" s="1456"/>
      <c r="V160" s="1456"/>
      <c r="W160" s="1456"/>
      <c r="X160" s="1000"/>
      <c r="AA160" s="1000"/>
      <c r="AB160" s="1013"/>
      <c r="AC160" s="1000"/>
      <c r="AF160" s="1000"/>
      <c r="AG160" s="1013"/>
      <c r="AH160" s="1000"/>
      <c r="AK160" s="1000"/>
      <c r="AL160" s="1013"/>
      <c r="AM160" s="1000"/>
      <c r="AP160" s="1000"/>
      <c r="AQ160" s="1013"/>
      <c r="AR160" s="344"/>
      <c r="AS160" s="344"/>
      <c r="AT160" s="344"/>
      <c r="AU160" s="344"/>
      <c r="AV160" s="344"/>
      <c r="AW160" s="344"/>
      <c r="AY160" s="1000"/>
      <c r="BB160" s="344"/>
      <c r="BD160" s="1000"/>
      <c r="JW160" s="1007"/>
      <c r="KB160" s="1007"/>
      <c r="KC160" s="1007"/>
      <c r="KD160" s="1007"/>
      <c r="KE160" s="1007"/>
      <c r="KF160" s="1007"/>
      <c r="KG160" s="1007"/>
      <c r="KH160" s="1007"/>
      <c r="KI160" s="1007"/>
      <c r="KJ160" s="1007"/>
      <c r="KK160" s="1007"/>
      <c r="KL160" s="1007"/>
      <c r="KM160" s="1007"/>
      <c r="KN160" s="1007"/>
      <c r="KO160" s="1007"/>
      <c r="KP160" s="1007"/>
      <c r="KQ160" s="1007"/>
      <c r="KR160" s="1007"/>
      <c r="KS160" s="1007"/>
      <c r="KT160" s="1007"/>
      <c r="KU160" s="1007"/>
      <c r="KV160" s="1007"/>
      <c r="KW160" s="1007"/>
      <c r="KX160" s="1007"/>
      <c r="KY160" s="1007"/>
      <c r="KZ160" s="1007"/>
      <c r="LA160" s="1007"/>
      <c r="LB160" s="1007"/>
      <c r="LC160" s="1007"/>
      <c r="LD160" s="1007"/>
      <c r="LE160" s="1007"/>
      <c r="LF160" s="1007"/>
      <c r="LG160" s="1007"/>
      <c r="LH160" s="1007"/>
      <c r="LI160" s="1007"/>
      <c r="LJ160" s="1007"/>
      <c r="LK160" s="1007"/>
      <c r="LL160" s="1007"/>
      <c r="LM160" s="1007"/>
      <c r="LN160" s="1007"/>
      <c r="LO160" s="1007"/>
      <c r="LP160" s="1007"/>
      <c r="LQ160" s="1007"/>
      <c r="LX160" s="1011"/>
      <c r="LY160" s="1011"/>
      <c r="MO160" s="1011"/>
    </row>
    <row r="161" spans="1:353" s="1004" customFormat="1" ht="16.149999999999999" customHeight="1" x14ac:dyDescent="0.2">
      <c r="A161" s="1464"/>
      <c r="B161" s="1464"/>
      <c r="C161" s="1058"/>
      <c r="D161" s="1058"/>
      <c r="E161" s="1058"/>
      <c r="F161" s="1058"/>
      <c r="G161" s="1058"/>
      <c r="H161" s="1059"/>
      <c r="I161" s="1058"/>
      <c r="J161" s="1058"/>
      <c r="K161" s="1058"/>
      <c r="L161" s="1058"/>
      <c r="M161" s="1058"/>
      <c r="N161" s="1058"/>
      <c r="O161" s="1058"/>
      <c r="P161" s="1058"/>
      <c r="X161" s="1000"/>
      <c r="AA161" s="1000"/>
      <c r="AB161" s="1013"/>
      <c r="AC161" s="1000"/>
      <c r="AF161" s="1000"/>
      <c r="AG161" s="1013"/>
      <c r="AH161" s="1000"/>
      <c r="AK161" s="1000"/>
      <c r="AL161" s="1013"/>
      <c r="AM161" s="1000"/>
      <c r="AP161" s="1000"/>
      <c r="AQ161" s="1013"/>
      <c r="AR161" s="1000"/>
      <c r="AS161" s="1000"/>
      <c r="AT161" s="1000"/>
      <c r="AU161" s="1000"/>
      <c r="AV161" s="1000"/>
      <c r="AW161" s="1000"/>
      <c r="AY161" s="1000"/>
      <c r="BB161" s="1000"/>
      <c r="BD161" s="1000"/>
      <c r="JW161" s="1007"/>
      <c r="KB161" s="1007"/>
      <c r="KC161" s="1007"/>
      <c r="KD161" s="1007"/>
      <c r="KE161" s="1007"/>
      <c r="KF161" s="1007"/>
      <c r="KG161" s="1007"/>
      <c r="KH161" s="1007"/>
      <c r="KI161" s="1007"/>
      <c r="KJ161" s="1007"/>
      <c r="KK161" s="1007"/>
      <c r="KL161" s="1007"/>
      <c r="KM161" s="1007"/>
      <c r="KN161" s="1007"/>
      <c r="KO161" s="1007"/>
      <c r="KP161" s="1007"/>
      <c r="KQ161" s="1007"/>
      <c r="KR161" s="1007"/>
      <c r="KS161" s="1007"/>
      <c r="KT161" s="1007"/>
      <c r="KU161" s="1007"/>
      <c r="KV161" s="1007"/>
      <c r="KW161" s="1007"/>
      <c r="KX161" s="1007"/>
      <c r="KY161" s="1007"/>
      <c r="KZ161" s="1007"/>
      <c r="LA161" s="1007"/>
      <c r="LB161" s="1007"/>
      <c r="LC161" s="1007"/>
      <c r="LD161" s="1007"/>
      <c r="LE161" s="1007"/>
      <c r="LF161" s="1007"/>
      <c r="LG161" s="1007"/>
      <c r="LH161" s="1007"/>
      <c r="LI161" s="1007"/>
      <c r="LJ161" s="1007"/>
      <c r="LK161" s="1007"/>
      <c r="LL161" s="1007"/>
      <c r="LM161" s="1007"/>
      <c r="LN161" s="1007"/>
      <c r="LO161" s="1007"/>
      <c r="LP161" s="1007"/>
      <c r="LQ161" s="1007"/>
      <c r="LX161" s="1011"/>
      <c r="LY161" s="1011"/>
      <c r="MO161" s="1011"/>
    </row>
    <row r="162" spans="1:353" s="1004" customFormat="1" ht="12" customHeight="1" x14ac:dyDescent="0.2">
      <c r="A162" s="1464"/>
      <c r="B162" s="1464"/>
      <c r="C162" s="1465" t="s">
        <v>606</v>
      </c>
      <c r="D162" s="1465"/>
      <c r="E162" s="1465"/>
      <c r="F162" s="1465"/>
      <c r="G162" s="1058"/>
      <c r="H162" s="1059"/>
      <c r="I162" s="1058"/>
      <c r="J162" s="1058"/>
      <c r="K162" s="1058"/>
      <c r="L162" s="1058"/>
      <c r="M162" s="1058"/>
      <c r="N162" s="1058"/>
      <c r="O162" s="1058"/>
      <c r="P162" s="1058"/>
      <c r="S162" s="1060" t="str">
        <f>C162</f>
        <v xml:space="preserve">Income Limit Distribution among Bedroom Sizes </v>
      </c>
      <c r="U162" s="1105"/>
      <c r="X162" s="1000"/>
      <c r="AA162" s="1000"/>
      <c r="AB162" s="1013"/>
      <c r="AC162" s="1000"/>
      <c r="AF162" s="1000"/>
      <c r="AG162" s="1013"/>
      <c r="AH162" s="1000"/>
      <c r="AK162" s="1000"/>
      <c r="AL162" s="1013"/>
      <c r="AM162" s="1000"/>
      <c r="AP162" s="1000"/>
      <c r="AQ162" s="1013"/>
      <c r="AR162" s="1000"/>
      <c r="AS162" s="1000"/>
      <c r="AT162" s="1000"/>
      <c r="AU162" s="1000"/>
      <c r="AV162" s="1000"/>
      <c r="AW162" s="1000"/>
      <c r="AY162" s="1000"/>
      <c r="BB162" s="1000"/>
      <c r="BD162" s="1000"/>
      <c r="JW162" s="1007"/>
      <c r="KB162" s="1007"/>
      <c r="KC162" s="1007"/>
      <c r="KD162" s="1007"/>
      <c r="KE162" s="1007"/>
      <c r="KF162" s="1007"/>
      <c r="KG162" s="1007"/>
      <c r="KH162" s="1007"/>
      <c r="KI162" s="1007"/>
      <c r="KJ162" s="1007"/>
      <c r="KK162" s="1007"/>
      <c r="KL162" s="1007"/>
      <c r="KM162" s="1007"/>
      <c r="KN162" s="1007"/>
      <c r="KO162" s="1007"/>
      <c r="KP162" s="1007"/>
      <c r="KQ162" s="1007"/>
      <c r="KR162" s="1007"/>
      <c r="KS162" s="1007"/>
      <c r="KT162" s="1007"/>
      <c r="KU162" s="1007"/>
      <c r="KV162" s="1007"/>
      <c r="KW162" s="1007"/>
      <c r="KX162" s="1007"/>
      <c r="KY162" s="1007"/>
      <c r="KZ162" s="1007"/>
      <c r="LA162" s="1007"/>
      <c r="LB162" s="1007"/>
      <c r="LC162" s="1007"/>
      <c r="LD162" s="1007"/>
      <c r="LE162" s="1007"/>
      <c r="LF162" s="1007"/>
      <c r="LG162" s="1007"/>
      <c r="LH162" s="1007"/>
      <c r="LI162" s="1007"/>
      <c r="LJ162" s="1007"/>
      <c r="LK162" s="1007"/>
      <c r="LL162" s="1007"/>
      <c r="LM162" s="1007"/>
      <c r="LN162" s="1007"/>
      <c r="LO162" s="1007"/>
      <c r="LP162" s="1007"/>
      <c r="LQ162" s="1007"/>
      <c r="LX162" s="1011"/>
      <c r="LY162" s="1011"/>
      <c r="MO162" s="1011"/>
    </row>
    <row r="163" spans="1:353" s="1004" customFormat="1" ht="13.15" customHeight="1" x14ac:dyDescent="0.2">
      <c r="A163" s="1464"/>
      <c r="B163" s="1464"/>
      <c r="C163" s="1465"/>
      <c r="D163" s="1465"/>
      <c r="E163" s="1465"/>
      <c r="F163" s="1465"/>
      <c r="H163" s="1005" t="s">
        <v>594</v>
      </c>
      <c r="I163" s="1013"/>
      <c r="J163" s="1061"/>
      <c r="K163" s="1062" t="str">
        <f t="shared" ref="K163:P163" si="356">IF(OR(K149=0,K$67=0),"",K149/K$67)</f>
        <v/>
      </c>
      <c r="L163" s="1062" t="str">
        <f t="shared" si="356"/>
        <v/>
      </c>
      <c r="M163" s="1062" t="str">
        <f t="shared" si="356"/>
        <v/>
      </c>
      <c r="N163" s="1062" t="str">
        <f t="shared" si="356"/>
        <v/>
      </c>
      <c r="O163" s="1062" t="str">
        <f t="shared" si="356"/>
        <v/>
      </c>
      <c r="P163" s="1062" t="str">
        <f t="shared" si="356"/>
        <v/>
      </c>
      <c r="Q163" s="1063" t="s">
        <v>662</v>
      </c>
      <c r="S163" s="1456"/>
      <c r="T163" s="1456"/>
      <c r="U163" s="1456"/>
      <c r="V163" s="1456"/>
      <c r="W163" s="1456"/>
    </row>
    <row r="164" spans="1:353" s="1004" customFormat="1" x14ac:dyDescent="0.2">
      <c r="A164" s="1464"/>
      <c r="B164" s="1464"/>
      <c r="C164" s="1025"/>
      <c r="H164" s="1005" t="s">
        <v>859</v>
      </c>
      <c r="I164" s="1013"/>
      <c r="J164" s="1000"/>
      <c r="K164" s="1064" t="str">
        <f>IF(OR(K149=0,$P163="",K$67=0),"",$P163*K$67)</f>
        <v/>
      </c>
      <c r="L164" s="1065" t="str">
        <f>IF(OR(L149=0,$P163="",L$67=0),"",$P163*L$67)</f>
        <v/>
      </c>
      <c r="M164" s="1065" t="str">
        <f>IF(OR(M149=0,$P163="",M$67=0),"",$P163*M$67)</f>
        <v/>
      </c>
      <c r="N164" s="1065" t="str">
        <f>IF(OR(N149=0,$P163="",N$67=0),"",$P163*N$67)</f>
        <v/>
      </c>
      <c r="O164" s="1065" t="str">
        <f>IF(OR(O149=0,$P163="",O$67=0),"",$P163*O$67)</f>
        <v/>
      </c>
      <c r="P164" s="1065" t="str">
        <f t="shared" ref="P164" si="357">IF(OR($P163="",P$67=0),"",$P163*P$67)</f>
        <v/>
      </c>
      <c r="S164" s="1456"/>
      <c r="T164" s="1456"/>
      <c r="U164" s="1456"/>
      <c r="V164" s="1456"/>
      <c r="W164" s="1456"/>
    </row>
    <row r="165" spans="1:353" s="1004" customFormat="1" x14ac:dyDescent="0.2">
      <c r="C165" s="1025"/>
      <c r="G165" s="1049" t="str">
        <f>IF(AND(K165="",L165="",M165="",N165="",O165=""),"",IF(OR(K165&gt;2,L165&gt;2,M165&gt;2,N165&gt;2,O165&gt;2,K165&lt;-2,L165&lt;-2,M165&lt;-2,N165&lt;-2,O165&lt;-2),"Not Equal","Equal"))</f>
        <v/>
      </c>
      <c r="H165" s="1005" t="s">
        <v>860</v>
      </c>
      <c r="I165" s="1013"/>
      <c r="J165" s="1000"/>
      <c r="K165" s="1064" t="str">
        <f t="shared" ref="K165:P165" si="358">IF(OR(K164="",K149=0),"", K149-K164)</f>
        <v/>
      </c>
      <c r="L165" s="1065" t="str">
        <f t="shared" si="358"/>
        <v/>
      </c>
      <c r="M165" s="1065" t="str">
        <f t="shared" si="358"/>
        <v/>
      </c>
      <c r="N165" s="1065" t="str">
        <f t="shared" si="358"/>
        <v/>
      </c>
      <c r="O165" s="1065" t="str">
        <f t="shared" si="358"/>
        <v/>
      </c>
      <c r="P165" s="1065" t="str">
        <f t="shared" si="358"/>
        <v/>
      </c>
      <c r="S165" s="1456"/>
      <c r="T165" s="1456"/>
      <c r="U165" s="1456"/>
      <c r="V165" s="1456"/>
      <c r="W165" s="1456"/>
    </row>
    <row r="166" spans="1:353" s="1004" customFormat="1" x14ac:dyDescent="0.2">
      <c r="C166" s="1025"/>
      <c r="D166" s="1466" t="s">
        <v>861</v>
      </c>
      <c r="E166" s="1466"/>
      <c r="F166" s="1466"/>
      <c r="H166" s="1005" t="s">
        <v>596</v>
      </c>
      <c r="I166" s="1013"/>
      <c r="J166" s="1000"/>
      <c r="K166" s="1062" t="str">
        <f t="shared" ref="K166:P166" si="359">IF(OR(K150=0,K$67=0),"",K150/K$67)</f>
        <v/>
      </c>
      <c r="L166" s="1062" t="str">
        <f t="shared" si="359"/>
        <v/>
      </c>
      <c r="M166" s="1062" t="str">
        <f t="shared" si="359"/>
        <v/>
      </c>
      <c r="N166" s="1062" t="str">
        <f t="shared" si="359"/>
        <v/>
      </c>
      <c r="O166" s="1062" t="str">
        <f t="shared" si="359"/>
        <v/>
      </c>
      <c r="P166" s="1062" t="str">
        <f t="shared" si="359"/>
        <v/>
      </c>
      <c r="S166" s="1456"/>
      <c r="T166" s="1456"/>
      <c r="U166" s="1456"/>
      <c r="V166" s="1456"/>
      <c r="W166" s="1456"/>
    </row>
    <row r="167" spans="1:353" s="1004" customFormat="1" x14ac:dyDescent="0.2">
      <c r="C167" s="1025"/>
      <c r="D167" s="1466"/>
      <c r="E167" s="1466"/>
      <c r="F167" s="1466"/>
      <c r="H167" s="1005" t="s">
        <v>859</v>
      </c>
      <c r="I167" s="1013"/>
      <c r="J167" s="1000"/>
      <c r="K167" s="1064" t="str">
        <f>IF(OR(K150=0,$P166="",K$67=0),"",$P166*K$67)</f>
        <v/>
      </c>
      <c r="L167" s="1065" t="str">
        <f>IF(OR(L150=0,$P166="",L$67=0),"",$P166*L$67)</f>
        <v/>
      </c>
      <c r="M167" s="1065" t="str">
        <f>IF(OR(M150=0,$P166="",M$67=0),"",$P166*M$67)</f>
        <v/>
      </c>
      <c r="N167" s="1065" t="str">
        <f>IF(OR(N150=0,$P166="",N$67=0),"",$P166*N$67)</f>
        <v/>
      </c>
      <c r="O167" s="1065" t="str">
        <f>IF(OR(O150=0,$P166="",O$67=0),"",$P166*O$67)</f>
        <v/>
      </c>
      <c r="P167" s="1065" t="str">
        <f t="shared" ref="P167" si="360">IF(OR($P166="",P$67=0),"",$P166*P$67)</f>
        <v/>
      </c>
      <c r="S167" s="1456"/>
      <c r="T167" s="1456"/>
      <c r="U167" s="1456"/>
      <c r="V167" s="1456"/>
      <c r="W167" s="1456"/>
    </row>
    <row r="168" spans="1:353" s="1004" customFormat="1" x14ac:dyDescent="0.2">
      <c r="C168" s="1025"/>
      <c r="D168" s="1466"/>
      <c r="E168" s="1466"/>
      <c r="F168" s="1466"/>
      <c r="G168" s="1049" t="str">
        <f>IF(AND(K168="",L168="",M168="",N168="",O168=""),"",IF(OR(K168&gt;2,L168&gt;2,M168&gt;2,N168&gt;2,O168&gt;2,K168&lt;-2,L168&lt;-2,M168&lt;-2,N168&lt;-2,O168&lt;-2),"Not Equal","Equal"))</f>
        <v/>
      </c>
      <c r="H168" s="1005" t="s">
        <v>860</v>
      </c>
      <c r="I168" s="1013"/>
      <c r="J168" s="1000"/>
      <c r="K168" s="1064" t="str">
        <f t="shared" ref="K168:P168" si="361">IF(OR(K167="",K150=0),"", K150-K167)</f>
        <v/>
      </c>
      <c r="L168" s="1065" t="str">
        <f t="shared" si="361"/>
        <v/>
      </c>
      <c r="M168" s="1065" t="str">
        <f t="shared" si="361"/>
        <v/>
      </c>
      <c r="N168" s="1065" t="str">
        <f t="shared" si="361"/>
        <v/>
      </c>
      <c r="O168" s="1065" t="str">
        <f t="shared" si="361"/>
        <v/>
      </c>
      <c r="P168" s="1065" t="str">
        <f t="shared" si="361"/>
        <v/>
      </c>
      <c r="S168" s="1456"/>
      <c r="T168" s="1456"/>
      <c r="U168" s="1456"/>
      <c r="V168" s="1456"/>
      <c r="W168" s="1456"/>
    </row>
    <row r="169" spans="1:353" s="1004" customFormat="1" x14ac:dyDescent="0.2">
      <c r="C169" s="1066" t="s">
        <v>666</v>
      </c>
      <c r="D169" s="1466"/>
      <c r="E169" s="1466"/>
      <c r="F169" s="1466"/>
      <c r="H169" s="1005" t="s">
        <v>597</v>
      </c>
      <c r="I169" s="1013"/>
      <c r="J169" s="1000"/>
      <c r="K169" s="1062" t="str">
        <f t="shared" ref="K169:P169" si="362">IF(OR(K151=0,K$67=0),"",K151/K$67)</f>
        <v/>
      </c>
      <c r="L169" s="1062" t="str">
        <f t="shared" si="362"/>
        <v/>
      </c>
      <c r="M169" s="1062" t="str">
        <f t="shared" si="362"/>
        <v/>
      </c>
      <c r="N169" s="1062" t="str">
        <f t="shared" si="362"/>
        <v/>
      </c>
      <c r="O169" s="1062" t="str">
        <f t="shared" si="362"/>
        <v/>
      </c>
      <c r="P169" s="1062" t="str">
        <f t="shared" si="362"/>
        <v/>
      </c>
      <c r="S169" s="1456"/>
      <c r="T169" s="1456"/>
      <c r="U169" s="1456"/>
      <c r="V169" s="1456"/>
      <c r="W169" s="1456"/>
    </row>
    <row r="170" spans="1:353" s="1004" customFormat="1" ht="15.75" customHeight="1" x14ac:dyDescent="0.2">
      <c r="C170" s="1066"/>
      <c r="D170" s="1466"/>
      <c r="E170" s="1466"/>
      <c r="F170" s="1466"/>
      <c r="H170" s="1005" t="s">
        <v>859</v>
      </c>
      <c r="I170" s="1013"/>
      <c r="J170" s="1000"/>
      <c r="K170" s="1064" t="str">
        <f>IF(OR(K151=0,$P169="",K$67=0),"",$P169*K$67)</f>
        <v/>
      </c>
      <c r="L170" s="1065" t="str">
        <f>IF(OR(L151=0,$P169="",L$67=0),"",$P169*L$67)</f>
        <v/>
      </c>
      <c r="M170" s="1065" t="str">
        <f>IF(OR(M151=0,$P169="",M$67=0),"",$P169*M$67)</f>
        <v/>
      </c>
      <c r="N170" s="1065" t="str">
        <f>IF(OR(N151=0,$P169="",N$67=0),"",$P169*N$67)</f>
        <v/>
      </c>
      <c r="O170" s="1065" t="str">
        <f>IF(OR(O151=0,$P169="",O$67=0),"",$P169*O$67)</f>
        <v/>
      </c>
      <c r="P170" s="1065" t="str">
        <f t="shared" ref="P170" si="363">IF(OR($P169="",P$67=0),"",$P169*P$67)</f>
        <v/>
      </c>
      <c r="S170" s="1456"/>
      <c r="T170" s="1456"/>
      <c r="U170" s="1456"/>
      <c r="V170" s="1456"/>
      <c r="W170" s="1456"/>
    </row>
    <row r="171" spans="1:353" s="1004" customFormat="1" ht="15.75" customHeight="1" x14ac:dyDescent="0.2">
      <c r="C171" s="1066"/>
      <c r="D171" s="1025"/>
      <c r="E171" s="1025"/>
      <c r="G171" s="1049" t="str">
        <f>IF(AND(K171="",L171="",M171="",N171="",O171=""),"",IF(OR(K171&gt;2,L171&gt;2,M171&gt;2,N171&gt;2,O171&gt;2,K171&lt;-2,L171&lt;-2,M171&lt;-2,N171&lt;-2,O171&lt;-2),"Not Equal","Equal"))</f>
        <v/>
      </c>
      <c r="H171" s="1005" t="s">
        <v>860</v>
      </c>
      <c r="I171" s="1013"/>
      <c r="J171" s="1000"/>
      <c r="K171" s="1064" t="str">
        <f t="shared" ref="K171:P171" si="364">IF(OR(K170="",K151=0),"", K151-K170)</f>
        <v/>
      </c>
      <c r="L171" s="1065" t="str">
        <f t="shared" si="364"/>
        <v/>
      </c>
      <c r="M171" s="1065" t="str">
        <f t="shared" si="364"/>
        <v/>
      </c>
      <c r="N171" s="1065" t="str">
        <f t="shared" si="364"/>
        <v/>
      </c>
      <c r="O171" s="1065" t="str">
        <f t="shared" si="364"/>
        <v/>
      </c>
      <c r="P171" s="1065" t="str">
        <f t="shared" si="364"/>
        <v/>
      </c>
    </row>
    <row r="172" spans="1:353" s="1004" customFormat="1" x14ac:dyDescent="0.2">
      <c r="C172" s="1066" t="s">
        <v>666</v>
      </c>
      <c r="D172" s="1066"/>
      <c r="E172" s="1066"/>
      <c r="H172" s="1005" t="s">
        <v>598</v>
      </c>
      <c r="I172" s="1013"/>
      <c r="J172" s="1000"/>
      <c r="K172" s="1062" t="str">
        <f t="shared" ref="K172:P172" si="365">IF(OR(K152=0,K$67=0),"",K152/K$67)</f>
        <v/>
      </c>
      <c r="L172" s="1062" t="str">
        <f t="shared" si="365"/>
        <v/>
      </c>
      <c r="M172" s="1062" t="str">
        <f t="shared" si="365"/>
        <v/>
      </c>
      <c r="N172" s="1062" t="str">
        <f t="shared" si="365"/>
        <v/>
      </c>
      <c r="O172" s="1062" t="str">
        <f t="shared" si="365"/>
        <v/>
      </c>
      <c r="P172" s="1062" t="str">
        <f t="shared" si="365"/>
        <v/>
      </c>
    </row>
    <row r="173" spans="1:353" s="1004" customFormat="1" x14ac:dyDescent="0.2">
      <c r="C173" s="1066"/>
      <c r="D173" s="1066"/>
      <c r="E173" s="1066"/>
      <c r="H173" s="1005" t="s">
        <v>859</v>
      </c>
      <c r="I173" s="1013"/>
      <c r="J173" s="1000"/>
      <c r="K173" s="1064" t="str">
        <f>IF(OR(K152=0,$P172="",K$67=0),"",$P172*K$67)</f>
        <v/>
      </c>
      <c r="L173" s="1065" t="str">
        <f>IF(OR(L152=0,$P172="",L$67=0),"",$P172*L$67)</f>
        <v/>
      </c>
      <c r="M173" s="1065" t="str">
        <f>IF(OR(M152=0,$P172="",M$67=0),"",$P172*M$67)</f>
        <v/>
      </c>
      <c r="N173" s="1065" t="str">
        <f>IF(OR(N152=0,$P172="",N$67=0),"",$P172*N$67)</f>
        <v/>
      </c>
      <c r="O173" s="1065" t="str">
        <f>IF(OR(O152=0,$P172="",O$67=0),"",$P172*O$67)</f>
        <v/>
      </c>
      <c r="P173" s="1065" t="str">
        <f t="shared" ref="P173" si="366">IF(OR($P172="",P$67=0),"",$P172*P$67)</f>
        <v/>
      </c>
    </row>
    <row r="174" spans="1:353" s="1004" customFormat="1" x14ac:dyDescent="0.2">
      <c r="C174" s="1066"/>
      <c r="D174" s="1066"/>
      <c r="E174" s="1066"/>
      <c r="G174" s="1049" t="str">
        <f>IF(AND(K174="",L174="",M174="",N174="",O174=""),"",IF(OR(K174&gt;2,L174&gt;2,M174&gt;2,N174&gt;2,O174&gt;2,K174&lt;-2,L174&lt;-2,M174&lt;-2,N174&lt;-2,O174&lt;-2),"Not Equal","Equal"))</f>
        <v/>
      </c>
      <c r="H174" s="1005" t="s">
        <v>860</v>
      </c>
      <c r="I174" s="1013"/>
      <c r="J174" s="1000"/>
      <c r="K174" s="1064" t="str">
        <f t="shared" ref="K174:P174" si="367">IF(OR(K173="",K152=0),"", K152-K173)</f>
        <v/>
      </c>
      <c r="L174" s="1065" t="str">
        <f t="shared" si="367"/>
        <v/>
      </c>
      <c r="M174" s="1065" t="str">
        <f t="shared" si="367"/>
        <v/>
      </c>
      <c r="N174" s="1065" t="str">
        <f t="shared" si="367"/>
        <v/>
      </c>
      <c r="O174" s="1065" t="str">
        <f t="shared" si="367"/>
        <v/>
      </c>
      <c r="P174" s="1065" t="str">
        <f t="shared" si="367"/>
        <v/>
      </c>
    </row>
    <row r="175" spans="1:353" s="1004" customFormat="1" x14ac:dyDescent="0.2">
      <c r="C175" s="1066" t="s">
        <v>666</v>
      </c>
      <c r="D175" s="1066"/>
      <c r="E175" s="1066"/>
      <c r="H175" s="1005" t="s">
        <v>599</v>
      </c>
      <c r="I175" s="1013"/>
      <c r="J175" s="1000"/>
      <c r="K175" s="1062" t="str">
        <f t="shared" ref="K175:P175" si="368">IF(OR(K153=0,K$67=0),"",K153/K$67)</f>
        <v/>
      </c>
      <c r="L175" s="1062" t="str">
        <f t="shared" si="368"/>
        <v/>
      </c>
      <c r="M175" s="1062" t="str">
        <f t="shared" si="368"/>
        <v/>
      </c>
      <c r="N175" s="1062" t="str">
        <f t="shared" si="368"/>
        <v/>
      </c>
      <c r="O175" s="1062" t="str">
        <f t="shared" si="368"/>
        <v/>
      </c>
      <c r="P175" s="1062" t="str">
        <f t="shared" si="368"/>
        <v/>
      </c>
    </row>
    <row r="176" spans="1:353" s="1004" customFormat="1" x14ac:dyDescent="0.2">
      <c r="C176" s="1066"/>
      <c r="H176" s="1005" t="s">
        <v>859</v>
      </c>
      <c r="I176" s="1013"/>
      <c r="J176" s="1000"/>
      <c r="K176" s="1064" t="str">
        <f>IF(OR(K153=0,$P175="",K$67=0),"",$P175*K$67)</f>
        <v/>
      </c>
      <c r="L176" s="1065" t="str">
        <f>IF(OR(L153=0,$P175="",L$67=0),"",$P175*L$67)</f>
        <v/>
      </c>
      <c r="M176" s="1065" t="str">
        <f>IF(OR(M153=0,$P175="",M$67=0),"",$P175*M$67)</f>
        <v/>
      </c>
      <c r="N176" s="1065" t="str">
        <f>IF(OR(N153=0,$P175="",N$67=0),"",$P175*N$67)</f>
        <v/>
      </c>
      <c r="O176" s="1065" t="str">
        <f>IF(OR(O153=0,$P175="",O$67=0),"",$P175*O$67)</f>
        <v/>
      </c>
      <c r="P176" s="1065" t="str">
        <f t="shared" ref="P176" si="369">IF(OR($P175="",P$67=0),"",$P175*P$67)</f>
        <v/>
      </c>
    </row>
    <row r="177" spans="1:353" s="1004" customFormat="1" x14ac:dyDescent="0.2">
      <c r="C177" s="1066"/>
      <c r="G177" s="1049" t="str">
        <f>IF(AND(K177="",L177="",M177="",N177="",O177=""),"",IF(OR(K177&gt;2,L177&gt;2,M177&gt;2,N177&gt;2,O177&gt;2,K177&lt;-2,L177&lt;-2,M177&lt;-2,N177&lt;-2,O177&lt;-2),"Not Equal","Equal"))</f>
        <v/>
      </c>
      <c r="H177" s="1005" t="s">
        <v>860</v>
      </c>
      <c r="I177" s="1013"/>
      <c r="J177" s="1000"/>
      <c r="K177" s="1064" t="str">
        <f t="shared" ref="K177:P177" si="370">IF(OR(K176="",K153=0),"", K153-K176)</f>
        <v/>
      </c>
      <c r="L177" s="1065" t="str">
        <f t="shared" si="370"/>
        <v/>
      </c>
      <c r="M177" s="1065" t="str">
        <f t="shared" si="370"/>
        <v/>
      </c>
      <c r="N177" s="1065" t="str">
        <f t="shared" si="370"/>
        <v/>
      </c>
      <c r="O177" s="1065" t="str">
        <f t="shared" si="370"/>
        <v/>
      </c>
      <c r="P177" s="1065" t="str">
        <f t="shared" si="370"/>
        <v/>
      </c>
    </row>
    <row r="178" spans="1:353" s="1004" customFormat="1" x14ac:dyDescent="0.2">
      <c r="C178" s="1066" t="s">
        <v>666</v>
      </c>
      <c r="H178" s="1005" t="s">
        <v>600</v>
      </c>
      <c r="I178" s="1013"/>
      <c r="J178" s="1000"/>
      <c r="K178" s="1062" t="str">
        <f t="shared" ref="K178:P178" si="371">IF(OR(K154=0,K$67=0),"",K154/K$67)</f>
        <v/>
      </c>
      <c r="L178" s="1062" t="str">
        <f t="shared" si="371"/>
        <v/>
      </c>
      <c r="M178" s="1062" t="str">
        <f t="shared" si="371"/>
        <v/>
      </c>
      <c r="N178" s="1062" t="str">
        <f t="shared" si="371"/>
        <v/>
      </c>
      <c r="O178" s="1062" t="str">
        <f t="shared" si="371"/>
        <v/>
      </c>
      <c r="P178" s="1062" t="str">
        <f t="shared" si="371"/>
        <v/>
      </c>
    </row>
    <row r="179" spans="1:353" s="1004" customFormat="1" x14ac:dyDescent="0.2">
      <c r="C179" s="1066"/>
      <c r="H179" s="1005" t="s">
        <v>859</v>
      </c>
      <c r="I179" s="1013"/>
      <c r="J179" s="1000"/>
      <c r="K179" s="1064" t="str">
        <f>IF(OR(K154=0,$P178="",K$67=0),"",$P178*K$67)</f>
        <v/>
      </c>
      <c r="L179" s="1065" t="str">
        <f>IF(OR(L154=0,$P178="",L$67=0),"",$P178*L$67)</f>
        <v/>
      </c>
      <c r="M179" s="1065" t="str">
        <f>IF(OR(M154=0,$P178="",M$67=0),"",$P178*M$67)</f>
        <v/>
      </c>
      <c r="N179" s="1065" t="str">
        <f>IF(OR(N154=0,$P178="",N$67=0),"",$P178*N$67)</f>
        <v/>
      </c>
      <c r="O179" s="1065" t="str">
        <f>IF(OR(O154=0,$P178="",O$67=0),"",$P178*O$67)</f>
        <v/>
      </c>
      <c r="P179" s="1065" t="str">
        <f t="shared" ref="P179" si="372">IF(OR($P178="",P$67=0),"",$P178*P$67)</f>
        <v/>
      </c>
    </row>
    <row r="180" spans="1:353" s="1004" customFormat="1" x14ac:dyDescent="0.2">
      <c r="C180" s="1066"/>
      <c r="G180" s="1049" t="str">
        <f>IF(AND(K180="",L180="",M180="",N180="",O180=""),"",IF(OR(K180&gt;2,L180&gt;2,M180&gt;2,N180&gt;2,O180&gt;2,K180&lt;-2,L180&lt;-2,M180&lt;-2,N180&lt;-2,O180&lt;-2),"Not Equal","Equal"))</f>
        <v/>
      </c>
      <c r="H180" s="1005" t="s">
        <v>860</v>
      </c>
      <c r="I180" s="1013"/>
      <c r="J180" s="1000"/>
      <c r="K180" s="1064" t="str">
        <f t="shared" ref="K180:P180" si="373">IF(OR(K179="",K154=0),"", K154-K179)</f>
        <v/>
      </c>
      <c r="L180" s="1065" t="str">
        <f t="shared" si="373"/>
        <v/>
      </c>
      <c r="M180" s="1065" t="str">
        <f t="shared" si="373"/>
        <v/>
      </c>
      <c r="N180" s="1065" t="str">
        <f t="shared" si="373"/>
        <v/>
      </c>
      <c r="O180" s="1065" t="str">
        <f t="shared" si="373"/>
        <v/>
      </c>
      <c r="P180" s="1065" t="str">
        <f t="shared" si="373"/>
        <v/>
      </c>
    </row>
    <row r="181" spans="1:353" s="1004" customFormat="1" x14ac:dyDescent="0.2">
      <c r="C181" s="1066" t="s">
        <v>666</v>
      </c>
      <c r="H181" s="1005" t="s">
        <v>601</v>
      </c>
      <c r="I181" s="1013"/>
      <c r="J181" s="1000"/>
      <c r="K181" s="1062" t="str">
        <f t="shared" ref="K181:P181" si="374">IF(OR(K155=0,K$67=0),"",K155/K$67)</f>
        <v/>
      </c>
      <c r="L181" s="1062" t="str">
        <f t="shared" si="374"/>
        <v/>
      </c>
      <c r="M181" s="1062" t="str">
        <f t="shared" si="374"/>
        <v/>
      </c>
      <c r="N181" s="1062" t="str">
        <f t="shared" si="374"/>
        <v/>
      </c>
      <c r="O181" s="1062" t="str">
        <f t="shared" si="374"/>
        <v/>
      </c>
      <c r="P181" s="1062" t="str">
        <f t="shared" si="374"/>
        <v/>
      </c>
    </row>
    <row r="182" spans="1:353" s="1004" customFormat="1" x14ac:dyDescent="0.2">
      <c r="C182" s="1066"/>
      <c r="D182" s="1066"/>
      <c r="E182" s="1066"/>
      <c r="H182" s="1005" t="s">
        <v>859</v>
      </c>
      <c r="I182" s="1013"/>
      <c r="J182" s="1000"/>
      <c r="K182" s="1064" t="str">
        <f>IF(OR(K155=0,$P181="",K$67=0),"",$P181*K$67)</f>
        <v/>
      </c>
      <c r="L182" s="1065" t="str">
        <f>IF(OR(L155=0,$P181="",L$67=0),"",$P181*L$67)</f>
        <v/>
      </c>
      <c r="M182" s="1065" t="str">
        <f>IF(OR(M155=0,$P181="",M$67=0),"",$P181*M$67)</f>
        <v/>
      </c>
      <c r="N182" s="1065" t="str">
        <f>IF(OR(N155=0,$P181="",N$67=0),"",$P181*N$67)</f>
        <v/>
      </c>
      <c r="O182" s="1065" t="str">
        <f>IF(OR(O155=0,$P181="",O$67=0),"",$P181*O$67)</f>
        <v/>
      </c>
      <c r="P182" s="1065" t="str">
        <f t="shared" ref="P182" si="375">IF(OR($P181="",P$67=0),"",$P181*P$67)</f>
        <v/>
      </c>
    </row>
    <row r="183" spans="1:353" s="1004" customFormat="1" x14ac:dyDescent="0.2">
      <c r="C183" s="1066"/>
      <c r="D183" s="1066"/>
      <c r="E183" s="1066"/>
      <c r="G183" s="1049" t="str">
        <f>IF(AND(K183="",L183="",M183="",N183="",O183=""),"",IF(OR(K183&gt;2,L183&gt;2,M183&gt;2,N183&gt;2,O183&gt;2,K183&lt;-2,L183&lt;-2,M183&lt;-2,N183&lt;-2,O183&lt;-2),"Not Equal","Equal"))</f>
        <v/>
      </c>
      <c r="H183" s="1005" t="s">
        <v>860</v>
      </c>
      <c r="I183" s="1013"/>
      <c r="J183" s="1000"/>
      <c r="K183" s="1064" t="str">
        <f t="shared" ref="K183:P183" si="376">IF(OR(K182="",K155=0),"", K155-K182)</f>
        <v/>
      </c>
      <c r="L183" s="1065" t="str">
        <f t="shared" si="376"/>
        <v/>
      </c>
      <c r="M183" s="1065" t="str">
        <f t="shared" si="376"/>
        <v/>
      </c>
      <c r="N183" s="1065" t="str">
        <f t="shared" si="376"/>
        <v/>
      </c>
      <c r="O183" s="1065" t="str">
        <f t="shared" si="376"/>
        <v/>
      </c>
      <c r="P183" s="1065" t="str">
        <f t="shared" si="376"/>
        <v/>
      </c>
    </row>
    <row r="184" spans="1:353" s="1004" customFormat="1" ht="12" customHeight="1" x14ac:dyDescent="0.2">
      <c r="A184" s="1059"/>
      <c r="B184" s="1059"/>
      <c r="C184" s="1000"/>
      <c r="D184" s="1000"/>
      <c r="E184" s="1000"/>
      <c r="F184" s="1000"/>
      <c r="H184" s="1005"/>
      <c r="I184" s="1013"/>
      <c r="K184" s="1067"/>
      <c r="L184" s="1067"/>
      <c r="M184" s="1067"/>
      <c r="N184" s="1067"/>
      <c r="O184" s="1067"/>
      <c r="P184" s="1067"/>
      <c r="U184" s="1105"/>
      <c r="X184" s="1000"/>
      <c r="AA184" s="1000"/>
      <c r="AB184" s="1013"/>
      <c r="AC184" s="1000"/>
      <c r="AF184" s="1000"/>
      <c r="AG184" s="1013"/>
      <c r="AH184" s="1000"/>
      <c r="AK184" s="1000"/>
      <c r="AL184" s="1013"/>
      <c r="AM184" s="1000"/>
      <c r="AP184" s="1000"/>
      <c r="AQ184" s="1013"/>
      <c r="AR184" s="1000"/>
      <c r="AS184" s="1000"/>
      <c r="AT184" s="1000"/>
      <c r="AU184" s="1000"/>
      <c r="AV184" s="1000"/>
      <c r="AW184" s="1000"/>
      <c r="AY184" s="1000"/>
      <c r="BB184" s="1000"/>
      <c r="BD184" s="1000"/>
      <c r="JW184" s="1007"/>
      <c r="KB184" s="1007"/>
      <c r="KC184" s="1007"/>
      <c r="KD184" s="1007"/>
      <c r="KE184" s="1007"/>
      <c r="KF184" s="1007"/>
      <c r="KG184" s="1007"/>
      <c r="KH184" s="1007"/>
      <c r="KI184" s="1007"/>
      <c r="KJ184" s="1007"/>
      <c r="KK184" s="1007"/>
      <c r="KL184" s="1007"/>
      <c r="KM184" s="1007"/>
      <c r="KN184" s="1007"/>
      <c r="KO184" s="1007"/>
      <c r="KP184" s="1007"/>
      <c r="KQ184" s="1007"/>
      <c r="KR184" s="1007"/>
      <c r="KS184" s="1007"/>
      <c r="KT184" s="1007"/>
      <c r="KU184" s="1007"/>
      <c r="KV184" s="1007"/>
      <c r="KW184" s="1007"/>
      <c r="KX184" s="1007"/>
      <c r="KY184" s="1007"/>
      <c r="KZ184" s="1007"/>
      <c r="LA184" s="1007"/>
      <c r="LB184" s="1007"/>
      <c r="LC184" s="1007"/>
      <c r="LD184" s="1007"/>
      <c r="LE184" s="1007"/>
      <c r="LF184" s="1007"/>
      <c r="LG184" s="1007"/>
      <c r="LH184" s="1007"/>
      <c r="LI184" s="1007"/>
      <c r="LJ184" s="1007"/>
      <c r="LK184" s="1007"/>
      <c r="LL184" s="1007"/>
      <c r="LM184" s="1007"/>
      <c r="LN184" s="1007"/>
      <c r="LO184" s="1007"/>
      <c r="LP184" s="1007"/>
      <c r="LQ184" s="1007"/>
      <c r="LX184" s="1011"/>
      <c r="LY184" s="1011"/>
      <c r="MO184" s="1011"/>
    </row>
    <row r="185" spans="1:353" s="1004" customFormat="1" ht="9" customHeight="1" x14ac:dyDescent="0.2">
      <c r="A185" s="1059"/>
      <c r="B185" s="1059"/>
      <c r="C185" s="1000"/>
      <c r="D185" s="1000"/>
      <c r="E185" s="1000"/>
      <c r="F185" s="1000"/>
      <c r="H185" s="1005"/>
      <c r="I185" s="1013"/>
      <c r="K185" s="1067"/>
      <c r="L185" s="1067"/>
      <c r="M185" s="1067"/>
      <c r="N185" s="1067"/>
      <c r="O185" s="1067"/>
      <c r="P185" s="1067"/>
      <c r="S185" s="1060" t="str">
        <f>C186</f>
        <v>PBRA-Assisted</v>
      </c>
      <c r="U185" s="1105"/>
      <c r="X185" s="1000"/>
      <c r="AA185" s="1000"/>
      <c r="AB185" s="1013"/>
      <c r="AC185" s="1000"/>
      <c r="AF185" s="1000"/>
      <c r="AG185" s="1013"/>
      <c r="AH185" s="1000"/>
      <c r="AK185" s="1000"/>
      <c r="AL185" s="1013"/>
      <c r="AM185" s="1000"/>
      <c r="AP185" s="1000"/>
      <c r="AQ185" s="1013"/>
      <c r="AR185" s="1000"/>
      <c r="AS185" s="1000"/>
      <c r="AT185" s="1000"/>
      <c r="AU185" s="1000"/>
      <c r="AV185" s="1000"/>
      <c r="AW185" s="1000"/>
      <c r="AY185" s="1000"/>
      <c r="BB185" s="1000"/>
      <c r="BD185" s="1000"/>
      <c r="JW185" s="1007"/>
      <c r="KB185" s="1007"/>
      <c r="KC185" s="1007"/>
      <c r="KD185" s="1007"/>
      <c r="KE185" s="1007"/>
      <c r="KF185" s="1007"/>
      <c r="KG185" s="1007"/>
      <c r="KH185" s="1007"/>
      <c r="KI185" s="1007"/>
      <c r="KJ185" s="1007"/>
      <c r="KK185" s="1007"/>
      <c r="KL185" s="1007"/>
      <c r="KM185" s="1007"/>
      <c r="KN185" s="1007"/>
      <c r="KO185" s="1007"/>
      <c r="KP185" s="1007"/>
      <c r="KQ185" s="1007"/>
      <c r="KR185" s="1007"/>
      <c r="KS185" s="1007"/>
      <c r="KT185" s="1007"/>
      <c r="KU185" s="1007"/>
      <c r="KV185" s="1007"/>
      <c r="KW185" s="1007"/>
      <c r="KX185" s="1007"/>
      <c r="KY185" s="1007"/>
      <c r="KZ185" s="1007"/>
      <c r="LA185" s="1007"/>
      <c r="LB185" s="1007"/>
      <c r="LC185" s="1007"/>
      <c r="LD185" s="1007"/>
      <c r="LE185" s="1007"/>
      <c r="LF185" s="1007"/>
      <c r="LG185" s="1007"/>
      <c r="LH185" s="1007"/>
      <c r="LI185" s="1007"/>
      <c r="LJ185" s="1007"/>
      <c r="LK185" s="1007"/>
      <c r="LL185" s="1007"/>
      <c r="LM185" s="1007"/>
      <c r="LN185" s="1007"/>
      <c r="LO185" s="1007"/>
      <c r="LP185" s="1007"/>
      <c r="LQ185" s="1007"/>
      <c r="LX185" s="1011"/>
      <c r="LY185" s="1011"/>
      <c r="MO185" s="1011"/>
    </row>
    <row r="186" spans="1:353" s="1004" customFormat="1" ht="15" customHeight="1" x14ac:dyDescent="0.2">
      <c r="A186" s="1059"/>
      <c r="B186" s="1059"/>
      <c r="C186" s="1000" t="s">
        <v>609</v>
      </c>
      <c r="D186" s="1000"/>
      <c r="E186" s="1005"/>
      <c r="F186" s="1000"/>
      <c r="H186" s="1005" t="s">
        <v>594</v>
      </c>
      <c r="I186" s="1013"/>
      <c r="K186" s="1068">
        <f>CP141</f>
        <v>0</v>
      </c>
      <c r="L186" s="1068">
        <f>CQ141</f>
        <v>0</v>
      </c>
      <c r="M186" s="1068">
        <f>CR141</f>
        <v>0</v>
      </c>
      <c r="N186" s="1068">
        <f>CS141</f>
        <v>0</v>
      </c>
      <c r="O186" s="1068">
        <f>CT141</f>
        <v>0</v>
      </c>
      <c r="P186" s="485">
        <f t="shared" ref="P186:P193" si="377">SUM(K186:O186)</f>
        <v>0</v>
      </c>
      <c r="S186" s="1456"/>
      <c r="T186" s="1456"/>
      <c r="U186" s="1456"/>
      <c r="V186" s="1456"/>
      <c r="W186" s="1456"/>
      <c r="X186" s="1000"/>
      <c r="AA186" s="1000"/>
      <c r="AB186" s="1013"/>
      <c r="AC186" s="1000"/>
      <c r="AF186" s="1000"/>
      <c r="AG186" s="1013"/>
      <c r="AH186" s="1000"/>
      <c r="AK186" s="1000"/>
      <c r="AL186" s="1013"/>
      <c r="AM186" s="1000"/>
      <c r="AP186" s="1000"/>
      <c r="AQ186" s="1013"/>
      <c r="AR186" s="344"/>
      <c r="AS186" s="344"/>
      <c r="AT186" s="344"/>
      <c r="AU186" s="344"/>
      <c r="AV186" s="344"/>
      <c r="AW186" s="344"/>
      <c r="AX186" s="1013"/>
      <c r="AY186" s="1000"/>
      <c r="BB186" s="344"/>
      <c r="BC186" s="1013"/>
      <c r="BD186" s="1000"/>
      <c r="JW186" s="1007"/>
      <c r="KB186" s="1007"/>
      <c r="KC186" s="1007"/>
      <c r="KD186" s="1007"/>
      <c r="KE186" s="1007"/>
      <c r="KF186" s="1007"/>
      <c r="KG186" s="1007"/>
      <c r="KH186" s="1007"/>
      <c r="KI186" s="1007"/>
      <c r="KJ186" s="1007"/>
      <c r="KK186" s="1007"/>
      <c r="KL186" s="1007"/>
      <c r="KM186" s="1007"/>
      <c r="KN186" s="1007"/>
      <c r="KO186" s="1007"/>
      <c r="KP186" s="1007"/>
      <c r="KQ186" s="1007"/>
      <c r="KR186" s="1007"/>
      <c r="KS186" s="1007"/>
      <c r="KT186" s="1007"/>
      <c r="KU186" s="1007"/>
      <c r="KV186" s="1007"/>
      <c r="KW186" s="1007"/>
      <c r="KX186" s="1007"/>
      <c r="KY186" s="1007"/>
      <c r="KZ186" s="1007"/>
      <c r="LA186" s="1007"/>
      <c r="LB186" s="1007"/>
      <c r="LC186" s="1007"/>
      <c r="LD186" s="1007"/>
      <c r="LE186" s="1007"/>
      <c r="LF186" s="1007"/>
      <c r="LG186" s="1007"/>
      <c r="LH186" s="1007"/>
      <c r="LI186" s="1007"/>
      <c r="LJ186" s="1007"/>
      <c r="LK186" s="1007"/>
      <c r="LL186" s="1007"/>
      <c r="LM186" s="1007"/>
      <c r="LN186" s="1007"/>
      <c r="LO186" s="1007"/>
      <c r="LP186" s="1007"/>
      <c r="LQ186" s="1007"/>
      <c r="LX186" s="1011"/>
      <c r="LY186" s="1011"/>
      <c r="MO186" s="1011"/>
    </row>
    <row r="187" spans="1:353" s="1004" customFormat="1" ht="15" customHeight="1" x14ac:dyDescent="0.2">
      <c r="A187" s="1059"/>
      <c r="B187" s="1059"/>
      <c r="C187" s="1013" t="s">
        <v>610</v>
      </c>
      <c r="D187" s="1000"/>
      <c r="E187" s="1005"/>
      <c r="F187" s="1000"/>
      <c r="H187" s="1005" t="s">
        <v>596</v>
      </c>
      <c r="I187" s="1013"/>
      <c r="K187" s="485">
        <f>CK141</f>
        <v>0</v>
      </c>
      <c r="L187" s="485">
        <f>CL141</f>
        <v>0</v>
      </c>
      <c r="M187" s="485">
        <f>CM141</f>
        <v>0</v>
      </c>
      <c r="N187" s="485">
        <f>CN141</f>
        <v>0</v>
      </c>
      <c r="O187" s="485">
        <f>CO141</f>
        <v>0</v>
      </c>
      <c r="P187" s="485">
        <f t="shared" si="377"/>
        <v>0</v>
      </c>
      <c r="S187" s="1456"/>
      <c r="T187" s="1456"/>
      <c r="U187" s="1456"/>
      <c r="V187" s="1456"/>
      <c r="W187" s="1456"/>
      <c r="X187" s="1000"/>
      <c r="AA187" s="1000"/>
      <c r="AB187" s="1013"/>
      <c r="AC187" s="1000"/>
      <c r="AF187" s="1000"/>
      <c r="AG187" s="1013"/>
      <c r="AH187" s="1000"/>
      <c r="AK187" s="1000"/>
      <c r="AL187" s="1013"/>
      <c r="AM187" s="1000"/>
      <c r="AP187" s="1000"/>
      <c r="AQ187" s="1013"/>
      <c r="AR187" s="344"/>
      <c r="AS187" s="344"/>
      <c r="AT187" s="344"/>
      <c r="AU187" s="344"/>
      <c r="AV187" s="344"/>
      <c r="AW187" s="344"/>
      <c r="AX187" s="1013"/>
      <c r="AY187" s="1000"/>
      <c r="BB187" s="344"/>
      <c r="BC187" s="1013"/>
      <c r="BD187" s="1000"/>
      <c r="JW187" s="1007"/>
      <c r="KB187" s="1007"/>
      <c r="KC187" s="1007"/>
      <c r="KD187" s="1007"/>
      <c r="KE187" s="1007"/>
      <c r="KF187" s="1007"/>
      <c r="KG187" s="1007"/>
      <c r="KH187" s="1007"/>
      <c r="KI187" s="1007"/>
      <c r="KJ187" s="1007"/>
      <c r="KK187" s="1007"/>
      <c r="KL187" s="1007"/>
      <c r="KM187" s="1007"/>
      <c r="KN187" s="1007"/>
      <c r="KO187" s="1007"/>
      <c r="KP187" s="1007"/>
      <c r="KQ187" s="1007"/>
      <c r="KR187" s="1007"/>
      <c r="KS187" s="1007"/>
      <c r="KT187" s="1007"/>
      <c r="KU187" s="1007"/>
      <c r="KV187" s="1007"/>
      <c r="KW187" s="1007"/>
      <c r="KX187" s="1007"/>
      <c r="KY187" s="1007"/>
      <c r="KZ187" s="1007"/>
      <c r="LA187" s="1007"/>
      <c r="LB187" s="1007"/>
      <c r="LC187" s="1007"/>
      <c r="LD187" s="1007"/>
      <c r="LE187" s="1007"/>
      <c r="LF187" s="1007"/>
      <c r="LG187" s="1007"/>
      <c r="LH187" s="1007"/>
      <c r="LI187" s="1007"/>
      <c r="LJ187" s="1007"/>
      <c r="LK187" s="1007"/>
      <c r="LL187" s="1007"/>
      <c r="LM187" s="1007"/>
      <c r="LN187" s="1007"/>
      <c r="LO187" s="1007"/>
      <c r="LP187" s="1007"/>
      <c r="LQ187" s="1007"/>
      <c r="LX187" s="1011"/>
      <c r="LY187" s="1011"/>
      <c r="MO187" s="1011"/>
    </row>
    <row r="188" spans="1:353" s="1004" customFormat="1" ht="15" customHeight="1" x14ac:dyDescent="0.2">
      <c r="A188" s="1059"/>
      <c r="B188" s="1059"/>
      <c r="C188" s="1000"/>
      <c r="D188" s="1000"/>
      <c r="E188" s="1005"/>
      <c r="F188" s="1000"/>
      <c r="H188" s="1005" t="s">
        <v>597</v>
      </c>
      <c r="I188" s="1013"/>
      <c r="K188" s="485">
        <f>CF141</f>
        <v>0</v>
      </c>
      <c r="L188" s="485">
        <f>CG141</f>
        <v>0</v>
      </c>
      <c r="M188" s="485">
        <f>CH141</f>
        <v>0</v>
      </c>
      <c r="N188" s="485">
        <f>CI141</f>
        <v>0</v>
      </c>
      <c r="O188" s="485">
        <f>CJ141</f>
        <v>0</v>
      </c>
      <c r="P188" s="485">
        <f t="shared" si="377"/>
        <v>0</v>
      </c>
      <c r="S188" s="1456"/>
      <c r="T188" s="1456"/>
      <c r="U188" s="1456"/>
      <c r="V188" s="1456"/>
      <c r="W188" s="1456"/>
      <c r="X188" s="1000"/>
      <c r="AA188" s="1000"/>
      <c r="AB188" s="1013"/>
      <c r="AC188" s="1000"/>
      <c r="AF188" s="1000"/>
      <c r="AG188" s="1013"/>
      <c r="AH188" s="1000"/>
      <c r="AK188" s="1000"/>
      <c r="AL188" s="1013"/>
      <c r="AM188" s="1000"/>
      <c r="AP188" s="1000"/>
      <c r="AQ188" s="1013"/>
      <c r="AR188" s="344"/>
      <c r="AS188" s="344"/>
      <c r="AT188" s="344"/>
      <c r="AU188" s="344"/>
      <c r="AV188" s="344"/>
      <c r="AW188" s="344"/>
      <c r="AX188" s="1013"/>
      <c r="AY188" s="1000"/>
      <c r="BB188" s="344"/>
      <c r="BC188" s="1013"/>
      <c r="BD188" s="1000"/>
      <c r="JW188" s="1007"/>
      <c r="KB188" s="1007"/>
      <c r="KC188" s="1007"/>
      <c r="KD188" s="1007"/>
      <c r="KE188" s="1007"/>
      <c r="KF188" s="1007"/>
      <c r="KG188" s="1007"/>
      <c r="KH188" s="1007"/>
      <c r="KI188" s="1007"/>
      <c r="KJ188" s="1007"/>
      <c r="KK188" s="1007"/>
      <c r="KL188" s="1007"/>
      <c r="KM188" s="1007"/>
      <c r="KN188" s="1007"/>
      <c r="KO188" s="1007"/>
      <c r="KP188" s="1007"/>
      <c r="KQ188" s="1007"/>
      <c r="KR188" s="1007"/>
      <c r="KS188" s="1007"/>
      <c r="KT188" s="1007"/>
      <c r="KU188" s="1007"/>
      <c r="KV188" s="1007"/>
      <c r="KW188" s="1007"/>
      <c r="KX188" s="1007"/>
      <c r="KY188" s="1007"/>
      <c r="KZ188" s="1007"/>
      <c r="LA188" s="1007"/>
      <c r="LB188" s="1007"/>
      <c r="LC188" s="1007"/>
      <c r="LD188" s="1007"/>
      <c r="LE188" s="1007"/>
      <c r="LF188" s="1007"/>
      <c r="LG188" s="1007"/>
      <c r="LH188" s="1007"/>
      <c r="LI188" s="1007"/>
      <c r="LJ188" s="1007"/>
      <c r="LK188" s="1007"/>
      <c r="LL188" s="1007"/>
      <c r="LM188" s="1007"/>
      <c r="LN188" s="1007"/>
      <c r="LO188" s="1007"/>
      <c r="LP188" s="1007"/>
      <c r="LQ188" s="1007"/>
      <c r="LX188" s="1011"/>
      <c r="LY188" s="1011"/>
      <c r="MO188" s="1011"/>
    </row>
    <row r="189" spans="1:353" s="1004" customFormat="1" ht="15" customHeight="1" x14ac:dyDescent="0.2">
      <c r="A189" s="1059"/>
      <c r="B189" s="1059"/>
      <c r="C189" s="1000"/>
      <c r="D189" s="1000"/>
      <c r="E189" s="1005"/>
      <c r="F189" s="1000"/>
      <c r="H189" s="1005" t="s">
        <v>598</v>
      </c>
      <c r="I189" s="1013"/>
      <c r="K189" s="485">
        <f>CA141</f>
        <v>0</v>
      </c>
      <c r="L189" s="485">
        <f>CB141</f>
        <v>0</v>
      </c>
      <c r="M189" s="485">
        <f>CC141</f>
        <v>0</v>
      </c>
      <c r="N189" s="485">
        <f>CD141</f>
        <v>0</v>
      </c>
      <c r="O189" s="485">
        <f>CE141</f>
        <v>0</v>
      </c>
      <c r="P189" s="485">
        <f t="shared" si="377"/>
        <v>0</v>
      </c>
      <c r="S189" s="1456"/>
      <c r="T189" s="1456"/>
      <c r="U189" s="1456"/>
      <c r="V189" s="1456"/>
      <c r="W189" s="1456"/>
      <c r="X189" s="1000"/>
      <c r="AA189" s="1000"/>
      <c r="AB189" s="1013"/>
      <c r="AC189" s="1000"/>
      <c r="AF189" s="1000"/>
      <c r="AG189" s="1013"/>
      <c r="AH189" s="1000"/>
      <c r="AK189" s="1000"/>
      <c r="AL189" s="1013"/>
      <c r="AM189" s="1000"/>
      <c r="AP189" s="1000"/>
      <c r="AQ189" s="1013"/>
      <c r="AR189" s="344"/>
      <c r="AS189" s="344"/>
      <c r="AT189" s="344"/>
      <c r="AU189" s="344"/>
      <c r="AV189" s="344"/>
      <c r="AW189" s="344"/>
      <c r="AX189" s="1013"/>
      <c r="AY189" s="1000"/>
      <c r="BB189" s="344"/>
      <c r="BC189" s="1013"/>
      <c r="BD189" s="1000"/>
      <c r="JW189" s="1007"/>
      <c r="KB189" s="1007"/>
      <c r="KC189" s="1007"/>
      <c r="KD189" s="1007"/>
      <c r="KE189" s="1007"/>
      <c r="KF189" s="1007"/>
      <c r="KG189" s="1007"/>
      <c r="KH189" s="1007"/>
      <c r="KI189" s="1007"/>
      <c r="KJ189" s="1007"/>
      <c r="KK189" s="1007"/>
      <c r="KL189" s="1007"/>
      <c r="KM189" s="1007"/>
      <c r="KN189" s="1007"/>
      <c r="KO189" s="1007"/>
      <c r="KP189" s="1007"/>
      <c r="KQ189" s="1007"/>
      <c r="KR189" s="1007"/>
      <c r="KS189" s="1007"/>
      <c r="KT189" s="1007"/>
      <c r="KU189" s="1007"/>
      <c r="KV189" s="1007"/>
      <c r="KW189" s="1007"/>
      <c r="KX189" s="1007"/>
      <c r="KY189" s="1007"/>
      <c r="KZ189" s="1007"/>
      <c r="LA189" s="1007"/>
      <c r="LB189" s="1007"/>
      <c r="LC189" s="1007"/>
      <c r="LD189" s="1007"/>
      <c r="LE189" s="1007"/>
      <c r="LF189" s="1007"/>
      <c r="LG189" s="1007"/>
      <c r="LH189" s="1007"/>
      <c r="LI189" s="1007"/>
      <c r="LJ189" s="1007"/>
      <c r="LK189" s="1007"/>
      <c r="LL189" s="1007"/>
      <c r="LM189" s="1007"/>
      <c r="LN189" s="1007"/>
      <c r="LO189" s="1007"/>
      <c r="LP189" s="1007"/>
      <c r="LQ189" s="1007"/>
      <c r="LX189" s="1011"/>
      <c r="LY189" s="1011"/>
      <c r="MO189" s="1011"/>
    </row>
    <row r="190" spans="1:353" s="1004" customFormat="1" ht="15" customHeight="1" x14ac:dyDescent="0.2">
      <c r="A190" s="1059"/>
      <c r="B190" s="1059"/>
      <c r="C190" s="1000"/>
      <c r="D190" s="1000"/>
      <c r="E190" s="1005"/>
      <c r="F190" s="1000"/>
      <c r="H190" s="1005" t="s">
        <v>599</v>
      </c>
      <c r="I190" s="1013"/>
      <c r="K190" s="485">
        <f>BV141</f>
        <v>0</v>
      </c>
      <c r="L190" s="485">
        <f>BW141</f>
        <v>0</v>
      </c>
      <c r="M190" s="485">
        <f>BX141</f>
        <v>0</v>
      </c>
      <c r="N190" s="485">
        <f>BY141</f>
        <v>0</v>
      </c>
      <c r="O190" s="485">
        <f>BZ141</f>
        <v>0</v>
      </c>
      <c r="P190" s="485">
        <f t="shared" si="377"/>
        <v>0</v>
      </c>
      <c r="S190" s="1456"/>
      <c r="T190" s="1456"/>
      <c r="U190" s="1456"/>
      <c r="V190" s="1456"/>
      <c r="W190" s="1456"/>
      <c r="X190" s="1000"/>
      <c r="AA190" s="1000"/>
      <c r="AB190" s="1013"/>
      <c r="AC190" s="1000"/>
      <c r="AF190" s="1000"/>
      <c r="AG190" s="1013"/>
      <c r="AH190" s="1000"/>
      <c r="AK190" s="1000"/>
      <c r="AL190" s="1013"/>
      <c r="AM190" s="1000"/>
      <c r="AP190" s="1000"/>
      <c r="AQ190" s="1013"/>
      <c r="AR190" s="344"/>
      <c r="AS190" s="344"/>
      <c r="AT190" s="344"/>
      <c r="AU190" s="344"/>
      <c r="AV190" s="344"/>
      <c r="AW190" s="344"/>
      <c r="AX190" s="1013"/>
      <c r="AY190" s="1000"/>
      <c r="BB190" s="344"/>
      <c r="BC190" s="1013"/>
      <c r="BD190" s="1000"/>
      <c r="JW190" s="1007"/>
      <c r="KB190" s="1007"/>
      <c r="KC190" s="1007"/>
      <c r="KD190" s="1007"/>
      <c r="KE190" s="1007"/>
      <c r="KF190" s="1007"/>
      <c r="KG190" s="1007"/>
      <c r="KH190" s="1007"/>
      <c r="KI190" s="1007"/>
      <c r="KJ190" s="1007"/>
      <c r="KK190" s="1007"/>
      <c r="KL190" s="1007"/>
      <c r="KM190" s="1007"/>
      <c r="KN190" s="1007"/>
      <c r="KO190" s="1007"/>
      <c r="KP190" s="1007"/>
      <c r="KQ190" s="1007"/>
      <c r="KR190" s="1007"/>
      <c r="KS190" s="1007"/>
      <c r="KT190" s="1007"/>
      <c r="KU190" s="1007"/>
      <c r="KV190" s="1007"/>
      <c r="KW190" s="1007"/>
      <c r="KX190" s="1007"/>
      <c r="KY190" s="1007"/>
      <c r="KZ190" s="1007"/>
      <c r="LA190" s="1007"/>
      <c r="LB190" s="1007"/>
      <c r="LC190" s="1007"/>
      <c r="LD190" s="1007"/>
      <c r="LE190" s="1007"/>
      <c r="LF190" s="1007"/>
      <c r="LG190" s="1007"/>
      <c r="LH190" s="1007"/>
      <c r="LI190" s="1007"/>
      <c r="LJ190" s="1007"/>
      <c r="LK190" s="1007"/>
      <c r="LL190" s="1007"/>
      <c r="LM190" s="1007"/>
      <c r="LN190" s="1007"/>
      <c r="LO190" s="1007"/>
      <c r="LP190" s="1007"/>
      <c r="LQ190" s="1007"/>
      <c r="LX190" s="1011"/>
      <c r="LY190" s="1011"/>
      <c r="MO190" s="1011"/>
    </row>
    <row r="191" spans="1:353" s="1004" customFormat="1" ht="15" customHeight="1" x14ac:dyDescent="0.2">
      <c r="A191" s="1069"/>
      <c r="B191" s="1069"/>
      <c r="C191" s="1000"/>
      <c r="D191" s="1000"/>
      <c r="E191" s="1005"/>
      <c r="F191" s="1000"/>
      <c r="H191" s="1005" t="s">
        <v>600</v>
      </c>
      <c r="I191" s="1013"/>
      <c r="K191" s="485">
        <f>BQ141</f>
        <v>0</v>
      </c>
      <c r="L191" s="485">
        <f>BR141</f>
        <v>0</v>
      </c>
      <c r="M191" s="485">
        <f>BS141</f>
        <v>0</v>
      </c>
      <c r="N191" s="485">
        <f>BT141</f>
        <v>0</v>
      </c>
      <c r="O191" s="485">
        <f>BU141</f>
        <v>0</v>
      </c>
      <c r="P191" s="485">
        <f t="shared" si="377"/>
        <v>0</v>
      </c>
      <c r="S191" s="1456"/>
      <c r="T191" s="1456"/>
      <c r="U191" s="1456"/>
      <c r="V191" s="1456"/>
      <c r="W191" s="1456"/>
      <c r="X191" s="1000"/>
      <c r="AA191" s="1000"/>
      <c r="AB191" s="1013"/>
      <c r="AC191" s="1000"/>
      <c r="AF191" s="1000"/>
      <c r="AG191" s="1013"/>
      <c r="AH191" s="1000"/>
      <c r="AK191" s="1000"/>
      <c r="AL191" s="1013"/>
      <c r="AM191" s="1000"/>
      <c r="AP191" s="1000"/>
      <c r="AQ191" s="1013"/>
      <c r="AR191" s="344"/>
      <c r="AS191" s="344"/>
      <c r="AT191" s="344"/>
      <c r="AU191" s="344"/>
      <c r="AV191" s="344"/>
      <c r="AW191" s="344"/>
      <c r="AX191" s="1013"/>
      <c r="AY191" s="1000"/>
      <c r="BB191" s="344"/>
      <c r="BC191" s="1013"/>
      <c r="BD191" s="1000"/>
      <c r="JW191" s="1007"/>
      <c r="KB191" s="1007"/>
      <c r="KC191" s="1007"/>
      <c r="KD191" s="1007"/>
      <c r="KE191" s="1007"/>
      <c r="KF191" s="1007"/>
      <c r="KG191" s="1007"/>
      <c r="KH191" s="1007"/>
      <c r="KI191" s="1007"/>
      <c r="KJ191" s="1007"/>
      <c r="KK191" s="1007"/>
      <c r="KL191" s="1007"/>
      <c r="KM191" s="1007"/>
      <c r="KN191" s="1007"/>
      <c r="KO191" s="1007"/>
      <c r="KP191" s="1007"/>
      <c r="KQ191" s="1007"/>
      <c r="KR191" s="1007"/>
      <c r="KS191" s="1007"/>
      <c r="KT191" s="1007"/>
      <c r="KU191" s="1007"/>
      <c r="KV191" s="1007"/>
      <c r="KW191" s="1007"/>
      <c r="KX191" s="1007"/>
      <c r="KY191" s="1007"/>
      <c r="KZ191" s="1007"/>
      <c r="LA191" s="1007"/>
      <c r="LB191" s="1007"/>
      <c r="LC191" s="1007"/>
      <c r="LD191" s="1007"/>
      <c r="LE191" s="1007"/>
      <c r="LF191" s="1007"/>
      <c r="LG191" s="1007"/>
      <c r="LH191" s="1007"/>
      <c r="LI191" s="1007"/>
      <c r="LJ191" s="1007"/>
      <c r="LK191" s="1007"/>
      <c r="LL191" s="1007"/>
      <c r="LM191" s="1007"/>
      <c r="LN191" s="1007"/>
      <c r="LO191" s="1007"/>
      <c r="LP191" s="1007"/>
      <c r="LQ191" s="1007"/>
      <c r="LX191" s="1011"/>
      <c r="LY191" s="1011"/>
      <c r="MO191" s="1011"/>
    </row>
    <row r="192" spans="1:353" s="1004" customFormat="1" ht="15" customHeight="1" x14ac:dyDescent="0.2">
      <c r="A192" s="1069"/>
      <c r="B192" s="1069"/>
      <c r="D192" s="1000"/>
      <c r="E192" s="1005"/>
      <c r="F192" s="1000"/>
      <c r="H192" s="1005" t="s">
        <v>601</v>
      </c>
      <c r="I192" s="1013"/>
      <c r="K192" s="1068">
        <f>BL141</f>
        <v>0</v>
      </c>
      <c r="L192" s="1068">
        <f>BM141</f>
        <v>0</v>
      </c>
      <c r="M192" s="1068">
        <f>BN141</f>
        <v>0</v>
      </c>
      <c r="N192" s="1068">
        <f>BO141</f>
        <v>0</v>
      </c>
      <c r="O192" s="1068">
        <f>BP141</f>
        <v>0</v>
      </c>
      <c r="P192" s="485">
        <f t="shared" si="377"/>
        <v>0</v>
      </c>
      <c r="S192" s="1456"/>
      <c r="T192" s="1456"/>
      <c r="U192" s="1456"/>
      <c r="V192" s="1456"/>
      <c r="W192" s="1456"/>
      <c r="X192" s="1013"/>
      <c r="AA192" s="1000"/>
      <c r="AB192" s="1013"/>
      <c r="AC192" s="1013"/>
      <c r="AF192" s="1000"/>
      <c r="AG192" s="1013"/>
      <c r="AH192" s="1013"/>
      <c r="AK192" s="1000"/>
      <c r="AL192" s="1013"/>
      <c r="AM192" s="1013"/>
      <c r="AP192" s="1000"/>
      <c r="AQ192" s="1013"/>
      <c r="AR192" s="344"/>
      <c r="AS192" s="344"/>
      <c r="AT192" s="344"/>
      <c r="AU192" s="344"/>
      <c r="AV192" s="344"/>
      <c r="AW192" s="344"/>
      <c r="AX192" s="1013"/>
      <c r="AY192" s="1000"/>
      <c r="BB192" s="344"/>
      <c r="BC192" s="1013"/>
      <c r="BD192" s="1000"/>
      <c r="JW192" s="1007"/>
      <c r="KB192" s="1007"/>
      <c r="KC192" s="1007"/>
      <c r="KD192" s="1007"/>
      <c r="KE192" s="1007"/>
      <c r="KF192" s="1007"/>
      <c r="KG192" s="1007"/>
      <c r="KH192" s="1007"/>
      <c r="KI192" s="1007"/>
      <c r="KJ192" s="1007"/>
      <c r="KK192" s="1007"/>
      <c r="KL192" s="1007"/>
      <c r="KM192" s="1007"/>
      <c r="KN192" s="1007"/>
      <c r="KO192" s="1007"/>
      <c r="KP192" s="1007"/>
      <c r="KQ192" s="1007"/>
      <c r="KR192" s="1007"/>
      <c r="KS192" s="1007"/>
      <c r="KT192" s="1007"/>
      <c r="KU192" s="1007"/>
      <c r="KV192" s="1007"/>
      <c r="KW192" s="1007"/>
      <c r="KX192" s="1007"/>
      <c r="KY192" s="1007"/>
      <c r="KZ192" s="1007"/>
      <c r="LA192" s="1007"/>
      <c r="LB192" s="1007"/>
      <c r="LC192" s="1007"/>
      <c r="LD192" s="1007"/>
      <c r="LE192" s="1007"/>
      <c r="LF192" s="1007"/>
      <c r="LG192" s="1007"/>
      <c r="LH192" s="1007"/>
      <c r="LI192" s="1007"/>
      <c r="LJ192" s="1007"/>
      <c r="LK192" s="1007"/>
      <c r="LL192" s="1007"/>
      <c r="LM192" s="1007"/>
      <c r="LN192" s="1007"/>
      <c r="LO192" s="1007"/>
      <c r="LP192" s="1007"/>
      <c r="LQ192" s="1007"/>
      <c r="LX192" s="1011"/>
      <c r="LY192" s="1011"/>
      <c r="MO192" s="1011"/>
    </row>
    <row r="193" spans="1:353" s="1004" customFormat="1" ht="15" customHeight="1" x14ac:dyDescent="0.2">
      <c r="A193" s="1069"/>
      <c r="B193" s="1069"/>
      <c r="C193" s="999"/>
      <c r="D193" s="1000"/>
      <c r="E193" s="1005"/>
      <c r="F193" s="1000"/>
      <c r="H193" s="1026" t="s">
        <v>166</v>
      </c>
      <c r="I193" s="1070"/>
      <c r="K193" s="487">
        <f>SUM(K186:K192)</f>
        <v>0</v>
      </c>
      <c r="L193" s="487">
        <f>SUM(L186:L192)</f>
        <v>0</v>
      </c>
      <c r="M193" s="487">
        <f>SUM(M186:M192)</f>
        <v>0</v>
      </c>
      <c r="N193" s="487">
        <f>SUM(N186:N192)</f>
        <v>0</v>
      </c>
      <c r="O193" s="487">
        <f>SUM(O186:O192)</f>
        <v>0</v>
      </c>
      <c r="P193" s="487">
        <f t="shared" si="377"/>
        <v>0</v>
      </c>
      <c r="S193" s="1456"/>
      <c r="T193" s="1456"/>
      <c r="U193" s="1456"/>
      <c r="V193" s="1456"/>
      <c r="W193" s="1456"/>
      <c r="X193" s="999"/>
      <c r="AA193" s="1000"/>
      <c r="AB193" s="1013"/>
      <c r="AC193" s="999"/>
      <c r="AF193" s="1000"/>
      <c r="AG193" s="1013"/>
      <c r="AH193" s="999"/>
      <c r="AK193" s="1000"/>
      <c r="AL193" s="1013"/>
      <c r="AM193" s="999"/>
      <c r="AP193" s="1000"/>
      <c r="AQ193" s="1013"/>
      <c r="AR193" s="344"/>
      <c r="AS193" s="344"/>
      <c r="AT193" s="344"/>
      <c r="AU193" s="344"/>
      <c r="AV193" s="344"/>
      <c r="AW193" s="344"/>
      <c r="AX193" s="1013"/>
      <c r="AY193" s="1000"/>
      <c r="BB193" s="344"/>
      <c r="BC193" s="1013"/>
      <c r="BD193" s="1000"/>
      <c r="JW193" s="1007"/>
      <c r="KB193" s="1007"/>
      <c r="KC193" s="1007"/>
      <c r="KD193" s="1007"/>
      <c r="KE193" s="1007"/>
      <c r="KF193" s="1007"/>
      <c r="KG193" s="1007"/>
      <c r="KH193" s="1007"/>
      <c r="KI193" s="1007"/>
      <c r="KJ193" s="1007"/>
      <c r="KK193" s="1007"/>
      <c r="KL193" s="1007"/>
      <c r="KM193" s="1007"/>
      <c r="KN193" s="1007"/>
      <c r="KO193" s="1007"/>
      <c r="KP193" s="1007"/>
      <c r="KQ193" s="1007"/>
      <c r="KR193" s="1007"/>
      <c r="KS193" s="1007"/>
      <c r="KT193" s="1007"/>
      <c r="KU193" s="1007"/>
      <c r="KV193" s="1007"/>
      <c r="KW193" s="1007"/>
      <c r="KX193" s="1007"/>
      <c r="KY193" s="1007"/>
      <c r="KZ193" s="1007"/>
      <c r="LA193" s="1007"/>
      <c r="LB193" s="1007"/>
      <c r="LC193" s="1007"/>
      <c r="LD193" s="1007"/>
      <c r="LE193" s="1007"/>
      <c r="LF193" s="1007"/>
      <c r="LG193" s="1007"/>
      <c r="LH193" s="1007"/>
      <c r="LI193" s="1007"/>
      <c r="LJ193" s="1007"/>
      <c r="LK193" s="1007"/>
      <c r="LL193" s="1007"/>
      <c r="LM193" s="1007"/>
      <c r="LN193" s="1007"/>
      <c r="LO193" s="1007"/>
      <c r="LP193" s="1007"/>
      <c r="LQ193" s="1007"/>
      <c r="LX193" s="1011"/>
      <c r="LY193" s="1011"/>
      <c r="MO193" s="1011"/>
    </row>
    <row r="194" spans="1:353" s="1004" customFormat="1" ht="9" customHeight="1" x14ac:dyDescent="0.2">
      <c r="A194" s="1069"/>
      <c r="B194" s="1069"/>
      <c r="C194" s="1000"/>
      <c r="D194" s="1000"/>
      <c r="E194" s="1000"/>
      <c r="F194" s="1000"/>
      <c r="H194" s="1005"/>
      <c r="I194" s="1013"/>
      <c r="K194" s="1067"/>
      <c r="L194" s="1067"/>
      <c r="M194" s="1067"/>
      <c r="N194" s="1067"/>
      <c r="O194" s="1067"/>
      <c r="P194" s="1067"/>
      <c r="U194" s="1105"/>
      <c r="X194" s="1000"/>
      <c r="AA194" s="1000"/>
      <c r="AB194" s="1013"/>
      <c r="AC194" s="1000"/>
      <c r="AF194" s="1000"/>
      <c r="AG194" s="1013"/>
      <c r="AH194" s="1000"/>
      <c r="AK194" s="1000"/>
      <c r="AL194" s="1013"/>
      <c r="AM194" s="1000"/>
      <c r="AP194" s="1000"/>
      <c r="AQ194" s="1013"/>
      <c r="AR194" s="1000"/>
      <c r="AS194" s="1000"/>
      <c r="AT194" s="1000"/>
      <c r="AU194" s="1000"/>
      <c r="AV194" s="1000"/>
      <c r="AW194" s="1000"/>
      <c r="AY194" s="1000"/>
      <c r="BB194" s="1000"/>
      <c r="BD194" s="1000"/>
      <c r="JW194" s="1007"/>
      <c r="KB194" s="1007"/>
      <c r="KC194" s="1007"/>
      <c r="KD194" s="1007"/>
      <c r="KE194" s="1007"/>
      <c r="KF194" s="1007"/>
      <c r="KG194" s="1007"/>
      <c r="KH194" s="1007"/>
      <c r="KI194" s="1007"/>
      <c r="KJ194" s="1007"/>
      <c r="KK194" s="1007"/>
      <c r="KL194" s="1007"/>
      <c r="KM194" s="1007"/>
      <c r="KN194" s="1007"/>
      <c r="KO194" s="1007"/>
      <c r="KP194" s="1007"/>
      <c r="KQ194" s="1007"/>
      <c r="KR194" s="1007"/>
      <c r="KS194" s="1007"/>
      <c r="KT194" s="1007"/>
      <c r="KU194" s="1007"/>
      <c r="KV194" s="1007"/>
      <c r="KW194" s="1007"/>
      <c r="KX194" s="1007"/>
      <c r="KY194" s="1007"/>
      <c r="KZ194" s="1007"/>
      <c r="LA194" s="1007"/>
      <c r="LB194" s="1007"/>
      <c r="LC194" s="1007"/>
      <c r="LD194" s="1007"/>
      <c r="LE194" s="1007"/>
      <c r="LF194" s="1007"/>
      <c r="LG194" s="1007"/>
      <c r="LH194" s="1007"/>
      <c r="LI194" s="1007"/>
      <c r="LJ194" s="1007"/>
      <c r="LK194" s="1007"/>
      <c r="LL194" s="1007"/>
      <c r="LM194" s="1007"/>
      <c r="LN194" s="1007"/>
      <c r="LO194" s="1007"/>
      <c r="LP194" s="1007"/>
      <c r="LQ194" s="1007"/>
      <c r="LX194" s="1011"/>
      <c r="LY194" s="1011"/>
      <c r="MO194" s="1011"/>
    </row>
    <row r="195" spans="1:353" s="1004" customFormat="1" ht="14.45" customHeight="1" x14ac:dyDescent="0.2">
      <c r="A195" s="1011" t="s">
        <v>15</v>
      </c>
      <c r="B195" s="1011" t="s">
        <v>836</v>
      </c>
      <c r="H195" s="1002"/>
      <c r="L195" s="1462">
        <f>$L$53</f>
        <v>0</v>
      </c>
      <c r="M195" s="1462"/>
      <c r="N195" s="1462"/>
      <c r="O195" s="1462"/>
      <c r="S195" s="999" t="str">
        <f>B195</f>
        <v>UNIT SUMMARY (Continued)</v>
      </c>
      <c r="T195" s="999"/>
      <c r="U195" s="999"/>
      <c r="V195" s="999"/>
      <c r="AY195" s="1000"/>
      <c r="BD195" s="1000"/>
      <c r="JW195" s="1007"/>
      <c r="KB195" s="1007"/>
      <c r="KC195" s="1007"/>
      <c r="KD195" s="1007"/>
      <c r="KE195" s="1007"/>
      <c r="KF195" s="1007"/>
      <c r="KG195" s="1007"/>
      <c r="KH195" s="1007"/>
      <c r="KI195" s="1007"/>
      <c r="KJ195" s="1007"/>
      <c r="KK195" s="1007"/>
      <c r="KL195" s="1007"/>
      <c r="KM195" s="1007"/>
      <c r="KN195" s="1007"/>
      <c r="KO195" s="1007"/>
      <c r="KP195" s="1007"/>
      <c r="KQ195" s="1007"/>
      <c r="KR195" s="1007"/>
      <c r="KS195" s="1007"/>
      <c r="KT195" s="1007"/>
      <c r="KU195" s="1007"/>
      <c r="KV195" s="1007"/>
      <c r="KW195" s="1007"/>
      <c r="KX195" s="1007"/>
      <c r="KY195" s="1007"/>
      <c r="KZ195" s="1007"/>
      <c r="LA195" s="1007"/>
      <c r="LB195" s="1007"/>
      <c r="LC195" s="1007"/>
      <c r="LD195" s="1007"/>
      <c r="LE195" s="1007"/>
      <c r="LF195" s="1007"/>
      <c r="LG195" s="1007"/>
      <c r="LH195" s="1007"/>
      <c r="LI195" s="1007"/>
      <c r="LJ195" s="1007"/>
      <c r="LK195" s="1007"/>
      <c r="LL195" s="1007"/>
      <c r="LM195" s="1007"/>
      <c r="LN195" s="1007"/>
      <c r="LO195" s="1007"/>
      <c r="LP195" s="1007"/>
      <c r="LQ195" s="1007"/>
      <c r="LX195" s="1011"/>
      <c r="LY195" s="1011"/>
      <c r="MO195" s="1011"/>
    </row>
    <row r="196" spans="1:353" s="1004" customFormat="1" ht="9" customHeight="1" x14ac:dyDescent="0.2">
      <c r="A196" s="1011"/>
      <c r="B196" s="1011"/>
      <c r="H196" s="1002"/>
      <c r="S196" s="1060" t="str">
        <f>C197</f>
        <v>PHA Operating Subsidy-Assisted</v>
      </c>
      <c r="T196" s="1011"/>
      <c r="U196" s="1106"/>
      <c r="AY196" s="1000"/>
      <c r="BD196" s="1000"/>
      <c r="JW196" s="1007"/>
      <c r="KB196" s="1007"/>
      <c r="KC196" s="1007"/>
      <c r="KD196" s="1007"/>
      <c r="KE196" s="1007"/>
      <c r="KF196" s="1007"/>
      <c r="KG196" s="1007"/>
      <c r="KH196" s="1007"/>
      <c r="KI196" s="1007"/>
      <c r="KJ196" s="1007"/>
      <c r="KK196" s="1007"/>
      <c r="KL196" s="1007"/>
      <c r="KM196" s="1007"/>
      <c r="KN196" s="1007"/>
      <c r="KO196" s="1007"/>
      <c r="KP196" s="1007"/>
      <c r="KQ196" s="1007"/>
      <c r="KR196" s="1007"/>
      <c r="KS196" s="1007"/>
      <c r="KT196" s="1007"/>
      <c r="KU196" s="1007"/>
      <c r="KV196" s="1007"/>
      <c r="KW196" s="1007"/>
      <c r="KX196" s="1007"/>
      <c r="KY196" s="1007"/>
      <c r="KZ196" s="1007"/>
      <c r="LA196" s="1007"/>
      <c r="LB196" s="1007"/>
      <c r="LC196" s="1007"/>
      <c r="LD196" s="1007"/>
      <c r="LE196" s="1007"/>
      <c r="LF196" s="1007"/>
      <c r="LG196" s="1007"/>
      <c r="LH196" s="1007"/>
      <c r="LI196" s="1007"/>
      <c r="LJ196" s="1007"/>
      <c r="LK196" s="1007"/>
      <c r="LL196" s="1007"/>
      <c r="LM196" s="1007"/>
      <c r="LN196" s="1007"/>
      <c r="LO196" s="1007"/>
      <c r="LP196" s="1007"/>
      <c r="LQ196" s="1007"/>
      <c r="LX196" s="1011"/>
      <c r="LY196" s="1011"/>
      <c r="MO196" s="1011"/>
    </row>
    <row r="197" spans="1:353" s="1004" customFormat="1" ht="15" customHeight="1" x14ac:dyDescent="0.2">
      <c r="A197" s="1069"/>
      <c r="B197" s="1069"/>
      <c r="C197" s="1071" t="s">
        <v>611</v>
      </c>
      <c r="D197" s="1071"/>
      <c r="E197" s="1071"/>
      <c r="F197" s="1000"/>
      <c r="H197" s="1005" t="s">
        <v>594</v>
      </c>
      <c r="I197" s="1013"/>
      <c r="K197" s="1068">
        <f>DY141</f>
        <v>0</v>
      </c>
      <c r="L197" s="1068">
        <f>DZ141</f>
        <v>0</v>
      </c>
      <c r="M197" s="1068">
        <f>EA141</f>
        <v>0</v>
      </c>
      <c r="N197" s="1068">
        <f>EB141</f>
        <v>0</v>
      </c>
      <c r="O197" s="1068">
        <f>EC141</f>
        <v>0</v>
      </c>
      <c r="P197" s="485">
        <f t="shared" ref="P197:P204" si="378">SUM(K197:O197)</f>
        <v>0</v>
      </c>
      <c r="S197" s="1456"/>
      <c r="T197" s="1456"/>
      <c r="U197" s="1456"/>
      <c r="V197" s="1456"/>
      <c r="W197" s="1456"/>
      <c r="X197" s="1000"/>
      <c r="AA197" s="1000"/>
      <c r="AB197" s="1013"/>
      <c r="AC197" s="1000"/>
      <c r="AF197" s="1000"/>
      <c r="AG197" s="1013"/>
      <c r="AH197" s="1000"/>
      <c r="AK197" s="1000"/>
      <c r="AL197" s="1013"/>
      <c r="AM197" s="1000"/>
      <c r="AP197" s="1000"/>
      <c r="AQ197" s="1013"/>
      <c r="AR197" s="344"/>
      <c r="AS197" s="344"/>
      <c r="AT197" s="344"/>
      <c r="AU197" s="344"/>
      <c r="AV197" s="344"/>
      <c r="AW197" s="344"/>
      <c r="AX197" s="1013"/>
      <c r="AY197" s="1000"/>
      <c r="BB197" s="344"/>
      <c r="BC197" s="1013"/>
      <c r="BD197" s="1000"/>
      <c r="JW197" s="1007"/>
      <c r="KB197" s="1007"/>
      <c r="KC197" s="1007"/>
      <c r="KD197" s="1007"/>
      <c r="KE197" s="1007"/>
      <c r="KF197" s="1007"/>
      <c r="KG197" s="1007"/>
      <c r="KH197" s="1007"/>
      <c r="KI197" s="1007"/>
      <c r="KJ197" s="1007"/>
      <c r="KK197" s="1007"/>
      <c r="KL197" s="1007"/>
      <c r="KM197" s="1007"/>
      <c r="KN197" s="1007"/>
      <c r="KO197" s="1007"/>
      <c r="KP197" s="1007"/>
      <c r="KQ197" s="1007"/>
      <c r="KR197" s="1007"/>
      <c r="KS197" s="1007"/>
      <c r="KT197" s="1007"/>
      <c r="KU197" s="1007"/>
      <c r="KV197" s="1007"/>
      <c r="KW197" s="1007"/>
      <c r="KX197" s="1007"/>
      <c r="KY197" s="1007"/>
      <c r="KZ197" s="1007"/>
      <c r="LA197" s="1007"/>
      <c r="LB197" s="1007"/>
      <c r="LC197" s="1007"/>
      <c r="LD197" s="1007"/>
      <c r="LE197" s="1007"/>
      <c r="LF197" s="1007"/>
      <c r="LG197" s="1007"/>
      <c r="LH197" s="1007"/>
      <c r="LI197" s="1007"/>
      <c r="LJ197" s="1007"/>
      <c r="LK197" s="1007"/>
      <c r="LL197" s="1007"/>
      <c r="LM197" s="1007"/>
      <c r="LN197" s="1007"/>
      <c r="LO197" s="1007"/>
      <c r="LP197" s="1007"/>
      <c r="LQ197" s="1007"/>
      <c r="LX197" s="1011"/>
      <c r="LY197" s="1011"/>
      <c r="MO197" s="1011"/>
    </row>
    <row r="198" spans="1:353" s="1004" customFormat="1" ht="15" customHeight="1" x14ac:dyDescent="0.2">
      <c r="A198" s="1069"/>
      <c r="B198" s="1069"/>
      <c r="C198" s="1013" t="s">
        <v>610</v>
      </c>
      <c r="D198" s="1071"/>
      <c r="E198" s="1071"/>
      <c r="F198" s="1000"/>
      <c r="H198" s="1005" t="s">
        <v>596</v>
      </c>
      <c r="I198" s="1013"/>
      <c r="K198" s="485">
        <f>DT141</f>
        <v>0</v>
      </c>
      <c r="L198" s="485">
        <f>DU141</f>
        <v>0</v>
      </c>
      <c r="M198" s="485">
        <f>DV141</f>
        <v>0</v>
      </c>
      <c r="N198" s="485">
        <f>DW141</f>
        <v>0</v>
      </c>
      <c r="O198" s="485">
        <f>DX141</f>
        <v>0</v>
      </c>
      <c r="P198" s="485">
        <f t="shared" si="378"/>
        <v>0</v>
      </c>
      <c r="S198" s="1456"/>
      <c r="T198" s="1456"/>
      <c r="U198" s="1456"/>
      <c r="V198" s="1456"/>
      <c r="W198" s="1456"/>
      <c r="X198" s="1000"/>
      <c r="AA198" s="1000"/>
      <c r="AB198" s="1013"/>
      <c r="AC198" s="1000"/>
      <c r="AF198" s="1000"/>
      <c r="AG198" s="1013"/>
      <c r="AH198" s="1000"/>
      <c r="AK198" s="1000"/>
      <c r="AL198" s="1013"/>
      <c r="AM198" s="1000"/>
      <c r="AP198" s="1000"/>
      <c r="AQ198" s="1013"/>
      <c r="AR198" s="344"/>
      <c r="AS198" s="344"/>
      <c r="AT198" s="344"/>
      <c r="AU198" s="344"/>
      <c r="AV198" s="344"/>
      <c r="AW198" s="344"/>
      <c r="AX198" s="1013"/>
      <c r="AY198" s="1000"/>
      <c r="BB198" s="344"/>
      <c r="BC198" s="1013"/>
      <c r="BD198" s="1000"/>
      <c r="JW198" s="1007"/>
      <c r="KB198" s="1007"/>
      <c r="KC198" s="1007"/>
      <c r="KD198" s="1007"/>
      <c r="KE198" s="1007"/>
      <c r="KF198" s="1007"/>
      <c r="KG198" s="1007"/>
      <c r="KH198" s="1007"/>
      <c r="KI198" s="1007"/>
      <c r="KJ198" s="1007"/>
      <c r="KK198" s="1007"/>
      <c r="KL198" s="1007"/>
      <c r="KM198" s="1007"/>
      <c r="KN198" s="1007"/>
      <c r="KO198" s="1007"/>
      <c r="KP198" s="1007"/>
      <c r="KQ198" s="1007"/>
      <c r="KR198" s="1007"/>
      <c r="KS198" s="1007"/>
      <c r="KT198" s="1007"/>
      <c r="KU198" s="1007"/>
      <c r="KV198" s="1007"/>
      <c r="KW198" s="1007"/>
      <c r="KX198" s="1007"/>
      <c r="KY198" s="1007"/>
      <c r="KZ198" s="1007"/>
      <c r="LA198" s="1007"/>
      <c r="LB198" s="1007"/>
      <c r="LC198" s="1007"/>
      <c r="LD198" s="1007"/>
      <c r="LE198" s="1007"/>
      <c r="LF198" s="1007"/>
      <c r="LG198" s="1007"/>
      <c r="LH198" s="1007"/>
      <c r="LI198" s="1007"/>
      <c r="LJ198" s="1007"/>
      <c r="LK198" s="1007"/>
      <c r="LL198" s="1007"/>
      <c r="LM198" s="1007"/>
      <c r="LN198" s="1007"/>
      <c r="LO198" s="1007"/>
      <c r="LP198" s="1007"/>
      <c r="LQ198" s="1007"/>
      <c r="LX198" s="1011"/>
      <c r="LY198" s="1011"/>
      <c r="MO198" s="1011"/>
    </row>
    <row r="199" spans="1:353" s="1004" customFormat="1" ht="15" customHeight="1" x14ac:dyDescent="0.2">
      <c r="A199" s="1069"/>
      <c r="B199" s="1069"/>
      <c r="C199" s="1071"/>
      <c r="D199" s="1071"/>
      <c r="E199" s="1071"/>
      <c r="F199" s="1000"/>
      <c r="H199" s="1005" t="s">
        <v>597</v>
      </c>
      <c r="I199" s="1013"/>
      <c r="K199" s="485">
        <f>DO141</f>
        <v>0</v>
      </c>
      <c r="L199" s="485">
        <f>DP141</f>
        <v>0</v>
      </c>
      <c r="M199" s="485">
        <f>DQ141</f>
        <v>0</v>
      </c>
      <c r="N199" s="485">
        <f>DR141</f>
        <v>0</v>
      </c>
      <c r="O199" s="485">
        <f>DS141</f>
        <v>0</v>
      </c>
      <c r="P199" s="485">
        <f t="shared" si="378"/>
        <v>0</v>
      </c>
      <c r="S199" s="1456"/>
      <c r="T199" s="1456"/>
      <c r="U199" s="1456"/>
      <c r="V199" s="1456"/>
      <c r="W199" s="1456"/>
      <c r="X199" s="1000"/>
      <c r="AA199" s="1000"/>
      <c r="AB199" s="1013"/>
      <c r="AC199" s="1000"/>
      <c r="AF199" s="1000"/>
      <c r="AG199" s="1013"/>
      <c r="AH199" s="1000"/>
      <c r="AK199" s="1000"/>
      <c r="AL199" s="1013"/>
      <c r="AM199" s="1000"/>
      <c r="AP199" s="1000"/>
      <c r="AQ199" s="1013"/>
      <c r="AR199" s="344"/>
      <c r="AS199" s="344"/>
      <c r="AT199" s="344"/>
      <c r="AU199" s="344"/>
      <c r="AV199" s="344"/>
      <c r="AW199" s="344"/>
      <c r="AX199" s="1013"/>
      <c r="AY199" s="1000"/>
      <c r="BB199" s="344"/>
      <c r="BC199" s="1013"/>
      <c r="BD199" s="1000"/>
      <c r="JW199" s="1007"/>
      <c r="KB199" s="1007"/>
      <c r="KC199" s="1007"/>
      <c r="KD199" s="1007"/>
      <c r="KE199" s="1007"/>
      <c r="KF199" s="1007"/>
      <c r="KG199" s="1007"/>
      <c r="KH199" s="1007"/>
      <c r="KI199" s="1007"/>
      <c r="KJ199" s="1007"/>
      <c r="KK199" s="1007"/>
      <c r="KL199" s="1007"/>
      <c r="KM199" s="1007"/>
      <c r="KN199" s="1007"/>
      <c r="KO199" s="1007"/>
      <c r="KP199" s="1007"/>
      <c r="KQ199" s="1007"/>
      <c r="KR199" s="1007"/>
      <c r="KS199" s="1007"/>
      <c r="KT199" s="1007"/>
      <c r="KU199" s="1007"/>
      <c r="KV199" s="1007"/>
      <c r="KW199" s="1007"/>
      <c r="KX199" s="1007"/>
      <c r="KY199" s="1007"/>
      <c r="KZ199" s="1007"/>
      <c r="LA199" s="1007"/>
      <c r="LB199" s="1007"/>
      <c r="LC199" s="1007"/>
      <c r="LD199" s="1007"/>
      <c r="LE199" s="1007"/>
      <c r="LF199" s="1007"/>
      <c r="LG199" s="1007"/>
      <c r="LH199" s="1007"/>
      <c r="LI199" s="1007"/>
      <c r="LJ199" s="1007"/>
      <c r="LK199" s="1007"/>
      <c r="LL199" s="1007"/>
      <c r="LM199" s="1007"/>
      <c r="LN199" s="1007"/>
      <c r="LO199" s="1007"/>
      <c r="LP199" s="1007"/>
      <c r="LQ199" s="1007"/>
      <c r="LX199" s="1011"/>
      <c r="LY199" s="1011"/>
      <c r="MO199" s="1011"/>
    </row>
    <row r="200" spans="1:353" s="1004" customFormat="1" ht="15" customHeight="1" x14ac:dyDescent="0.2">
      <c r="A200" s="1069"/>
      <c r="B200" s="1069"/>
      <c r="C200" s="1071"/>
      <c r="D200" s="1071"/>
      <c r="E200" s="1071"/>
      <c r="F200" s="1000"/>
      <c r="H200" s="1005" t="s">
        <v>598</v>
      </c>
      <c r="I200" s="1013"/>
      <c r="K200" s="485">
        <f>DJ141</f>
        <v>0</v>
      </c>
      <c r="L200" s="485">
        <f>DK141</f>
        <v>0</v>
      </c>
      <c r="M200" s="485">
        <f>DL141</f>
        <v>0</v>
      </c>
      <c r="N200" s="485">
        <f>DM141</f>
        <v>0</v>
      </c>
      <c r="O200" s="485">
        <f>DN141</f>
        <v>0</v>
      </c>
      <c r="P200" s="485">
        <f t="shared" si="378"/>
        <v>0</v>
      </c>
      <c r="S200" s="1456"/>
      <c r="T200" s="1456"/>
      <c r="U200" s="1456"/>
      <c r="V200" s="1456"/>
      <c r="W200" s="1456"/>
      <c r="X200" s="1000"/>
      <c r="AA200" s="1000"/>
      <c r="AB200" s="1013"/>
      <c r="AC200" s="1000"/>
      <c r="AF200" s="1000"/>
      <c r="AG200" s="1013"/>
      <c r="AH200" s="1000"/>
      <c r="AK200" s="1000"/>
      <c r="AL200" s="1013"/>
      <c r="AM200" s="1000"/>
      <c r="AP200" s="1000"/>
      <c r="AQ200" s="1013"/>
      <c r="AR200" s="344"/>
      <c r="AS200" s="344"/>
      <c r="AT200" s="344"/>
      <c r="AU200" s="344"/>
      <c r="AV200" s="344"/>
      <c r="AW200" s="344"/>
      <c r="AX200" s="1013"/>
      <c r="AY200" s="1000"/>
      <c r="BB200" s="344"/>
      <c r="BC200" s="1013"/>
      <c r="BD200" s="1000"/>
      <c r="JW200" s="1007"/>
      <c r="KB200" s="1007"/>
      <c r="KC200" s="1007"/>
      <c r="KD200" s="1007"/>
      <c r="KE200" s="1007"/>
      <c r="KF200" s="1007"/>
      <c r="KG200" s="1007"/>
      <c r="KH200" s="1007"/>
      <c r="KI200" s="1007"/>
      <c r="KJ200" s="1007"/>
      <c r="KK200" s="1007"/>
      <c r="KL200" s="1007"/>
      <c r="KM200" s="1007"/>
      <c r="KN200" s="1007"/>
      <c r="KO200" s="1007"/>
      <c r="KP200" s="1007"/>
      <c r="KQ200" s="1007"/>
      <c r="KR200" s="1007"/>
      <c r="KS200" s="1007"/>
      <c r="KT200" s="1007"/>
      <c r="KU200" s="1007"/>
      <c r="KV200" s="1007"/>
      <c r="KW200" s="1007"/>
      <c r="KX200" s="1007"/>
      <c r="KY200" s="1007"/>
      <c r="KZ200" s="1007"/>
      <c r="LA200" s="1007"/>
      <c r="LB200" s="1007"/>
      <c r="LC200" s="1007"/>
      <c r="LD200" s="1007"/>
      <c r="LE200" s="1007"/>
      <c r="LF200" s="1007"/>
      <c r="LG200" s="1007"/>
      <c r="LH200" s="1007"/>
      <c r="LI200" s="1007"/>
      <c r="LJ200" s="1007"/>
      <c r="LK200" s="1007"/>
      <c r="LL200" s="1007"/>
      <c r="LM200" s="1007"/>
      <c r="LN200" s="1007"/>
      <c r="LO200" s="1007"/>
      <c r="LP200" s="1007"/>
      <c r="LQ200" s="1007"/>
      <c r="LX200" s="1011"/>
      <c r="LY200" s="1011"/>
      <c r="MO200" s="1011"/>
    </row>
    <row r="201" spans="1:353" s="1004" customFormat="1" ht="15" customHeight="1" x14ac:dyDescent="0.2">
      <c r="A201" s="1069"/>
      <c r="B201" s="1069"/>
      <c r="C201" s="1071"/>
      <c r="D201" s="1071"/>
      <c r="E201" s="1071"/>
      <c r="F201" s="1000"/>
      <c r="H201" s="1005" t="s">
        <v>599</v>
      </c>
      <c r="I201" s="1013"/>
      <c r="K201" s="485">
        <f>DE141</f>
        <v>0</v>
      </c>
      <c r="L201" s="485">
        <f>DF141</f>
        <v>0</v>
      </c>
      <c r="M201" s="485">
        <f>DG141</f>
        <v>0</v>
      </c>
      <c r="N201" s="485">
        <f>DH141</f>
        <v>0</v>
      </c>
      <c r="O201" s="485">
        <f>DI141</f>
        <v>0</v>
      </c>
      <c r="P201" s="485">
        <f t="shared" si="378"/>
        <v>0</v>
      </c>
      <c r="S201" s="1456"/>
      <c r="T201" s="1456"/>
      <c r="U201" s="1456"/>
      <c r="V201" s="1456"/>
      <c r="W201" s="1456"/>
      <c r="X201" s="1000"/>
      <c r="AA201" s="1000"/>
      <c r="AB201" s="1013"/>
      <c r="AC201" s="1000"/>
      <c r="AF201" s="1000"/>
      <c r="AG201" s="1013"/>
      <c r="AH201" s="1000"/>
      <c r="AK201" s="1000"/>
      <c r="AL201" s="1013"/>
      <c r="AM201" s="1000"/>
      <c r="AP201" s="1000"/>
      <c r="AQ201" s="1013"/>
      <c r="AR201" s="344"/>
      <c r="AS201" s="344"/>
      <c r="AT201" s="344"/>
      <c r="AU201" s="344"/>
      <c r="AV201" s="344"/>
      <c r="AW201" s="344"/>
      <c r="AX201" s="1013"/>
      <c r="AY201" s="1000"/>
      <c r="BB201" s="344"/>
      <c r="BC201" s="1013"/>
      <c r="BD201" s="1000"/>
      <c r="JW201" s="1007"/>
      <c r="KB201" s="1007"/>
      <c r="KC201" s="1007"/>
      <c r="KD201" s="1007"/>
      <c r="KE201" s="1007"/>
      <c r="KF201" s="1007"/>
      <c r="KG201" s="1007"/>
      <c r="KH201" s="1007"/>
      <c r="KI201" s="1007"/>
      <c r="KJ201" s="1007"/>
      <c r="KK201" s="1007"/>
      <c r="KL201" s="1007"/>
      <c r="KM201" s="1007"/>
      <c r="KN201" s="1007"/>
      <c r="KO201" s="1007"/>
      <c r="KP201" s="1007"/>
      <c r="KQ201" s="1007"/>
      <c r="KR201" s="1007"/>
      <c r="KS201" s="1007"/>
      <c r="KT201" s="1007"/>
      <c r="KU201" s="1007"/>
      <c r="KV201" s="1007"/>
      <c r="KW201" s="1007"/>
      <c r="KX201" s="1007"/>
      <c r="KY201" s="1007"/>
      <c r="KZ201" s="1007"/>
      <c r="LA201" s="1007"/>
      <c r="LB201" s="1007"/>
      <c r="LC201" s="1007"/>
      <c r="LD201" s="1007"/>
      <c r="LE201" s="1007"/>
      <c r="LF201" s="1007"/>
      <c r="LG201" s="1007"/>
      <c r="LH201" s="1007"/>
      <c r="LI201" s="1007"/>
      <c r="LJ201" s="1007"/>
      <c r="LK201" s="1007"/>
      <c r="LL201" s="1007"/>
      <c r="LM201" s="1007"/>
      <c r="LN201" s="1007"/>
      <c r="LO201" s="1007"/>
      <c r="LP201" s="1007"/>
      <c r="LQ201" s="1007"/>
      <c r="LX201" s="1011"/>
      <c r="LY201" s="1011"/>
      <c r="MO201" s="1011"/>
    </row>
    <row r="202" spans="1:353" s="1004" customFormat="1" ht="15" customHeight="1" x14ac:dyDescent="0.2">
      <c r="A202" s="1069"/>
      <c r="B202" s="1069"/>
      <c r="C202" s="1071"/>
      <c r="D202" s="1071"/>
      <c r="E202" s="1071"/>
      <c r="F202" s="1000"/>
      <c r="H202" s="1005" t="s">
        <v>600</v>
      </c>
      <c r="I202" s="1013"/>
      <c r="K202" s="485">
        <f>CZ141</f>
        <v>0</v>
      </c>
      <c r="L202" s="485">
        <f>DA141</f>
        <v>0</v>
      </c>
      <c r="M202" s="485">
        <f>DB141</f>
        <v>0</v>
      </c>
      <c r="N202" s="485">
        <f>DC141</f>
        <v>0</v>
      </c>
      <c r="O202" s="485">
        <f>DD141</f>
        <v>0</v>
      </c>
      <c r="P202" s="485">
        <f t="shared" si="378"/>
        <v>0</v>
      </c>
      <c r="S202" s="1456"/>
      <c r="T202" s="1456"/>
      <c r="U202" s="1456"/>
      <c r="V202" s="1456"/>
      <c r="W202" s="1456"/>
      <c r="X202" s="1000"/>
      <c r="AA202" s="1000"/>
      <c r="AB202" s="1013"/>
      <c r="AC202" s="1000"/>
      <c r="AF202" s="1000"/>
      <c r="AG202" s="1013"/>
      <c r="AH202" s="1000"/>
      <c r="AK202" s="1000"/>
      <c r="AL202" s="1013"/>
      <c r="AM202" s="1000"/>
      <c r="AP202" s="1000"/>
      <c r="AQ202" s="1013"/>
      <c r="AR202" s="344"/>
      <c r="AS202" s="344"/>
      <c r="AT202" s="344"/>
      <c r="AU202" s="344"/>
      <c r="AV202" s="344"/>
      <c r="AW202" s="344"/>
      <c r="AX202" s="1013"/>
      <c r="AY202" s="1000"/>
      <c r="BB202" s="344"/>
      <c r="BC202" s="1013"/>
      <c r="BD202" s="1000"/>
      <c r="JW202" s="1007"/>
      <c r="KB202" s="1007"/>
      <c r="KC202" s="1007"/>
      <c r="KD202" s="1007"/>
      <c r="KE202" s="1007"/>
      <c r="KF202" s="1007"/>
      <c r="KG202" s="1007"/>
      <c r="KH202" s="1007"/>
      <c r="KI202" s="1007"/>
      <c r="KJ202" s="1007"/>
      <c r="KK202" s="1007"/>
      <c r="KL202" s="1007"/>
      <c r="KM202" s="1007"/>
      <c r="KN202" s="1007"/>
      <c r="KO202" s="1007"/>
      <c r="KP202" s="1007"/>
      <c r="KQ202" s="1007"/>
      <c r="KR202" s="1007"/>
      <c r="KS202" s="1007"/>
      <c r="KT202" s="1007"/>
      <c r="KU202" s="1007"/>
      <c r="KV202" s="1007"/>
      <c r="KW202" s="1007"/>
      <c r="KX202" s="1007"/>
      <c r="KY202" s="1007"/>
      <c r="KZ202" s="1007"/>
      <c r="LA202" s="1007"/>
      <c r="LB202" s="1007"/>
      <c r="LC202" s="1007"/>
      <c r="LD202" s="1007"/>
      <c r="LE202" s="1007"/>
      <c r="LF202" s="1007"/>
      <c r="LG202" s="1007"/>
      <c r="LH202" s="1007"/>
      <c r="LI202" s="1007"/>
      <c r="LJ202" s="1007"/>
      <c r="LK202" s="1007"/>
      <c r="LL202" s="1007"/>
      <c r="LM202" s="1007"/>
      <c r="LN202" s="1007"/>
      <c r="LO202" s="1007"/>
      <c r="LP202" s="1007"/>
      <c r="LQ202" s="1007"/>
      <c r="LX202" s="1011"/>
      <c r="LY202" s="1011"/>
      <c r="MO202" s="1011"/>
    </row>
    <row r="203" spans="1:353" s="1004" customFormat="1" ht="15" customHeight="1" x14ac:dyDescent="0.2">
      <c r="A203" s="1069"/>
      <c r="B203" s="1069"/>
      <c r="C203" s="1071"/>
      <c r="D203" s="1071"/>
      <c r="E203" s="1071"/>
      <c r="F203" s="1000"/>
      <c r="H203" s="1005" t="s">
        <v>601</v>
      </c>
      <c r="I203" s="1013"/>
      <c r="K203" s="1068">
        <f>CU141</f>
        <v>0</v>
      </c>
      <c r="L203" s="1068">
        <f>CV141</f>
        <v>0</v>
      </c>
      <c r="M203" s="1068">
        <f>CW141</f>
        <v>0</v>
      </c>
      <c r="N203" s="1068">
        <f>CX141</f>
        <v>0</v>
      </c>
      <c r="O203" s="1068">
        <f>CY141</f>
        <v>0</v>
      </c>
      <c r="P203" s="485">
        <f t="shared" si="378"/>
        <v>0</v>
      </c>
      <c r="S203" s="1456"/>
      <c r="T203" s="1456"/>
      <c r="U203" s="1456"/>
      <c r="V203" s="1456"/>
      <c r="W203" s="1456"/>
      <c r="X203" s="1013"/>
      <c r="AA203" s="1000"/>
      <c r="AB203" s="1013"/>
      <c r="AC203" s="1013"/>
      <c r="AF203" s="1000"/>
      <c r="AG203" s="1013"/>
      <c r="AH203" s="1013"/>
      <c r="AK203" s="1000"/>
      <c r="AL203" s="1013"/>
      <c r="AM203" s="1013"/>
      <c r="AP203" s="1000"/>
      <c r="AQ203" s="1013"/>
      <c r="AR203" s="344"/>
      <c r="AS203" s="344"/>
      <c r="AT203" s="344"/>
      <c r="AU203" s="344"/>
      <c r="AV203" s="344"/>
      <c r="AW203" s="344"/>
      <c r="AX203" s="1013"/>
      <c r="AY203" s="1000"/>
      <c r="BB203" s="344"/>
      <c r="BC203" s="1013"/>
      <c r="BD203" s="1000"/>
      <c r="JW203" s="1007"/>
      <c r="KB203" s="1007"/>
      <c r="KC203" s="1007"/>
      <c r="KD203" s="1007"/>
      <c r="KE203" s="1007"/>
      <c r="KF203" s="1007"/>
      <c r="KG203" s="1007"/>
      <c r="KH203" s="1007"/>
      <c r="KI203" s="1007"/>
      <c r="KJ203" s="1007"/>
      <c r="KK203" s="1007"/>
      <c r="KL203" s="1007"/>
      <c r="KM203" s="1007"/>
      <c r="KN203" s="1007"/>
      <c r="KO203" s="1007"/>
      <c r="KP203" s="1007"/>
      <c r="KQ203" s="1007"/>
      <c r="KR203" s="1007"/>
      <c r="KS203" s="1007"/>
      <c r="KT203" s="1007"/>
      <c r="KU203" s="1007"/>
      <c r="KV203" s="1007"/>
      <c r="KW203" s="1007"/>
      <c r="KX203" s="1007"/>
      <c r="KY203" s="1007"/>
      <c r="KZ203" s="1007"/>
      <c r="LA203" s="1007"/>
      <c r="LB203" s="1007"/>
      <c r="LC203" s="1007"/>
      <c r="LD203" s="1007"/>
      <c r="LE203" s="1007"/>
      <c r="LF203" s="1007"/>
      <c r="LG203" s="1007"/>
      <c r="LH203" s="1007"/>
      <c r="LI203" s="1007"/>
      <c r="LJ203" s="1007"/>
      <c r="LK203" s="1007"/>
      <c r="LL203" s="1007"/>
      <c r="LM203" s="1007"/>
      <c r="LN203" s="1007"/>
      <c r="LO203" s="1007"/>
      <c r="LP203" s="1007"/>
      <c r="LQ203" s="1007"/>
      <c r="LX203" s="1011"/>
      <c r="LY203" s="1011"/>
      <c r="MO203" s="1011"/>
    </row>
    <row r="204" spans="1:353" s="1004" customFormat="1" ht="15" customHeight="1" x14ac:dyDescent="0.2">
      <c r="A204" s="1069"/>
      <c r="B204" s="1069"/>
      <c r="D204" s="1000"/>
      <c r="E204" s="1005"/>
      <c r="F204" s="1000"/>
      <c r="H204" s="1026" t="s">
        <v>166</v>
      </c>
      <c r="I204" s="1070"/>
      <c r="K204" s="487">
        <f>SUM(K197:K203)</f>
        <v>0</v>
      </c>
      <c r="L204" s="487">
        <f>SUM(L197:L203)</f>
        <v>0</v>
      </c>
      <c r="M204" s="487">
        <f>SUM(M197:M203)</f>
        <v>0</v>
      </c>
      <c r="N204" s="487">
        <f>SUM(N197:N203)</f>
        <v>0</v>
      </c>
      <c r="O204" s="487">
        <f>SUM(O197:O203)</f>
        <v>0</v>
      </c>
      <c r="P204" s="487">
        <f t="shared" si="378"/>
        <v>0</v>
      </c>
      <c r="S204" s="1456"/>
      <c r="T204" s="1456"/>
      <c r="U204" s="1456"/>
      <c r="V204" s="1456"/>
      <c r="W204" s="1456"/>
      <c r="X204" s="999"/>
      <c r="AA204" s="1000"/>
      <c r="AB204" s="1013"/>
      <c r="AC204" s="999"/>
      <c r="AF204" s="1000"/>
      <c r="AG204" s="1013"/>
      <c r="AH204" s="999"/>
      <c r="AK204" s="1000"/>
      <c r="AL204" s="1013"/>
      <c r="AM204" s="999"/>
      <c r="AP204" s="1000"/>
      <c r="AQ204" s="1013"/>
      <c r="AR204" s="344"/>
      <c r="AS204" s="344"/>
      <c r="AT204" s="344"/>
      <c r="AU204" s="344"/>
      <c r="AV204" s="344"/>
      <c r="AW204" s="344"/>
      <c r="AX204" s="1013"/>
      <c r="AY204" s="1000"/>
      <c r="BB204" s="344"/>
      <c r="BC204" s="1013"/>
      <c r="BD204" s="1000"/>
      <c r="JW204" s="1007"/>
      <c r="KB204" s="1007"/>
      <c r="KC204" s="1007"/>
      <c r="KD204" s="1007"/>
      <c r="KE204" s="1007"/>
      <c r="KF204" s="1007"/>
      <c r="KG204" s="1007"/>
      <c r="KH204" s="1007"/>
      <c r="KI204" s="1007"/>
      <c r="KJ204" s="1007"/>
      <c r="KK204" s="1007"/>
      <c r="KL204" s="1007"/>
      <c r="KM204" s="1007"/>
      <c r="KN204" s="1007"/>
      <c r="KO204" s="1007"/>
      <c r="KP204" s="1007"/>
      <c r="KQ204" s="1007"/>
      <c r="KR204" s="1007"/>
      <c r="KS204" s="1007"/>
      <c r="KT204" s="1007"/>
      <c r="KU204" s="1007"/>
      <c r="KV204" s="1007"/>
      <c r="KW204" s="1007"/>
      <c r="KX204" s="1007"/>
      <c r="KY204" s="1007"/>
      <c r="KZ204" s="1007"/>
      <c r="LA204" s="1007"/>
      <c r="LB204" s="1007"/>
      <c r="LC204" s="1007"/>
      <c r="LD204" s="1007"/>
      <c r="LE204" s="1007"/>
      <c r="LF204" s="1007"/>
      <c r="LG204" s="1007"/>
      <c r="LH204" s="1007"/>
      <c r="LI204" s="1007"/>
      <c r="LJ204" s="1007"/>
      <c r="LK204" s="1007"/>
      <c r="LL204" s="1007"/>
      <c r="LM204" s="1007"/>
      <c r="LN204" s="1007"/>
      <c r="LO204" s="1007"/>
      <c r="LP204" s="1007"/>
      <c r="LQ204" s="1007"/>
      <c r="LX204" s="1011"/>
      <c r="LY204" s="1011"/>
      <c r="MO204" s="1011"/>
    </row>
    <row r="205" spans="1:353" s="1004" customFormat="1" ht="9" customHeight="1" x14ac:dyDescent="0.2">
      <c r="A205" s="1069"/>
      <c r="B205" s="1069"/>
      <c r="D205" s="1025"/>
      <c r="E205" s="1005"/>
      <c r="F205" s="1000"/>
      <c r="H205" s="1005"/>
      <c r="I205" s="1013"/>
      <c r="K205" s="1067"/>
      <c r="L205" s="1067"/>
      <c r="M205" s="1067"/>
      <c r="N205" s="1067"/>
      <c r="O205" s="1067"/>
      <c r="P205" s="1067"/>
      <c r="S205" s="1060" t="str">
        <f>C206</f>
        <v>Type of Construction Activity</v>
      </c>
      <c r="U205" s="1105"/>
      <c r="X205" s="1000"/>
      <c r="AA205" s="1000"/>
      <c r="AB205" s="1013"/>
      <c r="AC205" s="1000"/>
      <c r="AF205" s="1000"/>
      <c r="AG205" s="1013"/>
      <c r="AH205" s="1000"/>
      <c r="AK205" s="1000"/>
      <c r="AL205" s="1013"/>
      <c r="AM205" s="1000"/>
      <c r="AP205" s="1000"/>
      <c r="AQ205" s="1013"/>
      <c r="AR205" s="1000"/>
      <c r="AS205" s="1000"/>
      <c r="AT205" s="1000"/>
      <c r="AU205" s="1000"/>
      <c r="AV205" s="1000"/>
      <c r="AW205" s="1000"/>
      <c r="AY205" s="1000"/>
      <c r="BB205" s="1000"/>
      <c r="BD205" s="1000"/>
      <c r="JW205" s="1007"/>
      <c r="KB205" s="1007"/>
      <c r="KC205" s="1007"/>
      <c r="KD205" s="1007"/>
      <c r="KE205" s="1007"/>
      <c r="KF205" s="1007"/>
      <c r="KG205" s="1007"/>
      <c r="KH205" s="1007"/>
      <c r="KI205" s="1007"/>
      <c r="KJ205" s="1007"/>
      <c r="KK205" s="1007"/>
      <c r="KL205" s="1007"/>
      <c r="KM205" s="1007"/>
      <c r="KN205" s="1007"/>
      <c r="KO205" s="1007"/>
      <c r="KP205" s="1007"/>
      <c r="KQ205" s="1007"/>
      <c r="KR205" s="1007"/>
      <c r="KS205" s="1007"/>
      <c r="KT205" s="1007"/>
      <c r="KU205" s="1007"/>
      <c r="KV205" s="1007"/>
      <c r="KW205" s="1007"/>
      <c r="KX205" s="1007"/>
      <c r="KY205" s="1007"/>
      <c r="KZ205" s="1007"/>
      <c r="LA205" s="1007"/>
      <c r="LB205" s="1007"/>
      <c r="LC205" s="1007"/>
      <c r="LD205" s="1007"/>
      <c r="LE205" s="1007"/>
      <c r="LF205" s="1007"/>
      <c r="LG205" s="1007"/>
      <c r="LH205" s="1007"/>
      <c r="LI205" s="1007"/>
      <c r="LJ205" s="1007"/>
      <c r="LK205" s="1007"/>
      <c r="LL205" s="1007"/>
      <c r="LM205" s="1007"/>
      <c r="LN205" s="1007"/>
      <c r="LO205" s="1007"/>
      <c r="LP205" s="1007"/>
      <c r="LQ205" s="1007"/>
      <c r="LX205" s="1011"/>
      <c r="LY205" s="1011"/>
      <c r="MO205" s="1011"/>
    </row>
    <row r="206" spans="1:353" s="1004" customFormat="1" ht="14.25" customHeight="1" x14ac:dyDescent="0.2">
      <c r="A206" s="1069"/>
      <c r="B206" s="1069"/>
      <c r="C206" s="1469" t="s">
        <v>613</v>
      </c>
      <c r="D206" s="1469"/>
      <c r="E206" s="1005" t="s">
        <v>614</v>
      </c>
      <c r="F206" s="1000"/>
      <c r="H206" s="1005" t="s">
        <v>615</v>
      </c>
      <c r="I206" s="1013"/>
      <c r="K206" s="485">
        <f>GG141</f>
        <v>0</v>
      </c>
      <c r="L206" s="485">
        <f>GH141</f>
        <v>0</v>
      </c>
      <c r="M206" s="485">
        <f>GI141</f>
        <v>0</v>
      </c>
      <c r="N206" s="485">
        <f>GJ141</f>
        <v>0</v>
      </c>
      <c r="O206" s="485">
        <f>GK141</f>
        <v>0</v>
      </c>
      <c r="P206" s="485">
        <f t="shared" ref="P206:P216" si="379">SUM(K206:O206)</f>
        <v>0</v>
      </c>
      <c r="S206" s="1456"/>
      <c r="T206" s="1456"/>
      <c r="U206" s="1456"/>
      <c r="V206" s="1456"/>
      <c r="W206" s="1456"/>
      <c r="X206" s="1000"/>
      <c r="AA206" s="1000"/>
      <c r="AB206" s="1013"/>
      <c r="AC206" s="1000"/>
      <c r="AF206" s="1000"/>
      <c r="AG206" s="1013"/>
      <c r="AH206" s="1000"/>
      <c r="AK206" s="1000"/>
      <c r="AL206" s="1013"/>
      <c r="AM206" s="1000"/>
      <c r="AP206" s="1000"/>
      <c r="AQ206" s="1013"/>
      <c r="AR206" s="344"/>
      <c r="AS206" s="344"/>
      <c r="AT206" s="344"/>
      <c r="AU206" s="344"/>
      <c r="AV206" s="344"/>
      <c r="AW206" s="344"/>
      <c r="BB206" s="344"/>
      <c r="LX206" s="1011"/>
      <c r="LY206" s="1011"/>
      <c r="MO206" s="1011"/>
    </row>
    <row r="207" spans="1:353" s="1004" customFormat="1" ht="14.25" customHeight="1" x14ac:dyDescent="0.2">
      <c r="A207" s="1069"/>
      <c r="B207" s="1069"/>
      <c r="C207" s="1469"/>
      <c r="D207" s="1469"/>
      <c r="E207" s="1005"/>
      <c r="F207" s="1000"/>
      <c r="H207" s="1005" t="s">
        <v>575</v>
      </c>
      <c r="I207" s="1013"/>
      <c r="K207" s="485">
        <f>GL141</f>
        <v>0</v>
      </c>
      <c r="L207" s="485">
        <f>GM141</f>
        <v>0</v>
      </c>
      <c r="M207" s="485">
        <f>GN141</f>
        <v>0</v>
      </c>
      <c r="N207" s="485">
        <f>GO141</f>
        <v>0</v>
      </c>
      <c r="O207" s="485">
        <f>GP141</f>
        <v>0</v>
      </c>
      <c r="P207" s="485">
        <f t="shared" si="379"/>
        <v>0</v>
      </c>
      <c r="S207" s="1456"/>
      <c r="T207" s="1456"/>
      <c r="U207" s="1456"/>
      <c r="V207" s="1456"/>
      <c r="W207" s="1456"/>
      <c r="X207" s="1000"/>
      <c r="AA207" s="1000"/>
      <c r="AB207" s="1013"/>
      <c r="AC207" s="1000"/>
      <c r="AF207" s="1000"/>
      <c r="AG207" s="1013"/>
      <c r="AH207" s="1000"/>
      <c r="AK207" s="1000"/>
      <c r="AL207" s="1013"/>
      <c r="AM207" s="1000"/>
      <c r="AP207" s="1000"/>
      <c r="AQ207" s="1013"/>
      <c r="AR207" s="344"/>
      <c r="AS207" s="344"/>
      <c r="AT207" s="344"/>
      <c r="AU207" s="344"/>
      <c r="AV207" s="344"/>
      <c r="AW207" s="344"/>
      <c r="AX207" s="1014"/>
      <c r="AY207" s="1000"/>
      <c r="BB207" s="344"/>
      <c r="BC207" s="1014"/>
      <c r="BD207" s="1000"/>
      <c r="JW207" s="1007"/>
      <c r="KB207" s="1007"/>
      <c r="KC207" s="1007"/>
      <c r="KD207" s="1007"/>
      <c r="KE207" s="1007"/>
      <c r="KF207" s="1007"/>
      <c r="KG207" s="1007"/>
      <c r="KH207" s="1007"/>
      <c r="KI207" s="1007"/>
      <c r="KJ207" s="1007"/>
      <c r="KK207" s="1007"/>
      <c r="KL207" s="1007"/>
      <c r="KM207" s="1007"/>
      <c r="KN207" s="1007"/>
      <c r="KO207" s="1007"/>
      <c r="KP207" s="1007"/>
      <c r="KQ207" s="1007"/>
      <c r="KR207" s="1007"/>
      <c r="KS207" s="1007"/>
      <c r="KT207" s="1007"/>
      <c r="KU207" s="1007"/>
      <c r="KV207" s="1007"/>
      <c r="KW207" s="1007"/>
      <c r="KX207" s="1007"/>
      <c r="KY207" s="1007"/>
      <c r="KZ207" s="1007"/>
      <c r="LA207" s="1007"/>
      <c r="LB207" s="1007"/>
      <c r="LC207" s="1007"/>
      <c r="LD207" s="1007"/>
      <c r="LE207" s="1007"/>
      <c r="LF207" s="1007"/>
      <c r="LG207" s="1007"/>
      <c r="LH207" s="1007"/>
      <c r="LI207" s="1007"/>
      <c r="LJ207" s="1007"/>
      <c r="LK207" s="1007"/>
      <c r="LL207" s="1007"/>
      <c r="LM207" s="1007"/>
      <c r="LN207" s="1007"/>
      <c r="LO207" s="1007"/>
      <c r="LP207" s="1007"/>
      <c r="LQ207" s="1007"/>
      <c r="LX207" s="1011"/>
      <c r="LY207" s="1011"/>
      <c r="MO207" s="1011"/>
    </row>
    <row r="208" spans="1:353" s="1004" customFormat="1" ht="14.25" customHeight="1" x14ac:dyDescent="0.2">
      <c r="A208" s="1069"/>
      <c r="B208" s="1069"/>
      <c r="C208" s="1469"/>
      <c r="D208" s="1469"/>
      <c r="E208" s="1005"/>
      <c r="F208" s="1000"/>
      <c r="H208" s="1026" t="s">
        <v>616</v>
      </c>
      <c r="I208" s="1070"/>
      <c r="K208" s="487">
        <f>SUM(K206:K207)+GQ141</f>
        <v>0</v>
      </c>
      <c r="L208" s="487">
        <f>SUM(L206:L207)+GR141</f>
        <v>0</v>
      </c>
      <c r="M208" s="487">
        <f>SUM(M206:M207)+GS141</f>
        <v>0</v>
      </c>
      <c r="N208" s="487">
        <f>SUM(N206:N207)+GT141</f>
        <v>0</v>
      </c>
      <c r="O208" s="487">
        <f>SUM(O206:O207)+GU141</f>
        <v>0</v>
      </c>
      <c r="P208" s="487">
        <f t="shared" si="379"/>
        <v>0</v>
      </c>
      <c r="S208" s="1456"/>
      <c r="T208" s="1456"/>
      <c r="U208" s="1456"/>
      <c r="V208" s="1456"/>
      <c r="W208" s="1456"/>
      <c r="X208" s="999"/>
      <c r="AA208" s="1000"/>
      <c r="AB208" s="1013"/>
      <c r="AC208" s="999"/>
      <c r="AF208" s="1000"/>
      <c r="AG208" s="1013"/>
      <c r="AH208" s="999"/>
      <c r="AK208" s="1000"/>
      <c r="AL208" s="1013"/>
      <c r="AM208" s="999"/>
      <c r="AP208" s="1000"/>
      <c r="AQ208" s="1013"/>
      <c r="AR208" s="344"/>
      <c r="AS208" s="344"/>
      <c r="AT208" s="344"/>
      <c r="AU208" s="344"/>
      <c r="AV208" s="344"/>
      <c r="AW208" s="344"/>
      <c r="AX208" s="1013"/>
      <c r="AY208" s="1000"/>
      <c r="BB208" s="344"/>
      <c r="BC208" s="1013"/>
      <c r="BD208" s="1000"/>
      <c r="JW208" s="1007"/>
      <c r="KB208" s="1007"/>
      <c r="KC208" s="1007"/>
      <c r="KD208" s="1007"/>
      <c r="KE208" s="1007"/>
      <c r="KF208" s="1007"/>
      <c r="KG208" s="1007"/>
      <c r="KH208" s="1007"/>
      <c r="KI208" s="1007"/>
      <c r="KJ208" s="1007"/>
      <c r="KK208" s="1007"/>
      <c r="KL208" s="1007"/>
      <c r="KM208" s="1007"/>
      <c r="KN208" s="1007"/>
      <c r="KO208" s="1007"/>
      <c r="KP208" s="1007"/>
      <c r="KQ208" s="1007"/>
      <c r="KR208" s="1007"/>
      <c r="KS208" s="1007"/>
      <c r="KT208" s="1007"/>
      <c r="KU208" s="1007"/>
      <c r="KV208" s="1007"/>
      <c r="KW208" s="1007"/>
      <c r="KX208" s="1007"/>
      <c r="KY208" s="1007"/>
      <c r="KZ208" s="1007"/>
      <c r="LA208" s="1007"/>
      <c r="LB208" s="1007"/>
      <c r="LC208" s="1007"/>
      <c r="LD208" s="1007"/>
      <c r="LE208" s="1007"/>
      <c r="LF208" s="1007"/>
      <c r="LG208" s="1007"/>
      <c r="LH208" s="1007"/>
      <c r="LI208" s="1007"/>
      <c r="LJ208" s="1007"/>
      <c r="LK208" s="1007"/>
      <c r="LL208" s="1007"/>
      <c r="LM208" s="1007"/>
      <c r="LN208" s="1007"/>
      <c r="LO208" s="1007"/>
      <c r="LP208" s="1007"/>
      <c r="LQ208" s="1007"/>
      <c r="LX208" s="1011"/>
      <c r="LY208" s="1011"/>
      <c r="MO208" s="1011"/>
    </row>
    <row r="209" spans="1:353" s="1004" customFormat="1" ht="14.25" customHeight="1" x14ac:dyDescent="0.2">
      <c r="A209" s="1069"/>
      <c r="B209" s="1069"/>
      <c r="C209" s="1469"/>
      <c r="D209" s="1469"/>
      <c r="E209" s="1005" t="s">
        <v>617</v>
      </c>
      <c r="F209" s="1000"/>
      <c r="H209" s="1005" t="s">
        <v>615</v>
      </c>
      <c r="I209" s="1013"/>
      <c r="K209" s="485">
        <f>GV141</f>
        <v>0</v>
      </c>
      <c r="L209" s="485">
        <f>GW141</f>
        <v>0</v>
      </c>
      <c r="M209" s="485">
        <f>GX141</f>
        <v>0</v>
      </c>
      <c r="N209" s="485">
        <f>GY141</f>
        <v>0</v>
      </c>
      <c r="O209" s="485">
        <f>GZ141</f>
        <v>0</v>
      </c>
      <c r="P209" s="485">
        <f t="shared" si="379"/>
        <v>0</v>
      </c>
      <c r="S209" s="1456"/>
      <c r="T209" s="1456"/>
      <c r="U209" s="1456"/>
      <c r="V209" s="1456"/>
      <c r="W209" s="1456"/>
      <c r="X209" s="1000"/>
      <c r="AA209" s="1000"/>
      <c r="AB209" s="1013"/>
      <c r="AC209" s="1000"/>
      <c r="AF209" s="1000"/>
      <c r="AG209" s="1013"/>
      <c r="AH209" s="1000"/>
      <c r="AK209" s="1000"/>
      <c r="AL209" s="1013"/>
      <c r="AM209" s="1000"/>
      <c r="AP209" s="1000"/>
      <c r="AQ209" s="1013"/>
      <c r="AR209" s="344"/>
      <c r="AS209" s="344"/>
      <c r="AT209" s="344"/>
      <c r="AU209" s="344"/>
      <c r="AV209" s="344"/>
      <c r="AW209" s="344"/>
      <c r="BB209" s="344"/>
      <c r="LX209" s="1011"/>
      <c r="LY209" s="1011"/>
      <c r="MO209" s="1011"/>
    </row>
    <row r="210" spans="1:353" s="1004" customFormat="1" ht="14.25" customHeight="1" x14ac:dyDescent="0.2">
      <c r="A210" s="1069"/>
      <c r="B210" s="1069"/>
      <c r="C210" s="1469"/>
      <c r="D210" s="1469"/>
      <c r="E210" s="1005"/>
      <c r="F210" s="1000"/>
      <c r="H210" s="1005" t="s">
        <v>575</v>
      </c>
      <c r="I210" s="1013"/>
      <c r="K210" s="485">
        <f>HA141</f>
        <v>0</v>
      </c>
      <c r="L210" s="485">
        <f>HB141</f>
        <v>0</v>
      </c>
      <c r="M210" s="485">
        <f>HC141</f>
        <v>0</v>
      </c>
      <c r="N210" s="485">
        <f>HD141</f>
        <v>0</v>
      </c>
      <c r="O210" s="485">
        <f>HE141</f>
        <v>0</v>
      </c>
      <c r="P210" s="485">
        <f t="shared" si="379"/>
        <v>0</v>
      </c>
      <c r="S210" s="1456"/>
      <c r="T210" s="1456"/>
      <c r="U210" s="1456"/>
      <c r="V210" s="1456"/>
      <c r="W210" s="1456"/>
      <c r="X210" s="1000"/>
      <c r="AA210" s="1000"/>
      <c r="AB210" s="1013"/>
      <c r="AC210" s="1000"/>
      <c r="AF210" s="1000"/>
      <c r="AG210" s="1013"/>
      <c r="AH210" s="1000"/>
      <c r="AK210" s="1000"/>
      <c r="AL210" s="1013"/>
      <c r="AM210" s="1000"/>
      <c r="AP210" s="1000"/>
      <c r="AQ210" s="1013"/>
      <c r="AR210" s="344"/>
      <c r="AS210" s="344"/>
      <c r="AT210" s="344"/>
      <c r="AU210" s="344"/>
      <c r="AV210" s="344"/>
      <c r="AW210" s="344"/>
      <c r="AX210" s="1014"/>
      <c r="AY210" s="1000"/>
      <c r="BB210" s="344"/>
      <c r="BC210" s="1014"/>
      <c r="BD210" s="1000"/>
      <c r="JW210" s="1007"/>
      <c r="KB210" s="1007"/>
      <c r="KC210" s="1007"/>
      <c r="KD210" s="1007"/>
      <c r="KE210" s="1007"/>
      <c r="KF210" s="1007"/>
      <c r="KG210" s="1007"/>
      <c r="KH210" s="1007"/>
      <c r="KI210" s="1007"/>
      <c r="KJ210" s="1007"/>
      <c r="KK210" s="1007"/>
      <c r="KL210" s="1007"/>
      <c r="KM210" s="1007"/>
      <c r="KN210" s="1007"/>
      <c r="KO210" s="1007"/>
      <c r="KP210" s="1007"/>
      <c r="KQ210" s="1007"/>
      <c r="KR210" s="1007"/>
      <c r="KS210" s="1007"/>
      <c r="KT210" s="1007"/>
      <c r="KU210" s="1007"/>
      <c r="KV210" s="1007"/>
      <c r="KW210" s="1007"/>
      <c r="KX210" s="1007"/>
      <c r="KY210" s="1007"/>
      <c r="KZ210" s="1007"/>
      <c r="LA210" s="1007"/>
      <c r="LB210" s="1007"/>
      <c r="LC210" s="1007"/>
      <c r="LD210" s="1007"/>
      <c r="LE210" s="1007"/>
      <c r="LF210" s="1007"/>
      <c r="LG210" s="1007"/>
      <c r="LH210" s="1007"/>
      <c r="LI210" s="1007"/>
      <c r="LJ210" s="1007"/>
      <c r="LK210" s="1007"/>
      <c r="LL210" s="1007"/>
      <c r="LM210" s="1007"/>
      <c r="LN210" s="1007"/>
      <c r="LO210" s="1007"/>
      <c r="LP210" s="1007"/>
      <c r="LQ210" s="1007"/>
      <c r="LX210" s="1011"/>
      <c r="LY210" s="1011"/>
      <c r="MO210" s="1011"/>
    </row>
    <row r="211" spans="1:353" s="1004" customFormat="1" ht="14.25" customHeight="1" x14ac:dyDescent="0.2">
      <c r="A211" s="1069"/>
      <c r="B211" s="1069"/>
      <c r="C211" s="1469"/>
      <c r="D211" s="1469"/>
      <c r="E211" s="1005"/>
      <c r="F211" s="1000"/>
      <c r="H211" s="1026" t="s">
        <v>616</v>
      </c>
      <c r="I211" s="1070"/>
      <c r="K211" s="487">
        <f>SUM(K209:K210)+HF141</f>
        <v>0</v>
      </c>
      <c r="L211" s="487">
        <f>SUM(L209:L210)+HG141</f>
        <v>0</v>
      </c>
      <c r="M211" s="487">
        <f>SUM(M209:M210)+HH141</f>
        <v>0</v>
      </c>
      <c r="N211" s="487">
        <f>SUM(N209:N210)+HI141</f>
        <v>0</v>
      </c>
      <c r="O211" s="487">
        <f>SUM(O209:O210)+HJ141</f>
        <v>0</v>
      </c>
      <c r="P211" s="487">
        <f t="shared" si="379"/>
        <v>0</v>
      </c>
      <c r="S211" s="1456"/>
      <c r="T211" s="1456"/>
      <c r="U211" s="1456"/>
      <c r="V211" s="1456"/>
      <c r="W211" s="1456"/>
      <c r="X211" s="999"/>
      <c r="AA211" s="1000"/>
      <c r="AB211" s="1013"/>
      <c r="AC211" s="999"/>
      <c r="AF211" s="1000"/>
      <c r="AG211" s="1013"/>
      <c r="AH211" s="999"/>
      <c r="AK211" s="1000"/>
      <c r="AL211" s="1013"/>
      <c r="AM211" s="999"/>
      <c r="AP211" s="1000"/>
      <c r="AQ211" s="1013"/>
      <c r="AR211" s="344"/>
      <c r="AS211" s="344"/>
      <c r="AT211" s="344"/>
      <c r="AU211" s="344"/>
      <c r="AV211" s="344"/>
      <c r="AW211" s="344"/>
      <c r="AX211" s="1013"/>
      <c r="AY211" s="1000"/>
      <c r="BB211" s="344"/>
      <c r="BC211" s="1013"/>
      <c r="BD211" s="1000"/>
      <c r="JW211" s="1007"/>
      <c r="KB211" s="1007"/>
      <c r="KC211" s="1007"/>
      <c r="KD211" s="1007"/>
      <c r="KE211" s="1007"/>
      <c r="KF211" s="1007"/>
      <c r="KG211" s="1007"/>
      <c r="KH211" s="1007"/>
      <c r="KI211" s="1007"/>
      <c r="KJ211" s="1007"/>
      <c r="KK211" s="1007"/>
      <c r="KL211" s="1007"/>
      <c r="KM211" s="1007"/>
      <c r="KN211" s="1007"/>
      <c r="KO211" s="1007"/>
      <c r="KP211" s="1007"/>
      <c r="KQ211" s="1007"/>
      <c r="KR211" s="1007"/>
      <c r="KS211" s="1007"/>
      <c r="KT211" s="1007"/>
      <c r="KU211" s="1007"/>
      <c r="KV211" s="1007"/>
      <c r="KW211" s="1007"/>
      <c r="KX211" s="1007"/>
      <c r="KY211" s="1007"/>
      <c r="KZ211" s="1007"/>
      <c r="LA211" s="1007"/>
      <c r="LB211" s="1007"/>
      <c r="LC211" s="1007"/>
      <c r="LD211" s="1007"/>
      <c r="LE211" s="1007"/>
      <c r="LF211" s="1007"/>
      <c r="LG211" s="1007"/>
      <c r="LH211" s="1007"/>
      <c r="LI211" s="1007"/>
      <c r="LJ211" s="1007"/>
      <c r="LK211" s="1007"/>
      <c r="LL211" s="1007"/>
      <c r="LM211" s="1007"/>
      <c r="LN211" s="1007"/>
      <c r="LO211" s="1007"/>
      <c r="LP211" s="1007"/>
      <c r="LQ211" s="1007"/>
      <c r="LX211" s="1011"/>
      <c r="LY211" s="1011"/>
      <c r="MO211" s="1011"/>
    </row>
    <row r="212" spans="1:353" s="1004" customFormat="1" ht="14.25" customHeight="1" x14ac:dyDescent="0.2">
      <c r="A212" s="1069"/>
      <c r="B212" s="1069"/>
      <c r="C212" s="1072"/>
      <c r="D212" s="1000"/>
      <c r="E212" s="1467" t="s">
        <v>618</v>
      </c>
      <c r="F212" s="1467"/>
      <c r="H212" s="1005" t="s">
        <v>615</v>
      </c>
      <c r="I212" s="1013"/>
      <c r="K212" s="485">
        <f>HK141</f>
        <v>0</v>
      </c>
      <c r="L212" s="485">
        <f>HL141</f>
        <v>0</v>
      </c>
      <c r="M212" s="485">
        <f>HM141</f>
        <v>0</v>
      </c>
      <c r="N212" s="485">
        <f>HN141</f>
        <v>0</v>
      </c>
      <c r="O212" s="485">
        <f>HO141</f>
        <v>0</v>
      </c>
      <c r="P212" s="485">
        <f t="shared" si="379"/>
        <v>0</v>
      </c>
      <c r="S212" s="1456"/>
      <c r="T212" s="1456"/>
      <c r="U212" s="1456"/>
      <c r="V212" s="1456"/>
      <c r="W212" s="1456"/>
      <c r="X212" s="1000"/>
      <c r="AA212" s="1000"/>
      <c r="AB212" s="1013"/>
      <c r="AC212" s="1000"/>
      <c r="AF212" s="1000"/>
      <c r="AG212" s="1013"/>
      <c r="AH212" s="1000"/>
      <c r="AK212" s="1000"/>
      <c r="AL212" s="1013"/>
      <c r="AM212" s="1000"/>
      <c r="AP212" s="1000"/>
      <c r="AQ212" s="1013"/>
      <c r="AR212" s="344"/>
      <c r="AS212" s="344"/>
      <c r="AT212" s="344"/>
      <c r="AU212" s="344"/>
      <c r="AV212" s="344"/>
      <c r="AW212" s="344"/>
      <c r="BB212" s="344"/>
      <c r="LX212" s="1011"/>
      <c r="LY212" s="1011"/>
      <c r="MO212" s="1011"/>
    </row>
    <row r="213" spans="1:353" s="1004" customFormat="1" ht="14.25" customHeight="1" x14ac:dyDescent="0.2">
      <c r="A213" s="1069"/>
      <c r="B213" s="1069"/>
      <c r="C213" s="1072"/>
      <c r="D213" s="1000"/>
      <c r="E213" s="1467"/>
      <c r="F213" s="1467"/>
      <c r="H213" s="1005" t="s">
        <v>575</v>
      </c>
      <c r="I213" s="1013"/>
      <c r="K213" s="485">
        <f>HP141</f>
        <v>0</v>
      </c>
      <c r="L213" s="485">
        <f>HQ141</f>
        <v>0</v>
      </c>
      <c r="M213" s="485">
        <f>HR141</f>
        <v>0</v>
      </c>
      <c r="N213" s="485">
        <f>HS141</f>
        <v>0</v>
      </c>
      <c r="O213" s="485">
        <f>HT141</f>
        <v>0</v>
      </c>
      <c r="P213" s="485">
        <f t="shared" si="379"/>
        <v>0</v>
      </c>
      <c r="S213" s="1456"/>
      <c r="T213" s="1456"/>
      <c r="U213" s="1456"/>
      <c r="V213" s="1456"/>
      <c r="W213" s="1456"/>
      <c r="X213" s="1000"/>
      <c r="AA213" s="1000"/>
      <c r="AB213" s="1013"/>
      <c r="AC213" s="1000"/>
      <c r="AF213" s="1000"/>
      <c r="AG213" s="1013"/>
      <c r="AH213" s="1000"/>
      <c r="AK213" s="1000"/>
      <c r="AL213" s="1013"/>
      <c r="AM213" s="1000"/>
      <c r="AP213" s="1000"/>
      <c r="AQ213" s="1013"/>
      <c r="AR213" s="344"/>
      <c r="AS213" s="344"/>
      <c r="AT213" s="344"/>
      <c r="AU213" s="344"/>
      <c r="AV213" s="344"/>
      <c r="AW213" s="344"/>
      <c r="AX213" s="1014"/>
      <c r="AY213" s="1000"/>
      <c r="BB213" s="344"/>
      <c r="BC213" s="1014"/>
      <c r="BD213" s="1000"/>
      <c r="JW213" s="1007"/>
      <c r="KB213" s="1007"/>
      <c r="KC213" s="1007"/>
      <c r="KD213" s="1007"/>
      <c r="KE213" s="1007"/>
      <c r="KF213" s="1007"/>
      <c r="KG213" s="1007"/>
      <c r="KH213" s="1007"/>
      <c r="KI213" s="1007"/>
      <c r="KJ213" s="1007"/>
      <c r="KK213" s="1007"/>
      <c r="KL213" s="1007"/>
      <c r="KM213" s="1007"/>
      <c r="KN213" s="1007"/>
      <c r="KO213" s="1007"/>
      <c r="KP213" s="1007"/>
      <c r="KQ213" s="1007"/>
      <c r="KR213" s="1007"/>
      <c r="KS213" s="1007"/>
      <c r="KT213" s="1007"/>
      <c r="KU213" s="1007"/>
      <c r="KV213" s="1007"/>
      <c r="KW213" s="1007"/>
      <c r="KX213" s="1007"/>
      <c r="KY213" s="1007"/>
      <c r="KZ213" s="1007"/>
      <c r="LA213" s="1007"/>
      <c r="LB213" s="1007"/>
      <c r="LC213" s="1007"/>
      <c r="LD213" s="1007"/>
      <c r="LE213" s="1007"/>
      <c r="LF213" s="1007"/>
      <c r="LG213" s="1007"/>
      <c r="LH213" s="1007"/>
      <c r="LI213" s="1007"/>
      <c r="LJ213" s="1007"/>
      <c r="LK213" s="1007"/>
      <c r="LL213" s="1007"/>
      <c r="LM213" s="1007"/>
      <c r="LN213" s="1007"/>
      <c r="LO213" s="1007"/>
      <c r="LP213" s="1007"/>
      <c r="LQ213" s="1007"/>
      <c r="LX213" s="1011"/>
      <c r="LY213" s="1011"/>
      <c r="MO213" s="1011"/>
    </row>
    <row r="214" spans="1:353" s="1004" customFormat="1" ht="14.25" customHeight="1" x14ac:dyDescent="0.2">
      <c r="A214" s="1069"/>
      <c r="B214" s="1069"/>
      <c r="C214" s="1072"/>
      <c r="D214" s="1000"/>
      <c r="E214" s="1005"/>
      <c r="F214" s="1000"/>
      <c r="H214" s="1026" t="s">
        <v>616</v>
      </c>
      <c r="I214" s="1070"/>
      <c r="K214" s="487">
        <f>SUM(K212:K213)+HU141</f>
        <v>0</v>
      </c>
      <c r="L214" s="487">
        <f>SUM(L212:L213)+HV141</f>
        <v>0</v>
      </c>
      <c r="M214" s="487">
        <f>SUM(M212:M213)+HW141</f>
        <v>0</v>
      </c>
      <c r="N214" s="487">
        <f>SUM(N212:N213)+HX141</f>
        <v>0</v>
      </c>
      <c r="O214" s="487">
        <f>SUM(O212:O213)+HY141</f>
        <v>0</v>
      </c>
      <c r="P214" s="487">
        <f t="shared" si="379"/>
        <v>0</v>
      </c>
      <c r="S214" s="1456"/>
      <c r="T214" s="1456"/>
      <c r="U214" s="1456"/>
      <c r="V214" s="1456"/>
      <c r="W214" s="1456"/>
      <c r="X214" s="999"/>
      <c r="AA214" s="1000"/>
      <c r="AB214" s="1013"/>
      <c r="AC214" s="999"/>
      <c r="AF214" s="1000"/>
      <c r="AG214" s="1013"/>
      <c r="AH214" s="999"/>
      <c r="AK214" s="1000"/>
      <c r="AL214" s="1013"/>
      <c r="AM214" s="999"/>
      <c r="AP214" s="1000"/>
      <c r="AQ214" s="1013"/>
      <c r="AR214" s="344"/>
      <c r="AS214" s="344"/>
      <c r="AT214" s="344"/>
      <c r="AU214" s="344"/>
      <c r="AV214" s="344"/>
      <c r="AW214" s="344"/>
      <c r="AX214" s="1013"/>
      <c r="AY214" s="1000"/>
      <c r="BB214" s="344"/>
      <c r="BC214" s="1013"/>
      <c r="BD214" s="1000"/>
      <c r="JW214" s="1007"/>
      <c r="KB214" s="1007"/>
      <c r="KC214" s="1007"/>
      <c r="KD214" s="1007"/>
      <c r="KE214" s="1007"/>
      <c r="KF214" s="1007"/>
      <c r="KG214" s="1007"/>
      <c r="KH214" s="1007"/>
      <c r="KI214" s="1007"/>
      <c r="KJ214" s="1007"/>
      <c r="KK214" s="1007"/>
      <c r="KL214" s="1007"/>
      <c r="KM214" s="1007"/>
      <c r="KN214" s="1007"/>
      <c r="KO214" s="1007"/>
      <c r="KP214" s="1007"/>
      <c r="KQ214" s="1007"/>
      <c r="KR214" s="1007"/>
      <c r="KS214" s="1007"/>
      <c r="KT214" s="1007"/>
      <c r="KU214" s="1007"/>
      <c r="KV214" s="1007"/>
      <c r="KW214" s="1007"/>
      <c r="KX214" s="1007"/>
      <c r="KY214" s="1007"/>
      <c r="KZ214" s="1007"/>
      <c r="LA214" s="1007"/>
      <c r="LB214" s="1007"/>
      <c r="LC214" s="1007"/>
      <c r="LD214" s="1007"/>
      <c r="LE214" s="1007"/>
      <c r="LF214" s="1007"/>
      <c r="LG214" s="1007"/>
      <c r="LH214" s="1007"/>
      <c r="LI214" s="1007"/>
      <c r="LJ214" s="1007"/>
      <c r="LK214" s="1007"/>
      <c r="LL214" s="1007"/>
      <c r="LM214" s="1007"/>
      <c r="LN214" s="1007"/>
      <c r="LO214" s="1007"/>
      <c r="LP214" s="1007"/>
      <c r="LQ214" s="1007"/>
      <c r="LX214" s="1011"/>
      <c r="LY214" s="1011"/>
      <c r="MO214" s="1011"/>
    </row>
    <row r="215" spans="1:353" s="1004" customFormat="1" ht="14.25" customHeight="1" x14ac:dyDescent="0.2">
      <c r="A215" s="1069"/>
      <c r="B215" s="1069"/>
      <c r="C215" s="1072"/>
      <c r="D215" s="1000"/>
      <c r="E215" s="1005" t="s">
        <v>168</v>
      </c>
      <c r="F215" s="1000"/>
      <c r="G215" s="1057"/>
      <c r="H215" s="1002"/>
      <c r="K215" s="1073">
        <f>'Rent Schedule &amp; Summary'!K122</f>
        <v>0</v>
      </c>
      <c r="L215" s="1073">
        <f>'Rent Schedule &amp; Summary'!L122</f>
        <v>0</v>
      </c>
      <c r="M215" s="1073">
        <f>'Rent Schedule &amp; Summary'!M122</f>
        <v>0</v>
      </c>
      <c r="N215" s="1073">
        <f>'Rent Schedule &amp; Summary'!N122</f>
        <v>0</v>
      </c>
      <c r="O215" s="1073">
        <f>'Rent Schedule &amp; Summary'!O122</f>
        <v>0</v>
      </c>
      <c r="P215" s="485">
        <f t="shared" si="379"/>
        <v>0</v>
      </c>
      <c r="S215" s="1456"/>
      <c r="T215" s="1456"/>
      <c r="U215" s="1456"/>
      <c r="V215" s="1456"/>
      <c r="W215" s="1456"/>
      <c r="X215" s="1000"/>
      <c r="AA215" s="1000"/>
      <c r="AB215" s="1013"/>
      <c r="AC215" s="1000"/>
      <c r="AF215" s="1000"/>
      <c r="AG215" s="1013"/>
      <c r="AH215" s="1000"/>
      <c r="AK215" s="1000"/>
      <c r="AL215" s="1013"/>
      <c r="AM215" s="1000"/>
      <c r="AP215" s="1000"/>
      <c r="AQ215" s="1013"/>
      <c r="AR215" s="344"/>
      <c r="AS215" s="344"/>
      <c r="AT215" s="344"/>
      <c r="AU215" s="344"/>
      <c r="AV215" s="344"/>
      <c r="AW215" s="344"/>
      <c r="AX215" s="1014"/>
      <c r="AY215" s="1000"/>
      <c r="BB215" s="344"/>
      <c r="BC215" s="1014"/>
      <c r="BD215" s="1000"/>
      <c r="JW215" s="1007"/>
      <c r="KB215" s="1007"/>
      <c r="KC215" s="1007"/>
      <c r="KD215" s="1007"/>
      <c r="KE215" s="1007"/>
      <c r="KF215" s="1007"/>
      <c r="KG215" s="1007"/>
      <c r="KH215" s="1007"/>
      <c r="KI215" s="1007"/>
      <c r="KJ215" s="1007"/>
      <c r="KK215" s="1007"/>
      <c r="KL215" s="1007"/>
      <c r="KM215" s="1007"/>
      <c r="KN215" s="1007"/>
      <c r="KO215" s="1007"/>
      <c r="KP215" s="1007"/>
      <c r="KQ215" s="1007"/>
      <c r="KR215" s="1007"/>
      <c r="KS215" s="1007"/>
      <c r="KT215" s="1007"/>
      <c r="KU215" s="1007"/>
      <c r="KV215" s="1007"/>
      <c r="KW215" s="1007"/>
      <c r="KX215" s="1007"/>
      <c r="KY215" s="1007"/>
      <c r="KZ215" s="1007"/>
      <c r="LA215" s="1007"/>
      <c r="LB215" s="1007"/>
      <c r="LC215" s="1007"/>
      <c r="LD215" s="1007"/>
      <c r="LE215" s="1007"/>
      <c r="LF215" s="1007"/>
      <c r="LG215" s="1007"/>
      <c r="LH215" s="1007"/>
      <c r="LI215" s="1007"/>
      <c r="LJ215" s="1007"/>
      <c r="LK215" s="1007"/>
      <c r="LL215" s="1007"/>
      <c r="LM215" s="1007"/>
      <c r="LN215" s="1007"/>
      <c r="LO215" s="1007"/>
      <c r="LP215" s="1007"/>
      <c r="LQ215" s="1007"/>
      <c r="LX215" s="1011"/>
      <c r="LY215" s="1011"/>
      <c r="MO215" s="1011"/>
    </row>
    <row r="216" spans="1:353" s="1004" customFormat="1" ht="14.25" customHeight="1" x14ac:dyDescent="0.2">
      <c r="A216" s="1468" t="str">
        <f>IF(AND('[2]Part IV-A-Uses of Funds'!$T$174="Yes",'[2]Part IX Scoring Criteria'!$O$411&gt;0,P216&lt;1),"SHOW HISTORIC UNITS HERE &gt;&gt;&gt;&gt;","")</f>
        <v/>
      </c>
      <c r="B216" s="1468"/>
      <c r="C216" s="1468"/>
      <c r="D216" s="1468"/>
      <c r="E216" s="1005" t="s">
        <v>837</v>
      </c>
      <c r="F216" s="1000"/>
      <c r="G216" s="1057"/>
      <c r="H216" s="1002"/>
      <c r="K216" s="1073">
        <f>'Rent Schedule &amp; Summary'!K123</f>
        <v>0</v>
      </c>
      <c r="L216" s="1073">
        <f>'Rent Schedule &amp; Summary'!L123</f>
        <v>0</v>
      </c>
      <c r="M216" s="1073">
        <f>'Rent Schedule &amp; Summary'!M123</f>
        <v>0</v>
      </c>
      <c r="N216" s="1073">
        <f>'Rent Schedule &amp; Summary'!N123</f>
        <v>0</v>
      </c>
      <c r="O216" s="1073">
        <f>'Rent Schedule &amp; Summary'!O123</f>
        <v>0</v>
      </c>
      <c r="P216" s="485">
        <f t="shared" si="379"/>
        <v>0</v>
      </c>
      <c r="S216" s="1456"/>
      <c r="T216" s="1456"/>
      <c r="U216" s="1456"/>
      <c r="V216" s="1456"/>
      <c r="W216" s="1456"/>
      <c r="X216" s="1000"/>
      <c r="AA216" s="1000"/>
      <c r="AB216" s="1013"/>
      <c r="AC216" s="1000"/>
      <c r="AF216" s="1000"/>
      <c r="AG216" s="1013"/>
      <c r="AH216" s="1000"/>
      <c r="AK216" s="1000"/>
      <c r="AL216" s="1013"/>
      <c r="AM216" s="1000"/>
      <c r="AP216" s="1000"/>
      <c r="AQ216" s="1013"/>
      <c r="AR216" s="344"/>
      <c r="AS216" s="344"/>
      <c r="AT216" s="344"/>
      <c r="AU216" s="344"/>
      <c r="AV216" s="344"/>
      <c r="AW216" s="344"/>
      <c r="AX216" s="1014"/>
      <c r="AY216" s="1000"/>
      <c r="BB216" s="344"/>
      <c r="BC216" s="1014"/>
      <c r="BD216" s="1000"/>
      <c r="JW216" s="1007"/>
      <c r="KB216" s="1007"/>
      <c r="KC216" s="1007"/>
      <c r="KD216" s="1007"/>
      <c r="KE216" s="1007"/>
      <c r="KF216" s="1007"/>
      <c r="KG216" s="1007"/>
      <c r="KH216" s="1007"/>
      <c r="KI216" s="1007"/>
      <c r="KJ216" s="1007"/>
      <c r="KK216" s="1007"/>
      <c r="KL216" s="1007"/>
      <c r="KM216" s="1007"/>
      <c r="KN216" s="1007"/>
      <c r="KO216" s="1007"/>
      <c r="KP216" s="1007"/>
      <c r="KQ216" s="1007"/>
      <c r="KR216" s="1007"/>
      <c r="KS216" s="1007"/>
      <c r="KT216" s="1007"/>
      <c r="KU216" s="1007"/>
      <c r="KV216" s="1007"/>
      <c r="KW216" s="1007"/>
      <c r="KX216" s="1007"/>
      <c r="KY216" s="1007"/>
      <c r="KZ216" s="1007"/>
      <c r="LA216" s="1007"/>
      <c r="LB216" s="1007"/>
      <c r="LC216" s="1007"/>
      <c r="LD216" s="1007"/>
      <c r="LE216" s="1007"/>
      <c r="LF216" s="1007"/>
      <c r="LG216" s="1007"/>
      <c r="LH216" s="1007"/>
      <c r="LI216" s="1007"/>
      <c r="LJ216" s="1007"/>
      <c r="LK216" s="1007"/>
      <c r="LL216" s="1007"/>
      <c r="LM216" s="1007"/>
      <c r="LN216" s="1007"/>
      <c r="LO216" s="1007"/>
      <c r="LP216" s="1007"/>
      <c r="LQ216" s="1007"/>
      <c r="LX216" s="1011"/>
      <c r="LY216" s="1011"/>
      <c r="MO216" s="1011"/>
    </row>
    <row r="217" spans="1:353" s="1004" customFormat="1" ht="9" customHeight="1" x14ac:dyDescent="0.2">
      <c r="A217" s="1074"/>
      <c r="B217" s="1074"/>
      <c r="C217" s="1074"/>
      <c r="D217" s="1074"/>
      <c r="E217" s="1005"/>
      <c r="F217" s="1000"/>
      <c r="G217" s="1057"/>
      <c r="H217" s="1002"/>
      <c r="K217" s="1013"/>
      <c r="L217" s="1013"/>
      <c r="M217" s="1013"/>
      <c r="N217" s="1013"/>
      <c r="O217" s="1013"/>
      <c r="P217" s="1013"/>
      <c r="S217" s="1456"/>
      <c r="T217" s="1456"/>
      <c r="U217" s="1456"/>
      <c r="V217" s="1456"/>
      <c r="W217" s="1456"/>
      <c r="X217" s="1000"/>
      <c r="AA217" s="1000"/>
      <c r="AB217" s="1013"/>
      <c r="AC217" s="1000"/>
      <c r="AF217" s="1000"/>
      <c r="AG217" s="1013"/>
      <c r="AH217" s="1000"/>
      <c r="AK217" s="1000"/>
      <c r="AL217" s="1013"/>
      <c r="AM217" s="1000"/>
      <c r="AP217" s="1000"/>
      <c r="AQ217" s="1013"/>
      <c r="AR217" s="344"/>
      <c r="AS217" s="344"/>
      <c r="AT217" s="344"/>
      <c r="AU217" s="344"/>
      <c r="AV217" s="344"/>
      <c r="AW217" s="344"/>
      <c r="AX217" s="1014"/>
      <c r="AY217" s="1000"/>
      <c r="BB217" s="344"/>
      <c r="BC217" s="1014"/>
      <c r="BD217" s="1000"/>
      <c r="JW217" s="1007"/>
      <c r="KB217" s="1007"/>
      <c r="KC217" s="1007"/>
      <c r="KD217" s="1007"/>
      <c r="KE217" s="1007"/>
      <c r="KF217" s="1007"/>
      <c r="KG217" s="1007"/>
      <c r="KH217" s="1007"/>
      <c r="KI217" s="1007"/>
      <c r="KJ217" s="1007"/>
      <c r="KK217" s="1007"/>
      <c r="KL217" s="1007"/>
      <c r="KM217" s="1007"/>
      <c r="KN217" s="1007"/>
      <c r="KO217" s="1007"/>
      <c r="KP217" s="1007"/>
      <c r="KQ217" s="1007"/>
      <c r="KR217" s="1007"/>
      <c r="KS217" s="1007"/>
      <c r="KT217" s="1007"/>
      <c r="KU217" s="1007"/>
      <c r="KV217" s="1007"/>
      <c r="KW217" s="1007"/>
      <c r="KX217" s="1007"/>
      <c r="KY217" s="1007"/>
      <c r="KZ217" s="1007"/>
      <c r="LA217" s="1007"/>
      <c r="LB217" s="1007"/>
      <c r="LC217" s="1007"/>
      <c r="LD217" s="1007"/>
      <c r="LE217" s="1007"/>
      <c r="LF217" s="1007"/>
      <c r="LG217" s="1007"/>
      <c r="LH217" s="1007"/>
      <c r="LI217" s="1007"/>
      <c r="LJ217" s="1007"/>
      <c r="LK217" s="1007"/>
      <c r="LL217" s="1007"/>
      <c r="LM217" s="1007"/>
      <c r="LN217" s="1007"/>
      <c r="LO217" s="1007"/>
      <c r="LP217" s="1007"/>
      <c r="LQ217" s="1007"/>
      <c r="LX217" s="1011"/>
      <c r="LY217" s="1011"/>
      <c r="MO217" s="1011"/>
    </row>
    <row r="218" spans="1:353" s="1004" customFormat="1" ht="14.25" customHeight="1" x14ac:dyDescent="0.2">
      <c r="A218" s="1074"/>
      <c r="B218" s="1074"/>
      <c r="C218" s="1074"/>
      <c r="D218" s="1074"/>
      <c r="E218" s="1005" t="s">
        <v>167</v>
      </c>
      <c r="F218" s="1000"/>
      <c r="G218" s="1057"/>
      <c r="H218" s="1002"/>
      <c r="K218" s="485">
        <f>K222+K224+K226+K228+K232+K234+K236+K238</f>
        <v>0</v>
      </c>
      <c r="L218" s="485">
        <f>L222+L224+L226+L228+L232+L234+L236+L238</f>
        <v>0</v>
      </c>
      <c r="M218" s="485">
        <f>M222+M224+M226+M228+M232+M234+M236+M238</f>
        <v>0</v>
      </c>
      <c r="N218" s="485">
        <f>N222+N224+N226+N228+N232+N234+N236+N238</f>
        <v>0</v>
      </c>
      <c r="O218" s="485">
        <f>O222+O224+O226+O228+O232+O234+O236+O238</f>
        <v>0</v>
      </c>
      <c r="P218" s="485">
        <f>SUM(K218:O218)</f>
        <v>0</v>
      </c>
      <c r="S218" s="1456"/>
      <c r="T218" s="1456"/>
      <c r="U218" s="1456"/>
      <c r="V218" s="1456"/>
      <c r="W218" s="1456"/>
      <c r="X218" s="1000"/>
      <c r="AA218" s="1000"/>
      <c r="AB218" s="1013"/>
      <c r="AC218" s="1000"/>
      <c r="AF218" s="1000"/>
      <c r="AG218" s="1013"/>
      <c r="AH218" s="1000"/>
      <c r="AK218" s="1000"/>
      <c r="AL218" s="1013"/>
      <c r="AM218" s="1000"/>
      <c r="AP218" s="1000"/>
      <c r="AQ218" s="1013"/>
      <c r="AR218" s="344"/>
      <c r="AS218" s="344"/>
      <c r="AT218" s="344"/>
      <c r="AU218" s="344"/>
      <c r="AV218" s="344"/>
      <c r="AW218" s="344"/>
      <c r="AX218" s="1014"/>
      <c r="AY218" s="1000"/>
      <c r="BB218" s="344"/>
      <c r="BC218" s="1014"/>
      <c r="BD218" s="1000"/>
      <c r="JW218" s="1007"/>
      <c r="KB218" s="1007"/>
      <c r="KC218" s="1007"/>
      <c r="KD218" s="1007"/>
      <c r="KE218" s="1007"/>
      <c r="KF218" s="1007"/>
      <c r="KG218" s="1007"/>
      <c r="KH218" s="1007"/>
      <c r="KI218" s="1007"/>
      <c r="KJ218" s="1007"/>
      <c r="KK218" s="1007"/>
      <c r="KL218" s="1007"/>
      <c r="KM218" s="1007"/>
      <c r="KN218" s="1007"/>
      <c r="KO218" s="1007"/>
      <c r="KP218" s="1007"/>
      <c r="KQ218" s="1007"/>
      <c r="KR218" s="1007"/>
      <c r="KS218" s="1007"/>
      <c r="KT218" s="1007"/>
      <c r="KU218" s="1007"/>
      <c r="KV218" s="1007"/>
      <c r="KW218" s="1007"/>
      <c r="KX218" s="1007"/>
      <c r="KY218" s="1007"/>
      <c r="KZ218" s="1007"/>
      <c r="LA218" s="1007"/>
      <c r="LB218" s="1007"/>
      <c r="LC218" s="1007"/>
      <c r="LD218" s="1007"/>
      <c r="LE218" s="1007"/>
      <c r="LF218" s="1007"/>
      <c r="LG218" s="1007"/>
      <c r="LH218" s="1007"/>
      <c r="LI218" s="1007"/>
      <c r="LJ218" s="1007"/>
      <c r="LK218" s="1007"/>
      <c r="LL218" s="1007"/>
      <c r="LM218" s="1007"/>
      <c r="LN218" s="1007"/>
      <c r="LO218" s="1007"/>
      <c r="LP218" s="1007"/>
      <c r="LQ218" s="1007"/>
      <c r="LX218" s="1011"/>
      <c r="LY218" s="1011"/>
      <c r="MO218" s="1011"/>
    </row>
    <row r="219" spans="1:353" s="1004" customFormat="1" ht="9.75" customHeight="1" x14ac:dyDescent="0.2">
      <c r="D219" s="1000"/>
      <c r="E219" s="1005"/>
      <c r="F219" s="1000"/>
      <c r="G219" s="1057"/>
      <c r="H219" s="1002"/>
      <c r="K219" s="1067"/>
      <c r="L219" s="1067"/>
      <c r="M219" s="1067"/>
      <c r="N219" s="1067"/>
      <c r="O219" s="1067"/>
      <c r="P219" s="1067"/>
      <c r="S219" s="1060" t="str">
        <f>C220</f>
        <v>Building Type: (for Utility Allowance, Monitoring Fees and other purposes)</v>
      </c>
      <c r="U219" s="1105"/>
      <c r="X219" s="1000"/>
      <c r="AA219" s="1000"/>
      <c r="AB219" s="1013"/>
      <c r="AC219" s="1000"/>
      <c r="AF219" s="1000"/>
      <c r="AG219" s="1013"/>
      <c r="AH219" s="1000"/>
      <c r="AK219" s="1000"/>
      <c r="AL219" s="1013"/>
      <c r="AM219" s="1000"/>
      <c r="AP219" s="1000"/>
      <c r="AQ219" s="1013"/>
      <c r="AR219" s="1000"/>
      <c r="AS219" s="1000"/>
      <c r="AT219" s="1000"/>
      <c r="AU219" s="1000"/>
      <c r="AV219" s="1000"/>
      <c r="AW219" s="1000"/>
      <c r="AY219" s="1000"/>
      <c r="BB219" s="1000"/>
      <c r="BD219" s="1000"/>
      <c r="JW219" s="1007"/>
      <c r="KB219" s="1007"/>
      <c r="KC219" s="1007"/>
      <c r="KD219" s="1007"/>
      <c r="KE219" s="1007"/>
      <c r="KF219" s="1007"/>
      <c r="KG219" s="1007"/>
      <c r="KH219" s="1007"/>
      <c r="KI219" s="1007"/>
      <c r="KJ219" s="1007"/>
      <c r="KK219" s="1007"/>
      <c r="KL219" s="1007"/>
      <c r="KM219" s="1007"/>
      <c r="KN219" s="1007"/>
      <c r="KO219" s="1007"/>
      <c r="KP219" s="1007"/>
      <c r="KQ219" s="1007"/>
      <c r="KR219" s="1007"/>
      <c r="KS219" s="1007"/>
      <c r="KT219" s="1007"/>
      <c r="KU219" s="1007"/>
      <c r="KV219" s="1007"/>
      <c r="KW219" s="1007"/>
      <c r="KX219" s="1007"/>
      <c r="KY219" s="1007"/>
      <c r="KZ219" s="1007"/>
      <c r="LA219" s="1007"/>
      <c r="LB219" s="1007"/>
      <c r="LC219" s="1007"/>
      <c r="LD219" s="1007"/>
      <c r="LE219" s="1007"/>
      <c r="LF219" s="1007"/>
      <c r="LG219" s="1007"/>
      <c r="LH219" s="1007"/>
      <c r="LI219" s="1007"/>
      <c r="LJ219" s="1007"/>
      <c r="LK219" s="1007"/>
      <c r="LL219" s="1007"/>
      <c r="LM219" s="1007"/>
      <c r="LN219" s="1007"/>
      <c r="LO219" s="1007"/>
      <c r="LP219" s="1007"/>
      <c r="LQ219" s="1007"/>
      <c r="LX219" s="1011"/>
      <c r="LY219" s="1011"/>
      <c r="MO219" s="1011"/>
    </row>
    <row r="220" spans="1:353" s="1004" customFormat="1" ht="14.25" customHeight="1" x14ac:dyDescent="0.2">
      <c r="C220" s="1469" t="s">
        <v>838</v>
      </c>
      <c r="D220" s="1469"/>
      <c r="E220" s="1005" t="s">
        <v>621</v>
      </c>
      <c r="F220" s="1000"/>
      <c r="G220" s="1057"/>
      <c r="H220" s="1002"/>
      <c r="K220" s="487">
        <f>SUM(K221:K230)</f>
        <v>0</v>
      </c>
      <c r="L220" s="487">
        <f>SUM(L221:L230)</f>
        <v>0</v>
      </c>
      <c r="M220" s="487">
        <f t="shared" ref="M220:N220" si="380">SUM(M221:M230)</f>
        <v>0</v>
      </c>
      <c r="N220" s="487">
        <f t="shared" si="380"/>
        <v>0</v>
      </c>
      <c r="O220" s="487">
        <f>SUM(O221:O230)</f>
        <v>0</v>
      </c>
      <c r="P220" s="487">
        <f>SUM(P221:P230)</f>
        <v>0</v>
      </c>
      <c r="S220" s="1456"/>
      <c r="T220" s="1456"/>
      <c r="U220" s="1456"/>
      <c r="V220" s="1456"/>
      <c r="W220" s="1456"/>
      <c r="X220" s="1000"/>
      <c r="AA220" s="1000"/>
      <c r="AB220" s="1013"/>
      <c r="AC220" s="1000"/>
      <c r="AF220" s="1000"/>
      <c r="AG220" s="1013"/>
      <c r="AH220" s="1000"/>
      <c r="AK220" s="1000"/>
      <c r="AL220" s="1013"/>
      <c r="AM220" s="1000"/>
      <c r="AP220" s="1000"/>
      <c r="AQ220" s="1013"/>
      <c r="AR220" s="344"/>
      <c r="AS220" s="344"/>
      <c r="AT220" s="344"/>
      <c r="AU220" s="344"/>
      <c r="AV220" s="344"/>
      <c r="AW220" s="344"/>
      <c r="BB220" s="344"/>
      <c r="LX220" s="1011"/>
      <c r="LY220" s="1011"/>
      <c r="MO220" s="1011"/>
    </row>
    <row r="221" spans="1:353" s="1004" customFormat="1" ht="14.25" customHeight="1" x14ac:dyDescent="0.2">
      <c r="C221" s="1469"/>
      <c r="D221" s="1469"/>
      <c r="E221" s="1005"/>
      <c r="F221" s="1000"/>
      <c r="H221" s="1075" t="s">
        <v>622</v>
      </c>
      <c r="I221" s="1063"/>
      <c r="K221" s="485">
        <f>JS141</f>
        <v>0</v>
      </c>
      <c r="L221" s="485">
        <f>JT141</f>
        <v>0</v>
      </c>
      <c r="M221" s="485">
        <f>JU141</f>
        <v>0</v>
      </c>
      <c r="N221" s="485">
        <f>JV141</f>
        <v>0</v>
      </c>
      <c r="O221" s="485">
        <f>JW141</f>
        <v>0</v>
      </c>
      <c r="P221" s="485">
        <f t="shared" ref="P221:P238" si="381">SUM(K221:O221)</f>
        <v>0</v>
      </c>
      <c r="S221" s="1456"/>
      <c r="T221" s="1456"/>
      <c r="U221" s="1456"/>
      <c r="V221" s="1456"/>
      <c r="W221" s="1456"/>
      <c r="X221" s="1000"/>
      <c r="AA221" s="1000"/>
      <c r="AB221" s="1013"/>
      <c r="AC221" s="1000"/>
      <c r="AF221" s="1000"/>
      <c r="AG221" s="1013"/>
      <c r="AH221" s="1000"/>
      <c r="AK221" s="1000"/>
      <c r="AL221" s="1013"/>
      <c r="AM221" s="1000"/>
      <c r="AP221" s="1000"/>
      <c r="AQ221" s="1013"/>
      <c r="AR221" s="344"/>
      <c r="AS221" s="344"/>
      <c r="AT221" s="344"/>
      <c r="AU221" s="344"/>
      <c r="AV221" s="344"/>
      <c r="AW221" s="344"/>
      <c r="BB221" s="344"/>
      <c r="LX221" s="1011"/>
      <c r="LY221" s="1011"/>
      <c r="MO221" s="1011"/>
    </row>
    <row r="222" spans="1:353" s="1004" customFormat="1" ht="14.25" customHeight="1" x14ac:dyDescent="0.2">
      <c r="C222" s="1469"/>
      <c r="D222" s="1469"/>
      <c r="E222" s="1005"/>
      <c r="F222" s="1000"/>
      <c r="H222" s="1076" t="s">
        <v>167</v>
      </c>
      <c r="I222" s="1077"/>
      <c r="K222" s="485">
        <f>JX141</f>
        <v>0</v>
      </c>
      <c r="L222" s="485">
        <f>JY141</f>
        <v>0</v>
      </c>
      <c r="M222" s="485">
        <f>JZ141</f>
        <v>0</v>
      </c>
      <c r="N222" s="485">
        <f>KA141</f>
        <v>0</v>
      </c>
      <c r="O222" s="485">
        <f>KB141</f>
        <v>0</v>
      </c>
      <c r="P222" s="485">
        <f t="shared" si="381"/>
        <v>0</v>
      </c>
      <c r="S222" s="1456"/>
      <c r="T222" s="1456"/>
      <c r="U222" s="1456"/>
      <c r="V222" s="1456"/>
      <c r="W222" s="1456"/>
      <c r="X222" s="1000"/>
      <c r="AA222" s="1000"/>
      <c r="AB222" s="1013"/>
      <c r="AC222" s="1000"/>
      <c r="AF222" s="1000"/>
      <c r="AG222" s="1013"/>
      <c r="AH222" s="1000"/>
      <c r="AK222" s="1000"/>
      <c r="AL222" s="1013"/>
      <c r="AM222" s="1000"/>
      <c r="AP222" s="1000"/>
      <c r="AQ222" s="1013"/>
      <c r="AR222" s="344"/>
      <c r="AS222" s="344"/>
      <c r="AT222" s="344"/>
      <c r="AU222" s="344"/>
      <c r="AV222" s="344"/>
      <c r="AW222" s="344"/>
      <c r="BB222" s="344"/>
      <c r="LX222" s="1011"/>
      <c r="LY222" s="1011"/>
      <c r="MO222" s="1011"/>
    </row>
    <row r="223" spans="1:353" s="1004" customFormat="1" ht="14.25" customHeight="1" x14ac:dyDescent="0.2">
      <c r="C223" s="1469"/>
      <c r="D223" s="1469"/>
      <c r="E223" s="1005"/>
      <c r="F223" s="1000"/>
      <c r="H223" s="1075" t="s">
        <v>623</v>
      </c>
      <c r="I223" s="1063"/>
      <c r="K223" s="485">
        <f>KC141</f>
        <v>0</v>
      </c>
      <c r="L223" s="485">
        <f>KD141</f>
        <v>0</v>
      </c>
      <c r="M223" s="485">
        <f>KE141</f>
        <v>0</v>
      </c>
      <c r="N223" s="485">
        <f>KF141</f>
        <v>0</v>
      </c>
      <c r="O223" s="485">
        <f>KG141</f>
        <v>0</v>
      </c>
      <c r="P223" s="485">
        <f t="shared" si="381"/>
        <v>0</v>
      </c>
      <c r="S223" s="1456"/>
      <c r="T223" s="1456"/>
      <c r="U223" s="1456"/>
      <c r="V223" s="1456"/>
      <c r="W223" s="1456"/>
      <c r="X223" s="1000"/>
      <c r="AA223" s="1000"/>
      <c r="AB223" s="1013"/>
      <c r="AC223" s="1000"/>
      <c r="AF223" s="1000"/>
      <c r="AG223" s="1013"/>
      <c r="AH223" s="1000"/>
      <c r="AK223" s="1000"/>
      <c r="AL223" s="1013"/>
      <c r="AM223" s="1000"/>
      <c r="AP223" s="1000"/>
      <c r="AQ223" s="1013"/>
      <c r="AR223" s="344"/>
      <c r="AS223" s="344"/>
      <c r="AT223" s="344"/>
      <c r="AU223" s="344"/>
      <c r="AV223" s="344"/>
      <c r="AW223" s="344"/>
      <c r="BB223" s="344"/>
      <c r="LX223" s="1011"/>
      <c r="LY223" s="1011"/>
      <c r="MO223" s="1011"/>
    </row>
    <row r="224" spans="1:353" s="1004" customFormat="1" ht="14.25" customHeight="1" x14ac:dyDescent="0.2">
      <c r="C224" s="1469"/>
      <c r="D224" s="1469"/>
      <c r="E224" s="1005"/>
      <c r="F224" s="1000"/>
      <c r="H224" s="1076" t="s">
        <v>167</v>
      </c>
      <c r="I224" s="1077"/>
      <c r="K224" s="485">
        <f>KH141</f>
        <v>0</v>
      </c>
      <c r="L224" s="485">
        <f>KI141</f>
        <v>0</v>
      </c>
      <c r="M224" s="485">
        <f>KJ141</f>
        <v>0</v>
      </c>
      <c r="N224" s="485">
        <f>KK141</f>
        <v>0</v>
      </c>
      <c r="O224" s="485">
        <f>KL141</f>
        <v>0</v>
      </c>
      <c r="P224" s="485">
        <f t="shared" si="381"/>
        <v>0</v>
      </c>
      <c r="S224" s="1456"/>
      <c r="T224" s="1456"/>
      <c r="U224" s="1456"/>
      <c r="V224" s="1456"/>
      <c r="W224" s="1456"/>
      <c r="X224" s="1000"/>
      <c r="AA224" s="1000"/>
      <c r="AB224" s="1013"/>
      <c r="AC224" s="1000"/>
      <c r="AF224" s="1000"/>
      <c r="AG224" s="1013"/>
      <c r="AH224" s="1000"/>
      <c r="AK224" s="1000"/>
      <c r="AL224" s="1013"/>
      <c r="AM224" s="1000"/>
      <c r="AP224" s="1000"/>
      <c r="AQ224" s="1013"/>
      <c r="AR224" s="344"/>
      <c r="AS224" s="344"/>
      <c r="AT224" s="344"/>
      <c r="AU224" s="344"/>
      <c r="AV224" s="344"/>
      <c r="AW224" s="344"/>
      <c r="BB224" s="344"/>
      <c r="LX224" s="1011"/>
      <c r="LY224" s="1011"/>
      <c r="MO224" s="1011"/>
    </row>
    <row r="225" spans="1:353" s="1004" customFormat="1" ht="14.25" customHeight="1" x14ac:dyDescent="0.2">
      <c r="C225" s="1469"/>
      <c r="D225" s="1469"/>
      <c r="E225" s="1005"/>
      <c r="F225" s="1000"/>
      <c r="H225" s="1075" t="s">
        <v>624</v>
      </c>
      <c r="I225" s="1063"/>
      <c r="K225" s="485">
        <f>KM141</f>
        <v>0</v>
      </c>
      <c r="L225" s="485">
        <f>KN141</f>
        <v>0</v>
      </c>
      <c r="M225" s="485">
        <f>KO141</f>
        <v>0</v>
      </c>
      <c r="N225" s="485">
        <f>KP141</f>
        <v>0</v>
      </c>
      <c r="O225" s="485">
        <f>KQ141</f>
        <v>0</v>
      </c>
      <c r="P225" s="485">
        <f t="shared" si="381"/>
        <v>0</v>
      </c>
      <c r="S225" s="1456"/>
      <c r="T225" s="1456"/>
      <c r="U225" s="1456"/>
      <c r="V225" s="1456"/>
      <c r="W225" s="1456"/>
      <c r="X225" s="1000"/>
      <c r="AA225" s="1000"/>
      <c r="AB225" s="1013"/>
      <c r="AC225" s="1000"/>
      <c r="AF225" s="1000"/>
      <c r="AG225" s="1013"/>
      <c r="AH225" s="1000"/>
      <c r="AK225" s="1000"/>
      <c r="AL225" s="1013"/>
      <c r="AM225" s="1000"/>
      <c r="AP225" s="1000"/>
      <c r="AQ225" s="1013"/>
      <c r="AR225" s="344"/>
      <c r="AS225" s="344"/>
      <c r="AT225" s="344"/>
      <c r="AU225" s="344"/>
      <c r="AV225" s="344"/>
      <c r="AW225" s="344"/>
      <c r="BB225" s="344"/>
      <c r="LX225" s="1011"/>
      <c r="LY225" s="1011"/>
      <c r="MO225" s="1011"/>
    </row>
    <row r="226" spans="1:353" s="1004" customFormat="1" ht="14.25" customHeight="1" x14ac:dyDescent="0.2">
      <c r="C226" s="1469"/>
      <c r="D226" s="1469"/>
      <c r="E226" s="1005"/>
      <c r="F226" s="1000"/>
      <c r="H226" s="1076" t="s">
        <v>167</v>
      </c>
      <c r="I226" s="1077"/>
      <c r="K226" s="485">
        <f>KR141</f>
        <v>0</v>
      </c>
      <c r="L226" s="485">
        <f>KS141</f>
        <v>0</v>
      </c>
      <c r="M226" s="485">
        <f>KT141</f>
        <v>0</v>
      </c>
      <c r="N226" s="485">
        <f>KU141</f>
        <v>0</v>
      </c>
      <c r="O226" s="485">
        <f>KV141</f>
        <v>0</v>
      </c>
      <c r="P226" s="485">
        <f t="shared" si="381"/>
        <v>0</v>
      </c>
      <c r="S226" s="1456"/>
      <c r="T226" s="1456"/>
      <c r="U226" s="1456"/>
      <c r="V226" s="1456"/>
      <c r="W226" s="1456"/>
      <c r="X226" s="1000"/>
      <c r="AA226" s="1000"/>
      <c r="AB226" s="1013"/>
      <c r="AC226" s="1000"/>
      <c r="AF226" s="1000"/>
      <c r="AG226" s="1013"/>
      <c r="AH226" s="1000"/>
      <c r="AK226" s="1000"/>
      <c r="AL226" s="1013"/>
      <c r="AM226" s="1000"/>
      <c r="AP226" s="1000"/>
      <c r="AQ226" s="1013"/>
      <c r="AR226" s="344"/>
      <c r="AS226" s="344"/>
      <c r="AT226" s="344"/>
      <c r="AU226" s="344"/>
      <c r="AV226" s="344"/>
      <c r="AW226" s="344"/>
      <c r="BB226" s="344"/>
      <c r="LX226" s="1011"/>
      <c r="LY226" s="1011"/>
      <c r="MO226" s="1011"/>
    </row>
    <row r="227" spans="1:353" s="1004" customFormat="1" ht="14.25" customHeight="1" x14ac:dyDescent="0.2">
      <c r="C227" s="1469"/>
      <c r="D227" s="1469"/>
      <c r="E227" s="1005"/>
      <c r="F227" s="1000"/>
      <c r="H227" s="1075" t="s">
        <v>625</v>
      </c>
      <c r="I227" s="1063"/>
      <c r="K227" s="485">
        <f>KW141</f>
        <v>0</v>
      </c>
      <c r="L227" s="485">
        <f>KX141</f>
        <v>0</v>
      </c>
      <c r="M227" s="485">
        <f>KY141</f>
        <v>0</v>
      </c>
      <c r="N227" s="485">
        <f>KZ141</f>
        <v>0</v>
      </c>
      <c r="O227" s="485">
        <f>LA141</f>
        <v>0</v>
      </c>
      <c r="P227" s="485">
        <f t="shared" si="381"/>
        <v>0</v>
      </c>
      <c r="S227" s="1456"/>
      <c r="T227" s="1456"/>
      <c r="U227" s="1456"/>
      <c r="V227" s="1456"/>
      <c r="W227" s="1456"/>
      <c r="X227" s="1000"/>
      <c r="AA227" s="1000"/>
      <c r="AB227" s="1013"/>
      <c r="AC227" s="1000"/>
      <c r="AF227" s="1000"/>
      <c r="AG227" s="1013"/>
      <c r="AH227" s="1000"/>
      <c r="AK227" s="1000"/>
      <c r="AL227" s="1013"/>
      <c r="AM227" s="1000"/>
      <c r="AP227" s="1000"/>
      <c r="AQ227" s="1013"/>
      <c r="AR227" s="344"/>
      <c r="AS227" s="344"/>
      <c r="AT227" s="344"/>
      <c r="AU227" s="344"/>
      <c r="AV227" s="344"/>
      <c r="AW227" s="344"/>
      <c r="BB227" s="344"/>
      <c r="LX227" s="1011"/>
      <c r="LY227" s="1011"/>
    </row>
    <row r="228" spans="1:353" s="1004" customFormat="1" ht="14.25" customHeight="1" x14ac:dyDescent="0.2">
      <c r="C228" s="1469"/>
      <c r="D228" s="1469"/>
      <c r="E228" s="1005"/>
      <c r="F228" s="1000"/>
      <c r="H228" s="1076" t="s">
        <v>167</v>
      </c>
      <c r="I228" s="1077"/>
      <c r="K228" s="485">
        <f>LB141</f>
        <v>0</v>
      </c>
      <c r="L228" s="485">
        <f>LC141</f>
        <v>0</v>
      </c>
      <c r="M228" s="485">
        <f>LD141</f>
        <v>0</v>
      </c>
      <c r="N228" s="485">
        <f>LE141</f>
        <v>0</v>
      </c>
      <c r="O228" s="485">
        <f>LF141</f>
        <v>0</v>
      </c>
      <c r="P228" s="485">
        <f t="shared" si="381"/>
        <v>0</v>
      </c>
      <c r="S228" s="1456"/>
      <c r="T228" s="1456"/>
      <c r="U228" s="1456"/>
      <c r="V228" s="1456"/>
      <c r="W228" s="1456"/>
      <c r="X228" s="1000"/>
      <c r="AA228" s="1000"/>
      <c r="AB228" s="1013"/>
      <c r="AC228" s="1000"/>
      <c r="AF228" s="1000"/>
      <c r="AG228" s="1013"/>
      <c r="AH228" s="1000"/>
      <c r="AK228" s="1000"/>
      <c r="AL228" s="1013"/>
      <c r="AM228" s="1000"/>
      <c r="AP228" s="1000"/>
      <c r="AQ228" s="1013"/>
      <c r="AR228" s="344"/>
      <c r="AS228" s="344"/>
      <c r="AT228" s="344"/>
      <c r="AU228" s="344"/>
      <c r="AV228" s="344"/>
      <c r="AW228" s="344"/>
      <c r="BB228" s="344"/>
      <c r="LX228" s="1011"/>
      <c r="LY228" s="1011"/>
    </row>
    <row r="229" spans="1:353" s="1004" customFormat="1" ht="14.25" customHeight="1" x14ac:dyDescent="0.2">
      <c r="C229" s="1100"/>
      <c r="D229" s="1100"/>
      <c r="E229" s="1005"/>
      <c r="F229" s="1000"/>
      <c r="H229" s="1075" t="s">
        <v>667</v>
      </c>
      <c r="I229" s="1063"/>
      <c r="K229" s="485">
        <f>LG141</f>
        <v>0</v>
      </c>
      <c r="L229" s="485">
        <f>LH141</f>
        <v>0</v>
      </c>
      <c r="M229" s="485">
        <f>LI141</f>
        <v>0</v>
      </c>
      <c r="N229" s="485">
        <f>LJ141</f>
        <v>0</v>
      </c>
      <c r="O229" s="485">
        <f>LK141</f>
        <v>0</v>
      </c>
      <c r="P229" s="485">
        <f t="shared" si="381"/>
        <v>0</v>
      </c>
      <c r="S229" s="1456"/>
      <c r="T229" s="1456"/>
      <c r="U229" s="1456"/>
      <c r="V229" s="1456"/>
      <c r="W229" s="1456"/>
      <c r="X229" s="1000"/>
      <c r="AA229" s="1000"/>
      <c r="AB229" s="1013"/>
      <c r="AC229" s="1000"/>
      <c r="AF229" s="1000"/>
      <c r="AG229" s="1013"/>
      <c r="AH229" s="1000"/>
      <c r="AK229" s="1000"/>
      <c r="AL229" s="1013"/>
      <c r="AM229" s="1000"/>
      <c r="AP229" s="1000"/>
      <c r="AQ229" s="1013"/>
      <c r="AR229" s="344"/>
      <c r="AS229" s="344"/>
      <c r="AT229" s="344"/>
      <c r="AU229" s="344"/>
      <c r="AV229" s="344"/>
      <c r="AW229" s="344"/>
      <c r="BB229" s="344"/>
      <c r="LX229" s="1011"/>
      <c r="LY229" s="1011"/>
    </row>
    <row r="230" spans="1:353" s="1004" customFormat="1" ht="14.25" customHeight="1" x14ac:dyDescent="0.2">
      <c r="C230" s="1100"/>
      <c r="D230" s="1100"/>
      <c r="E230" s="1005"/>
      <c r="F230" s="1000"/>
      <c r="H230" s="1076" t="s">
        <v>167</v>
      </c>
      <c r="I230" s="1077"/>
      <c r="K230" s="485">
        <f>LL141</f>
        <v>0</v>
      </c>
      <c r="L230" s="485">
        <f>LM141</f>
        <v>0</v>
      </c>
      <c r="M230" s="485">
        <f>LN141</f>
        <v>0</v>
      </c>
      <c r="N230" s="485">
        <f>LO141</f>
        <v>0</v>
      </c>
      <c r="O230" s="485">
        <f>LP141</f>
        <v>0</v>
      </c>
      <c r="P230" s="485">
        <f t="shared" si="381"/>
        <v>0</v>
      </c>
      <c r="S230" s="1456"/>
      <c r="T230" s="1456"/>
      <c r="U230" s="1456"/>
      <c r="V230" s="1456"/>
      <c r="W230" s="1456"/>
      <c r="X230" s="1000"/>
      <c r="AA230" s="1000"/>
      <c r="AB230" s="1013"/>
      <c r="AC230" s="1000"/>
      <c r="AF230" s="1000"/>
      <c r="AG230" s="1013"/>
      <c r="AH230" s="1000"/>
      <c r="AK230" s="1000"/>
      <c r="AL230" s="1013"/>
      <c r="AM230" s="1000"/>
      <c r="AP230" s="1000"/>
      <c r="AQ230" s="1013"/>
      <c r="AR230" s="344"/>
      <c r="AS230" s="344"/>
      <c r="AT230" s="344"/>
      <c r="AU230" s="344"/>
      <c r="AV230" s="344"/>
      <c r="AW230" s="344"/>
      <c r="BB230" s="344"/>
      <c r="LX230" s="1011"/>
      <c r="LY230" s="1011"/>
    </row>
    <row r="231" spans="1:353" s="1004" customFormat="1" ht="14.25" customHeight="1" x14ac:dyDescent="0.2">
      <c r="E231" s="1005" t="s">
        <v>626</v>
      </c>
      <c r="F231" s="1000"/>
      <c r="H231" s="1075"/>
      <c r="I231" s="1063"/>
      <c r="K231" s="485">
        <f>IE141</f>
        <v>0</v>
      </c>
      <c r="L231" s="485">
        <f>IF141</f>
        <v>0</v>
      </c>
      <c r="M231" s="485">
        <f>IG141</f>
        <v>0</v>
      </c>
      <c r="N231" s="485">
        <f>IH141</f>
        <v>0</v>
      </c>
      <c r="O231" s="485">
        <f>II141</f>
        <v>0</v>
      </c>
      <c r="P231" s="485">
        <f t="shared" si="381"/>
        <v>0</v>
      </c>
      <c r="S231" s="1456"/>
      <c r="T231" s="1456"/>
      <c r="U231" s="1456"/>
      <c r="V231" s="1456"/>
      <c r="W231" s="1456"/>
      <c r="X231" s="1000"/>
      <c r="AA231" s="1000"/>
      <c r="AB231" s="1013"/>
      <c r="AC231" s="1000"/>
      <c r="AF231" s="1000"/>
      <c r="AG231" s="1013"/>
      <c r="AH231" s="1000"/>
      <c r="AK231" s="1000"/>
      <c r="AL231" s="1013"/>
      <c r="AM231" s="1000"/>
      <c r="AP231" s="1000"/>
      <c r="AQ231" s="1013"/>
      <c r="AR231" s="344"/>
      <c r="AS231" s="344"/>
      <c r="AT231" s="344"/>
      <c r="AU231" s="344"/>
      <c r="AV231" s="344"/>
      <c r="AW231" s="344"/>
      <c r="AX231" s="1014"/>
      <c r="AY231" s="1000"/>
      <c r="BB231" s="344"/>
      <c r="BC231" s="1014"/>
      <c r="BD231" s="1000"/>
      <c r="JW231" s="1007"/>
      <c r="KB231" s="1007"/>
      <c r="KC231" s="1007"/>
      <c r="KD231" s="1007"/>
      <c r="KE231" s="1007"/>
      <c r="KF231" s="1007"/>
      <c r="KG231" s="1007"/>
      <c r="KH231" s="1007"/>
      <c r="KI231" s="1007"/>
      <c r="KJ231" s="1007"/>
      <c r="KK231" s="1007"/>
      <c r="KL231" s="1007"/>
      <c r="KM231" s="1007"/>
      <c r="KN231" s="1007"/>
      <c r="KO231" s="1007"/>
      <c r="KP231" s="1007"/>
      <c r="KQ231" s="1007"/>
      <c r="KR231" s="1007"/>
      <c r="KS231" s="1007"/>
      <c r="KT231" s="1007"/>
      <c r="KU231" s="1007"/>
      <c r="KV231" s="1007"/>
      <c r="KW231" s="1007"/>
      <c r="KX231" s="1007"/>
      <c r="KY231" s="1007"/>
      <c r="KZ231" s="1007"/>
      <c r="LA231" s="1007"/>
      <c r="LB231" s="1007"/>
      <c r="LC231" s="1007"/>
      <c r="LD231" s="1007"/>
      <c r="LE231" s="1007"/>
      <c r="LF231" s="1007"/>
      <c r="LG231" s="1007"/>
      <c r="LH231" s="1007"/>
      <c r="LI231" s="1007"/>
      <c r="LJ231" s="1007"/>
      <c r="LK231" s="1007"/>
      <c r="LL231" s="1007"/>
      <c r="LM231" s="1007"/>
      <c r="LN231" s="1007"/>
      <c r="LO231" s="1007"/>
      <c r="LP231" s="1007"/>
      <c r="LQ231" s="1007"/>
      <c r="LX231" s="1011"/>
      <c r="LY231" s="1011"/>
    </row>
    <row r="232" spans="1:353" s="1004" customFormat="1" ht="14.25" customHeight="1" x14ac:dyDescent="0.2">
      <c r="E232" s="1005"/>
      <c r="F232" s="1000"/>
      <c r="H232" s="1076" t="s">
        <v>167</v>
      </c>
      <c r="I232" s="1077"/>
      <c r="K232" s="485">
        <f>IJ141</f>
        <v>0</v>
      </c>
      <c r="L232" s="485">
        <f>IK141</f>
        <v>0</v>
      </c>
      <c r="M232" s="485">
        <f>IL141</f>
        <v>0</v>
      </c>
      <c r="N232" s="485">
        <f>IM141</f>
        <v>0</v>
      </c>
      <c r="O232" s="485">
        <f>IN141</f>
        <v>0</v>
      </c>
      <c r="P232" s="485">
        <f t="shared" si="381"/>
        <v>0</v>
      </c>
      <c r="S232" s="1456"/>
      <c r="T232" s="1456"/>
      <c r="U232" s="1456"/>
      <c r="V232" s="1456"/>
      <c r="W232" s="1456"/>
      <c r="X232" s="1000"/>
      <c r="AA232" s="1000"/>
      <c r="AB232" s="1013"/>
      <c r="AC232" s="1000"/>
      <c r="AF232" s="1000"/>
      <c r="AG232" s="1013"/>
      <c r="AH232" s="1000"/>
      <c r="AK232" s="1000"/>
      <c r="AL232" s="1013"/>
      <c r="AM232" s="1000"/>
      <c r="AP232" s="1000"/>
      <c r="AQ232" s="1013"/>
      <c r="AR232" s="344"/>
      <c r="AS232" s="344"/>
      <c r="AT232" s="344"/>
      <c r="AU232" s="344"/>
      <c r="AV232" s="344"/>
      <c r="AW232" s="344"/>
      <c r="AX232" s="1014"/>
      <c r="AY232" s="1000"/>
      <c r="BB232" s="344"/>
      <c r="BC232" s="1014"/>
      <c r="BD232" s="1000"/>
      <c r="JW232" s="1007"/>
      <c r="KB232" s="1007"/>
      <c r="KC232" s="1007"/>
      <c r="KD232" s="1007"/>
      <c r="KE232" s="1007"/>
      <c r="KF232" s="1007"/>
      <c r="KG232" s="1007"/>
      <c r="KH232" s="1007"/>
      <c r="KI232" s="1007"/>
      <c r="KJ232" s="1007"/>
      <c r="KK232" s="1007"/>
      <c r="KL232" s="1007"/>
      <c r="KM232" s="1007"/>
      <c r="KN232" s="1007"/>
      <c r="KO232" s="1007"/>
      <c r="KP232" s="1007"/>
      <c r="KQ232" s="1007"/>
      <c r="KR232" s="1007"/>
      <c r="KS232" s="1007"/>
      <c r="KT232" s="1007"/>
      <c r="KU232" s="1007"/>
      <c r="KV232" s="1007"/>
      <c r="KW232" s="1007"/>
      <c r="KX232" s="1007"/>
      <c r="KY232" s="1007"/>
      <c r="KZ232" s="1007"/>
      <c r="LA232" s="1007"/>
      <c r="LB232" s="1007"/>
      <c r="LC232" s="1007"/>
      <c r="LD232" s="1007"/>
      <c r="LE232" s="1007"/>
      <c r="LF232" s="1007"/>
      <c r="LG232" s="1007"/>
      <c r="LH232" s="1007"/>
      <c r="LI232" s="1007"/>
      <c r="LJ232" s="1007"/>
      <c r="LK232" s="1007"/>
      <c r="LL232" s="1007"/>
      <c r="LM232" s="1007"/>
      <c r="LN232" s="1007"/>
      <c r="LO232" s="1007"/>
      <c r="LP232" s="1007"/>
      <c r="LQ232" s="1007"/>
      <c r="LX232" s="1011"/>
      <c r="LY232" s="1011"/>
    </row>
    <row r="233" spans="1:353" s="1004" customFormat="1" ht="14.25" customHeight="1" x14ac:dyDescent="0.2">
      <c r="C233" s="1000"/>
      <c r="D233" s="1000"/>
      <c r="E233" s="1005" t="s">
        <v>627</v>
      </c>
      <c r="F233" s="1000"/>
      <c r="H233" s="1075"/>
      <c r="I233" s="1063"/>
      <c r="K233" s="485">
        <f>JI141</f>
        <v>0</v>
      </c>
      <c r="L233" s="485">
        <f>JJ141</f>
        <v>0</v>
      </c>
      <c r="M233" s="485">
        <f>JK141</f>
        <v>0</v>
      </c>
      <c r="N233" s="485">
        <f>JL141</f>
        <v>0</v>
      </c>
      <c r="O233" s="485">
        <f>JM141</f>
        <v>0</v>
      </c>
      <c r="P233" s="485">
        <f t="shared" si="381"/>
        <v>0</v>
      </c>
      <c r="S233" s="1456"/>
      <c r="T233" s="1456"/>
      <c r="U233" s="1456"/>
      <c r="V233" s="1456"/>
      <c r="W233" s="1456"/>
      <c r="X233" s="1000"/>
      <c r="AA233" s="1000"/>
      <c r="AB233" s="1013"/>
      <c r="AC233" s="1000"/>
      <c r="AF233" s="1000"/>
      <c r="AG233" s="1013"/>
      <c r="AH233" s="1000"/>
      <c r="AK233" s="1000"/>
      <c r="AL233" s="1013"/>
      <c r="AM233" s="1000"/>
      <c r="AP233" s="1000"/>
      <c r="AQ233" s="1013"/>
      <c r="AR233" s="344"/>
      <c r="AS233" s="344"/>
      <c r="AT233" s="344"/>
      <c r="AU233" s="344"/>
      <c r="AV233" s="344"/>
      <c r="AW233" s="344"/>
      <c r="BB233" s="344"/>
      <c r="LX233" s="1011"/>
      <c r="LY233" s="1011"/>
    </row>
    <row r="234" spans="1:353" s="1004" customFormat="1" ht="14.25" customHeight="1" x14ac:dyDescent="0.2">
      <c r="C234" s="1000"/>
      <c r="D234" s="1000"/>
      <c r="E234" s="1005"/>
      <c r="F234" s="1000"/>
      <c r="H234" s="1076" t="s">
        <v>167</v>
      </c>
      <c r="I234" s="1077"/>
      <c r="K234" s="485">
        <f>JN141</f>
        <v>0</v>
      </c>
      <c r="L234" s="485">
        <f>JO141</f>
        <v>0</v>
      </c>
      <c r="M234" s="485">
        <f>JP141</f>
        <v>0</v>
      </c>
      <c r="N234" s="485">
        <f>JQ141</f>
        <v>0</v>
      </c>
      <c r="O234" s="485">
        <f>JR141</f>
        <v>0</v>
      </c>
      <c r="P234" s="485">
        <f t="shared" si="381"/>
        <v>0</v>
      </c>
      <c r="S234" s="1456"/>
      <c r="T234" s="1456"/>
      <c r="U234" s="1456"/>
      <c r="V234" s="1456"/>
      <c r="W234" s="1456"/>
      <c r="X234" s="1000"/>
      <c r="AA234" s="1000"/>
      <c r="AB234" s="1013"/>
      <c r="AC234" s="1000"/>
      <c r="AF234" s="1000"/>
      <c r="AG234" s="1013"/>
      <c r="AH234" s="1000"/>
      <c r="AK234" s="1000"/>
      <c r="AL234" s="1013"/>
      <c r="AM234" s="1000"/>
      <c r="AP234" s="1000"/>
      <c r="AQ234" s="1013"/>
      <c r="AR234" s="344"/>
      <c r="AS234" s="344"/>
      <c r="AT234" s="344"/>
      <c r="AU234" s="344"/>
      <c r="AV234" s="344"/>
      <c r="AW234" s="344"/>
      <c r="BB234" s="344"/>
      <c r="LX234" s="1011"/>
      <c r="LY234" s="1011"/>
    </row>
    <row r="235" spans="1:353" s="1004" customFormat="1" ht="14.25" customHeight="1" x14ac:dyDescent="0.2">
      <c r="C235" s="1000"/>
      <c r="D235" s="1000"/>
      <c r="E235" s="1005" t="s">
        <v>628</v>
      </c>
      <c r="F235" s="1000"/>
      <c r="H235" s="1075"/>
      <c r="I235" s="1063"/>
      <c r="K235" s="485">
        <f>IY141</f>
        <v>0</v>
      </c>
      <c r="L235" s="485">
        <f>IZ141</f>
        <v>0</v>
      </c>
      <c r="M235" s="485">
        <f>JA141</f>
        <v>0</v>
      </c>
      <c r="N235" s="485">
        <f>JB141</f>
        <v>0</v>
      </c>
      <c r="O235" s="485">
        <f>JC141</f>
        <v>0</v>
      </c>
      <c r="P235" s="485">
        <f t="shared" si="381"/>
        <v>0</v>
      </c>
      <c r="S235" s="1456"/>
      <c r="T235" s="1456"/>
      <c r="U235" s="1456"/>
      <c r="V235" s="1456"/>
      <c r="W235" s="1456"/>
      <c r="X235" s="1000"/>
      <c r="AA235" s="1000"/>
      <c r="AB235" s="1013"/>
      <c r="AC235" s="1000"/>
      <c r="AF235" s="1000"/>
      <c r="AG235" s="1013"/>
      <c r="AH235" s="1000"/>
      <c r="AK235" s="1000"/>
      <c r="AL235" s="1013"/>
      <c r="AM235" s="1000"/>
      <c r="AP235" s="1000"/>
      <c r="AQ235" s="1013"/>
      <c r="AR235" s="344"/>
      <c r="AS235" s="344"/>
      <c r="AT235" s="344"/>
      <c r="AU235" s="344"/>
      <c r="AV235" s="344"/>
      <c r="AW235" s="344"/>
      <c r="AX235" s="1014"/>
      <c r="AY235" s="1000"/>
      <c r="BB235" s="344"/>
      <c r="BC235" s="1014"/>
      <c r="BD235" s="1000"/>
      <c r="JW235" s="1007"/>
      <c r="KB235" s="1007"/>
      <c r="KC235" s="1007"/>
      <c r="KD235" s="1007"/>
      <c r="KE235" s="1007"/>
      <c r="KF235" s="1007"/>
      <c r="KG235" s="1007"/>
      <c r="KH235" s="1007"/>
      <c r="KI235" s="1007"/>
      <c r="KJ235" s="1007"/>
      <c r="KK235" s="1007"/>
      <c r="KL235" s="1007"/>
      <c r="KM235" s="1007"/>
      <c r="KN235" s="1007"/>
      <c r="KO235" s="1007"/>
      <c r="KP235" s="1007"/>
      <c r="KQ235" s="1007"/>
      <c r="KR235" s="1007"/>
      <c r="KS235" s="1007"/>
      <c r="KT235" s="1007"/>
      <c r="KU235" s="1007"/>
      <c r="KV235" s="1007"/>
      <c r="KW235" s="1007"/>
      <c r="KX235" s="1007"/>
      <c r="KY235" s="1007"/>
      <c r="KZ235" s="1007"/>
      <c r="LA235" s="1007"/>
      <c r="LB235" s="1007"/>
      <c r="LC235" s="1007"/>
      <c r="LD235" s="1007"/>
      <c r="LE235" s="1007"/>
      <c r="LF235" s="1007"/>
      <c r="LG235" s="1007"/>
      <c r="LH235" s="1007"/>
      <c r="LI235" s="1007"/>
      <c r="LJ235" s="1007"/>
      <c r="LK235" s="1007"/>
      <c r="LL235" s="1007"/>
      <c r="LM235" s="1007"/>
      <c r="LN235" s="1007"/>
      <c r="LO235" s="1007"/>
      <c r="LP235" s="1007"/>
      <c r="LQ235" s="1007"/>
      <c r="LX235" s="1011"/>
      <c r="LY235" s="1011"/>
    </row>
    <row r="236" spans="1:353" s="1004" customFormat="1" ht="14.25" customHeight="1" x14ac:dyDescent="0.2">
      <c r="C236" s="1000"/>
      <c r="D236" s="1000"/>
      <c r="E236" s="1005"/>
      <c r="F236" s="1000"/>
      <c r="H236" s="1076" t="s">
        <v>167</v>
      </c>
      <c r="I236" s="1077"/>
      <c r="K236" s="485">
        <f>JD141</f>
        <v>0</v>
      </c>
      <c r="L236" s="485">
        <f>JE141</f>
        <v>0</v>
      </c>
      <c r="M236" s="485">
        <f>JF141</f>
        <v>0</v>
      </c>
      <c r="N236" s="485">
        <f>JG141</f>
        <v>0</v>
      </c>
      <c r="O236" s="485">
        <f>JH141</f>
        <v>0</v>
      </c>
      <c r="P236" s="485">
        <f t="shared" si="381"/>
        <v>0</v>
      </c>
      <c r="S236" s="1456"/>
      <c r="T236" s="1456"/>
      <c r="U236" s="1456"/>
      <c r="V236" s="1456"/>
      <c r="W236" s="1456"/>
      <c r="X236" s="1000"/>
      <c r="AA236" s="1000"/>
      <c r="AB236" s="1013"/>
      <c r="AC236" s="1000"/>
      <c r="AF236" s="1000"/>
      <c r="AG236" s="1013"/>
      <c r="AH236" s="1000"/>
      <c r="AK236" s="1000"/>
      <c r="AL236" s="1013"/>
      <c r="AM236" s="1000"/>
      <c r="AP236" s="1000"/>
      <c r="AQ236" s="1013"/>
      <c r="AR236" s="344"/>
      <c r="AS236" s="344"/>
      <c r="AT236" s="344"/>
      <c r="AU236" s="344"/>
      <c r="AV236" s="344"/>
      <c r="AW236" s="344"/>
      <c r="AX236" s="1014"/>
      <c r="AY236" s="1000"/>
      <c r="BB236" s="344"/>
      <c r="BC236" s="1014"/>
      <c r="BD236" s="1000"/>
      <c r="JW236" s="1007"/>
      <c r="KB236" s="1007"/>
      <c r="KC236" s="1007"/>
      <c r="KD236" s="1007"/>
      <c r="KE236" s="1007"/>
      <c r="KF236" s="1007"/>
      <c r="KG236" s="1007"/>
      <c r="KH236" s="1007"/>
      <c r="KI236" s="1007"/>
      <c r="KJ236" s="1007"/>
      <c r="KK236" s="1007"/>
      <c r="KL236" s="1007"/>
      <c r="KM236" s="1007"/>
      <c r="KN236" s="1007"/>
      <c r="KO236" s="1007"/>
      <c r="KP236" s="1007"/>
      <c r="KQ236" s="1007"/>
      <c r="KR236" s="1007"/>
      <c r="KS236" s="1007"/>
      <c r="KT236" s="1007"/>
      <c r="KU236" s="1007"/>
      <c r="KV236" s="1007"/>
      <c r="KW236" s="1007"/>
      <c r="KX236" s="1007"/>
      <c r="KY236" s="1007"/>
      <c r="KZ236" s="1007"/>
      <c r="LA236" s="1007"/>
      <c r="LB236" s="1007"/>
      <c r="LC236" s="1007"/>
      <c r="LD236" s="1007"/>
      <c r="LE236" s="1007"/>
      <c r="LF236" s="1007"/>
      <c r="LG236" s="1007"/>
      <c r="LH236" s="1007"/>
      <c r="LI236" s="1007"/>
      <c r="LJ236" s="1007"/>
      <c r="LK236" s="1007"/>
      <c r="LL236" s="1007"/>
      <c r="LM236" s="1007"/>
      <c r="LN236" s="1007"/>
      <c r="LO236" s="1007"/>
      <c r="LP236" s="1007"/>
      <c r="LQ236" s="1007"/>
      <c r="LX236" s="1011"/>
      <c r="LY236" s="1011"/>
    </row>
    <row r="237" spans="1:353" s="1004" customFormat="1" ht="14.25" customHeight="1" x14ac:dyDescent="0.2">
      <c r="C237" s="1000"/>
      <c r="D237" s="1000"/>
      <c r="E237" s="1002" t="s">
        <v>629</v>
      </c>
      <c r="F237" s="1000"/>
      <c r="H237" s="1075"/>
      <c r="I237" s="1063"/>
      <c r="K237" s="485">
        <f>IO141</f>
        <v>0</v>
      </c>
      <c r="L237" s="485">
        <f>IP141</f>
        <v>0</v>
      </c>
      <c r="M237" s="485">
        <f>IQ141</f>
        <v>0</v>
      </c>
      <c r="N237" s="485">
        <f>IR141</f>
        <v>0</v>
      </c>
      <c r="O237" s="485">
        <f>IS141</f>
        <v>0</v>
      </c>
      <c r="P237" s="485">
        <f t="shared" si="381"/>
        <v>0</v>
      </c>
      <c r="S237" s="1456"/>
      <c r="T237" s="1456"/>
      <c r="U237" s="1456"/>
      <c r="V237" s="1456"/>
      <c r="W237" s="1456"/>
      <c r="X237" s="1000"/>
      <c r="AA237" s="1000"/>
      <c r="AB237" s="1013"/>
      <c r="AC237" s="1000"/>
      <c r="AF237" s="1000"/>
      <c r="AG237" s="1013"/>
      <c r="AH237" s="1000"/>
      <c r="AK237" s="1000"/>
      <c r="AL237" s="1013"/>
      <c r="AM237" s="1000"/>
      <c r="AP237" s="1000"/>
      <c r="AQ237" s="1013"/>
      <c r="AR237" s="344"/>
      <c r="AS237" s="344"/>
      <c r="AT237" s="344"/>
      <c r="AU237" s="344"/>
      <c r="AV237" s="344"/>
      <c r="AW237" s="344"/>
      <c r="BB237" s="344"/>
      <c r="LX237" s="1011"/>
      <c r="LY237" s="1011"/>
    </row>
    <row r="238" spans="1:353" s="1004" customFormat="1" ht="14.25" customHeight="1" x14ac:dyDescent="0.2">
      <c r="C238" s="1000"/>
      <c r="D238" s="1000"/>
      <c r="E238" s="1002"/>
      <c r="F238" s="1000"/>
      <c r="H238" s="1076" t="s">
        <v>167</v>
      </c>
      <c r="I238" s="1077"/>
      <c r="K238" s="485">
        <f>IT141</f>
        <v>0</v>
      </c>
      <c r="L238" s="485">
        <f>IU141</f>
        <v>0</v>
      </c>
      <c r="M238" s="485">
        <f>IV141</f>
        <v>0</v>
      </c>
      <c r="N238" s="485">
        <f>IW141</f>
        <v>0</v>
      </c>
      <c r="O238" s="485">
        <f>IX141</f>
        <v>0</v>
      </c>
      <c r="P238" s="485">
        <f t="shared" si="381"/>
        <v>0</v>
      </c>
      <c r="S238" s="1456"/>
      <c r="T238" s="1456"/>
      <c r="U238" s="1456"/>
      <c r="V238" s="1456"/>
      <c r="W238" s="1456"/>
      <c r="X238" s="1000"/>
      <c r="AA238" s="1000"/>
      <c r="AB238" s="1013"/>
      <c r="AC238" s="1000"/>
      <c r="AF238" s="1000"/>
      <c r="AG238" s="1013"/>
      <c r="AH238" s="1000"/>
      <c r="AK238" s="1000"/>
      <c r="AL238" s="1013"/>
      <c r="AM238" s="1000"/>
      <c r="AP238" s="1000"/>
      <c r="AQ238" s="1013"/>
      <c r="AR238" s="344"/>
      <c r="AS238" s="344"/>
      <c r="AT238" s="344"/>
      <c r="AU238" s="344"/>
      <c r="AV238" s="344"/>
      <c r="AW238" s="344"/>
      <c r="BB238" s="344"/>
      <c r="LX238" s="1011"/>
      <c r="LY238" s="1011"/>
    </row>
    <row r="239" spans="1:353" s="1004" customFormat="1" ht="10.5" customHeight="1" x14ac:dyDescent="0.2">
      <c r="C239" s="1000"/>
      <c r="H239" s="1078"/>
      <c r="I239" s="1079"/>
      <c r="K239" s="1068"/>
      <c r="L239" s="1068"/>
      <c r="M239" s="1068"/>
      <c r="N239" s="1068"/>
      <c r="O239" s="1068"/>
      <c r="P239" s="1068"/>
      <c r="JW239" s="1007"/>
      <c r="KB239" s="1007"/>
      <c r="KC239" s="1007"/>
      <c r="KD239" s="1007"/>
      <c r="KE239" s="1007"/>
      <c r="KF239" s="1007"/>
      <c r="KG239" s="1007"/>
      <c r="KH239" s="1007"/>
      <c r="KI239" s="1007"/>
      <c r="KJ239" s="1007"/>
      <c r="KK239" s="1007"/>
      <c r="KL239" s="1007"/>
      <c r="KM239" s="1007"/>
      <c r="KN239" s="1007"/>
      <c r="KO239" s="1007"/>
      <c r="KP239" s="1007"/>
      <c r="KQ239" s="1007"/>
      <c r="KR239" s="1007"/>
      <c r="KS239" s="1007"/>
      <c r="KT239" s="1007"/>
      <c r="KU239" s="1007"/>
      <c r="KV239" s="1007"/>
      <c r="KW239" s="1007"/>
      <c r="KX239" s="1007"/>
      <c r="KY239" s="1007"/>
      <c r="KZ239" s="1007"/>
      <c r="LA239" s="1007"/>
      <c r="LB239" s="1007"/>
      <c r="LC239" s="1007"/>
      <c r="LD239" s="1007"/>
      <c r="LE239" s="1007"/>
      <c r="LF239" s="1007"/>
      <c r="LG239" s="1007"/>
      <c r="LH239" s="1007"/>
      <c r="LI239" s="1007"/>
      <c r="LJ239" s="1007"/>
      <c r="LK239" s="1007"/>
      <c r="LL239" s="1007"/>
      <c r="LM239" s="1007"/>
      <c r="LN239" s="1007"/>
      <c r="LO239" s="1007"/>
      <c r="LP239" s="1007"/>
      <c r="LQ239" s="1007"/>
      <c r="LX239" s="1011"/>
      <c r="MN239" s="1011"/>
    </row>
    <row r="240" spans="1:353" s="1004" customFormat="1" ht="14.45" customHeight="1" x14ac:dyDescent="0.2">
      <c r="A240" s="1011" t="s">
        <v>15</v>
      </c>
      <c r="B240" s="1011" t="s">
        <v>836</v>
      </c>
      <c r="H240" s="1002"/>
      <c r="L240" s="1462">
        <f>$L$53</f>
        <v>0</v>
      </c>
      <c r="M240" s="1462"/>
      <c r="N240" s="1462"/>
      <c r="O240" s="1462"/>
      <c r="S240" s="1463" t="str">
        <f>B240</f>
        <v>UNIT SUMMARY (Continued)</v>
      </c>
      <c r="T240" s="1463"/>
      <c r="U240" s="1463"/>
      <c r="V240" s="1463"/>
      <c r="AY240" s="1000"/>
      <c r="BD240" s="1000"/>
      <c r="JW240" s="1007"/>
      <c r="KB240" s="1007"/>
      <c r="KC240" s="1007"/>
      <c r="KD240" s="1007"/>
      <c r="KE240" s="1007"/>
      <c r="KF240" s="1007"/>
      <c r="KG240" s="1007"/>
      <c r="KH240" s="1007"/>
      <c r="KI240" s="1007"/>
      <c r="KJ240" s="1007"/>
      <c r="KK240" s="1007"/>
      <c r="KL240" s="1007"/>
      <c r="KM240" s="1007"/>
      <c r="KN240" s="1007"/>
      <c r="KO240" s="1007"/>
      <c r="KP240" s="1007"/>
      <c r="KQ240" s="1007"/>
      <c r="KR240" s="1007"/>
      <c r="KS240" s="1007"/>
      <c r="KT240" s="1007"/>
      <c r="KU240" s="1007"/>
      <c r="KV240" s="1007"/>
      <c r="KW240" s="1007"/>
      <c r="KX240" s="1007"/>
      <c r="KY240" s="1007"/>
      <c r="KZ240" s="1007"/>
      <c r="LA240" s="1007"/>
      <c r="LB240" s="1007"/>
      <c r="LC240" s="1007"/>
      <c r="LD240" s="1007"/>
      <c r="LE240" s="1007"/>
      <c r="LF240" s="1007"/>
      <c r="LG240" s="1007"/>
      <c r="LH240" s="1007"/>
      <c r="LI240" s="1007"/>
      <c r="LJ240" s="1007"/>
      <c r="LK240" s="1007"/>
      <c r="LL240" s="1007"/>
      <c r="LM240" s="1007"/>
      <c r="LN240" s="1007"/>
      <c r="LO240" s="1007"/>
      <c r="LP240" s="1007"/>
      <c r="LQ240" s="1007"/>
      <c r="LX240" s="1011"/>
      <c r="LY240" s="1011"/>
    </row>
    <row r="241" spans="1:337" s="1004" customFormat="1" ht="9" customHeight="1" x14ac:dyDescent="0.2">
      <c r="A241" s="1011"/>
      <c r="B241" s="1011"/>
      <c r="H241" s="1002"/>
      <c r="Q241" s="1025"/>
      <c r="S241" s="1080" t="str">
        <f>C242</f>
        <v>Building Type:
(for Cost Limit purposes only - see Application Instructions for further detail)</v>
      </c>
      <c r="T241" s="1011"/>
      <c r="U241" s="1106"/>
      <c r="AY241" s="1000"/>
      <c r="BD241" s="1000"/>
      <c r="JW241" s="1007"/>
      <c r="KB241" s="1007"/>
      <c r="KC241" s="1007"/>
      <c r="KD241" s="1007"/>
      <c r="KE241" s="1007"/>
      <c r="KF241" s="1007"/>
      <c r="KG241" s="1007"/>
      <c r="KH241" s="1007"/>
      <c r="KI241" s="1007"/>
      <c r="KJ241" s="1007"/>
      <c r="KK241" s="1007"/>
      <c r="KL241" s="1007"/>
      <c r="KM241" s="1007"/>
      <c r="KN241" s="1007"/>
      <c r="KO241" s="1007"/>
      <c r="KP241" s="1007"/>
      <c r="KQ241" s="1007"/>
      <c r="KR241" s="1007"/>
      <c r="KS241" s="1007"/>
      <c r="KT241" s="1007"/>
      <c r="KU241" s="1007"/>
      <c r="KV241" s="1007"/>
      <c r="KW241" s="1007"/>
      <c r="KX241" s="1007"/>
      <c r="KY241" s="1007"/>
      <c r="KZ241" s="1007"/>
      <c r="LA241" s="1007"/>
      <c r="LB241" s="1007"/>
      <c r="LC241" s="1007"/>
      <c r="LD241" s="1007"/>
      <c r="LE241" s="1007"/>
      <c r="LF241" s="1007"/>
      <c r="LG241" s="1007"/>
      <c r="LH241" s="1007"/>
      <c r="LI241" s="1007"/>
      <c r="LJ241" s="1007"/>
      <c r="LK241" s="1007"/>
      <c r="LL241" s="1007"/>
      <c r="LM241" s="1007"/>
      <c r="LN241" s="1007"/>
      <c r="LO241" s="1007"/>
      <c r="LP241" s="1007"/>
      <c r="LQ241" s="1007"/>
      <c r="LX241" s="1011"/>
      <c r="LY241" s="1011"/>
    </row>
    <row r="242" spans="1:337" s="1004" customFormat="1" ht="14.25" customHeight="1" x14ac:dyDescent="0.2">
      <c r="C242" s="1469" t="s">
        <v>839</v>
      </c>
      <c r="D242" s="1469"/>
      <c r="E242" s="1005" t="s">
        <v>631</v>
      </c>
      <c r="F242" s="1057"/>
      <c r="H242" s="1075"/>
      <c r="I242" s="1063"/>
      <c r="K242" s="485">
        <f t="shared" ref="K242:O243" si="382">K231+K235+K237</f>
        <v>0</v>
      </c>
      <c r="L242" s="485">
        <f>L231+L235+L237</f>
        <v>0</v>
      </c>
      <c r="M242" s="485">
        <f t="shared" si="382"/>
        <v>0</v>
      </c>
      <c r="N242" s="485">
        <f t="shared" si="382"/>
        <v>0</v>
      </c>
      <c r="O242" s="485">
        <f t="shared" si="382"/>
        <v>0</v>
      </c>
      <c r="P242" s="485">
        <f t="shared" ref="P242:P249" si="383">SUM(K242:O242)</f>
        <v>0</v>
      </c>
      <c r="S242" s="1456"/>
      <c r="T242" s="1456"/>
      <c r="U242" s="1456"/>
      <c r="V242" s="1456"/>
      <c r="W242" s="1456"/>
      <c r="X242" s="1000"/>
      <c r="AA242" s="1000"/>
      <c r="AB242" s="1013"/>
      <c r="AC242" s="1000"/>
      <c r="AF242" s="1000"/>
      <c r="AG242" s="1013"/>
      <c r="AH242" s="1000"/>
      <c r="AK242" s="1000"/>
      <c r="AL242" s="1013"/>
      <c r="AM242" s="1000"/>
      <c r="AP242" s="1000"/>
      <c r="AQ242" s="1013"/>
      <c r="AR242" s="344"/>
      <c r="AS242" s="344"/>
      <c r="AT242" s="344"/>
      <c r="AU242" s="344"/>
      <c r="AV242" s="344"/>
      <c r="AW242" s="344"/>
      <c r="BB242" s="344"/>
      <c r="LX242" s="1011"/>
      <c r="LY242" s="1011"/>
    </row>
    <row r="243" spans="1:337" s="1004" customFormat="1" ht="14.25" customHeight="1" x14ac:dyDescent="0.2">
      <c r="C243" s="1469"/>
      <c r="D243" s="1469"/>
      <c r="E243" s="1005"/>
      <c r="F243" s="1057"/>
      <c r="H243" s="1076" t="s">
        <v>167</v>
      </c>
      <c r="I243" s="1077"/>
      <c r="K243" s="485">
        <f t="shared" si="382"/>
        <v>0</v>
      </c>
      <c r="L243" s="485">
        <f t="shared" si="382"/>
        <v>0</v>
      </c>
      <c r="M243" s="485">
        <f t="shared" si="382"/>
        <v>0</v>
      </c>
      <c r="N243" s="485">
        <f t="shared" si="382"/>
        <v>0</v>
      </c>
      <c r="O243" s="485">
        <f t="shared" si="382"/>
        <v>0</v>
      </c>
      <c r="P243" s="485">
        <f t="shared" si="383"/>
        <v>0</v>
      </c>
      <c r="S243" s="1456"/>
      <c r="T243" s="1456"/>
      <c r="U243" s="1456"/>
      <c r="V243" s="1456"/>
      <c r="W243" s="1456"/>
      <c r="X243" s="1000"/>
      <c r="AA243" s="1000"/>
      <c r="AB243" s="1013"/>
      <c r="AC243" s="1000"/>
      <c r="AF243" s="1000"/>
      <c r="AG243" s="1013"/>
      <c r="AH243" s="1000"/>
      <c r="AK243" s="1000"/>
      <c r="AL243" s="1013"/>
      <c r="AM243" s="1000"/>
      <c r="AP243" s="1000"/>
      <c r="AQ243" s="1013"/>
      <c r="AR243" s="344"/>
      <c r="AS243" s="344"/>
      <c r="AT243" s="344"/>
      <c r="AU243" s="344"/>
      <c r="AV243" s="344"/>
      <c r="AW243" s="344"/>
      <c r="BB243" s="344"/>
      <c r="LX243" s="1011"/>
      <c r="LY243" s="1011"/>
    </row>
    <row r="244" spans="1:337" s="1004" customFormat="1" ht="14.25" customHeight="1" x14ac:dyDescent="0.2">
      <c r="C244" s="1469"/>
      <c r="D244" s="1469"/>
      <c r="E244" s="1005" t="s">
        <v>632</v>
      </c>
      <c r="F244" s="1057"/>
      <c r="H244" s="1060"/>
      <c r="I244" s="1057"/>
      <c r="K244" s="485">
        <f t="shared" ref="K244:O245" si="384">K221+K233</f>
        <v>0</v>
      </c>
      <c r="L244" s="485">
        <f t="shared" si="384"/>
        <v>0</v>
      </c>
      <c r="M244" s="485">
        <f t="shared" si="384"/>
        <v>0</v>
      </c>
      <c r="N244" s="485">
        <f t="shared" si="384"/>
        <v>0</v>
      </c>
      <c r="O244" s="485">
        <f t="shared" si="384"/>
        <v>0</v>
      </c>
      <c r="P244" s="485">
        <f t="shared" si="383"/>
        <v>0</v>
      </c>
      <c r="S244" s="1456"/>
      <c r="T244" s="1456"/>
      <c r="U244" s="1456"/>
      <c r="V244" s="1456"/>
      <c r="W244" s="1456"/>
      <c r="X244" s="1000"/>
      <c r="AA244" s="1000"/>
      <c r="AB244" s="1013"/>
      <c r="AC244" s="1000"/>
      <c r="AF244" s="1000"/>
      <c r="AG244" s="1013"/>
      <c r="AH244" s="1000"/>
      <c r="AK244" s="1000"/>
      <c r="AL244" s="1013"/>
      <c r="AM244" s="1000"/>
      <c r="AP244" s="1000"/>
      <c r="AQ244" s="1013"/>
      <c r="AR244" s="344"/>
      <c r="AS244" s="344"/>
      <c r="AT244" s="344"/>
      <c r="AU244" s="344"/>
      <c r="AV244" s="344"/>
      <c r="AW244" s="344"/>
      <c r="BB244" s="344"/>
      <c r="LX244" s="1011"/>
      <c r="LY244" s="1011"/>
    </row>
    <row r="245" spans="1:337" s="1004" customFormat="1" ht="14.25" customHeight="1" x14ac:dyDescent="0.2">
      <c r="C245" s="1469"/>
      <c r="D245" s="1469"/>
      <c r="E245" s="1005"/>
      <c r="F245" s="1057"/>
      <c r="H245" s="1076" t="s">
        <v>167</v>
      </c>
      <c r="I245" s="1077"/>
      <c r="K245" s="485">
        <f t="shared" si="384"/>
        <v>0</v>
      </c>
      <c r="L245" s="485">
        <f t="shared" si="384"/>
        <v>0</v>
      </c>
      <c r="M245" s="485">
        <f t="shared" si="384"/>
        <v>0</v>
      </c>
      <c r="N245" s="485">
        <f t="shared" si="384"/>
        <v>0</v>
      </c>
      <c r="O245" s="485">
        <f t="shared" si="384"/>
        <v>0</v>
      </c>
      <c r="P245" s="485">
        <f t="shared" si="383"/>
        <v>0</v>
      </c>
      <c r="S245" s="1456"/>
      <c r="T245" s="1456"/>
      <c r="U245" s="1456"/>
      <c r="V245" s="1456"/>
      <c r="W245" s="1456"/>
      <c r="X245" s="1000"/>
      <c r="AA245" s="1000"/>
      <c r="AB245" s="1013"/>
      <c r="AC245" s="1000"/>
      <c r="AF245" s="1000"/>
      <c r="AG245" s="1013"/>
      <c r="AH245" s="1000"/>
      <c r="AK245" s="1000"/>
      <c r="AL245" s="1013"/>
      <c r="AM245" s="1000"/>
      <c r="AP245" s="1000"/>
      <c r="AQ245" s="1013"/>
      <c r="AR245" s="344"/>
      <c r="AS245" s="344"/>
      <c r="AT245" s="344"/>
      <c r="AU245" s="344"/>
      <c r="AV245" s="344"/>
      <c r="AW245" s="344"/>
      <c r="BB245" s="344"/>
      <c r="LX245" s="1011"/>
      <c r="LY245" s="1011"/>
    </row>
    <row r="246" spans="1:337" s="1004" customFormat="1" ht="14.25" customHeight="1" x14ac:dyDescent="0.2">
      <c r="C246" s="1469"/>
      <c r="D246" s="1469"/>
      <c r="E246" s="1005" t="s">
        <v>633</v>
      </c>
      <c r="F246" s="1057"/>
      <c r="H246" s="1075"/>
      <c r="I246" s="1063"/>
      <c r="K246" s="485">
        <f t="shared" ref="K246:O247" si="385">K225+K227</f>
        <v>0</v>
      </c>
      <c r="L246" s="485">
        <f t="shared" si="385"/>
        <v>0</v>
      </c>
      <c r="M246" s="485">
        <f t="shared" si="385"/>
        <v>0</v>
      </c>
      <c r="N246" s="485">
        <f t="shared" si="385"/>
        <v>0</v>
      </c>
      <c r="O246" s="485">
        <f t="shared" si="385"/>
        <v>0</v>
      </c>
      <c r="P246" s="485">
        <f t="shared" si="383"/>
        <v>0</v>
      </c>
      <c r="S246" s="1456"/>
      <c r="T246" s="1456"/>
      <c r="U246" s="1456"/>
      <c r="V246" s="1456"/>
      <c r="W246" s="1456"/>
      <c r="X246" s="1000"/>
      <c r="AA246" s="1000"/>
      <c r="AB246" s="1013"/>
      <c r="AC246" s="1000"/>
      <c r="AF246" s="1000"/>
      <c r="AG246" s="1013"/>
      <c r="AH246" s="1000"/>
      <c r="AK246" s="1000"/>
      <c r="AL246" s="1013"/>
      <c r="AM246" s="1000"/>
      <c r="AP246" s="1000"/>
      <c r="AQ246" s="1013"/>
      <c r="AR246" s="344"/>
      <c r="AS246" s="344"/>
      <c r="AT246" s="344"/>
      <c r="AU246" s="344"/>
      <c r="AV246" s="344"/>
      <c r="AW246" s="344"/>
      <c r="BB246" s="344"/>
      <c r="LX246" s="1011"/>
      <c r="LY246" s="1011"/>
    </row>
    <row r="247" spans="1:337" s="1004" customFormat="1" ht="14.25" customHeight="1" x14ac:dyDescent="0.2">
      <c r="C247" s="1469"/>
      <c r="D247" s="1469"/>
      <c r="E247" s="1005"/>
      <c r="F247" s="1057"/>
      <c r="H247" s="1076" t="s">
        <v>167</v>
      </c>
      <c r="I247" s="1077"/>
      <c r="K247" s="485">
        <f t="shared" si="385"/>
        <v>0</v>
      </c>
      <c r="L247" s="485">
        <f t="shared" si="385"/>
        <v>0</v>
      </c>
      <c r="M247" s="485">
        <f t="shared" si="385"/>
        <v>0</v>
      </c>
      <c r="N247" s="485">
        <f t="shared" si="385"/>
        <v>0</v>
      </c>
      <c r="O247" s="485">
        <f t="shared" si="385"/>
        <v>0</v>
      </c>
      <c r="P247" s="485">
        <f t="shared" si="383"/>
        <v>0</v>
      </c>
      <c r="S247" s="1456"/>
      <c r="T247" s="1456"/>
      <c r="U247" s="1456"/>
      <c r="V247" s="1456"/>
      <c r="W247" s="1456"/>
      <c r="X247" s="1000"/>
      <c r="AA247" s="1000"/>
      <c r="AB247" s="1013"/>
      <c r="AC247" s="1000"/>
      <c r="AF247" s="1000"/>
      <c r="AG247" s="1013"/>
      <c r="AH247" s="1000"/>
      <c r="AK247" s="1000"/>
      <c r="AL247" s="1013"/>
      <c r="AM247" s="1000"/>
      <c r="AP247" s="1000"/>
      <c r="AQ247" s="1013"/>
      <c r="AR247" s="344"/>
      <c r="AS247" s="344"/>
      <c r="AT247" s="344"/>
      <c r="AU247" s="344"/>
      <c r="AV247" s="344"/>
      <c r="AW247" s="344"/>
      <c r="BB247" s="344"/>
      <c r="LX247" s="1011"/>
      <c r="LY247" s="1011"/>
    </row>
    <row r="248" spans="1:337" s="1004" customFormat="1" ht="14.25" customHeight="1" x14ac:dyDescent="0.2">
      <c r="C248" s="1469"/>
      <c r="D248" s="1469"/>
      <c r="E248" s="1005" t="s">
        <v>634</v>
      </c>
      <c r="F248" s="1057"/>
      <c r="H248" s="1075"/>
      <c r="I248" s="1063"/>
      <c r="K248" s="485">
        <f t="shared" ref="K248:O249" si="386">K223+K229</f>
        <v>0</v>
      </c>
      <c r="L248" s="485">
        <f t="shared" si="386"/>
        <v>0</v>
      </c>
      <c r="M248" s="485">
        <f t="shared" si="386"/>
        <v>0</v>
      </c>
      <c r="N248" s="485">
        <f t="shared" si="386"/>
        <v>0</v>
      </c>
      <c r="O248" s="485">
        <f t="shared" si="386"/>
        <v>0</v>
      </c>
      <c r="P248" s="485">
        <f t="shared" si="383"/>
        <v>0</v>
      </c>
      <c r="S248" s="1456"/>
      <c r="T248" s="1456"/>
      <c r="U248" s="1456"/>
      <c r="V248" s="1456"/>
      <c r="W248" s="1456"/>
      <c r="X248" s="1000"/>
      <c r="AA248" s="1000"/>
      <c r="AB248" s="1013"/>
      <c r="AC248" s="1000"/>
      <c r="AF248" s="1000"/>
      <c r="AG248" s="1013"/>
      <c r="AH248" s="1000"/>
      <c r="AK248" s="1000"/>
      <c r="AL248" s="1013"/>
      <c r="AM248" s="1000"/>
      <c r="AP248" s="1000"/>
      <c r="AQ248" s="1013"/>
      <c r="AR248" s="344"/>
      <c r="AS248" s="344"/>
      <c r="AT248" s="344"/>
      <c r="AU248" s="344"/>
      <c r="AV248" s="344"/>
      <c r="AW248" s="344"/>
      <c r="BB248" s="344"/>
      <c r="LX248" s="1011"/>
      <c r="LY248" s="1011"/>
    </row>
    <row r="249" spans="1:337" s="1004" customFormat="1" ht="14.25" customHeight="1" x14ac:dyDescent="0.25">
      <c r="C249" s="1000"/>
      <c r="D249" s="1000"/>
      <c r="E249" s="1081"/>
      <c r="F249" s="1057"/>
      <c r="H249" s="1076" t="s">
        <v>167</v>
      </c>
      <c r="I249" s="1077"/>
      <c r="K249" s="485">
        <f t="shared" si="386"/>
        <v>0</v>
      </c>
      <c r="L249" s="485">
        <f t="shared" si="386"/>
        <v>0</v>
      </c>
      <c r="M249" s="485">
        <f t="shared" si="386"/>
        <v>0</v>
      </c>
      <c r="N249" s="485">
        <f t="shared" si="386"/>
        <v>0</v>
      </c>
      <c r="O249" s="485">
        <f t="shared" si="386"/>
        <v>0</v>
      </c>
      <c r="P249" s="485">
        <f t="shared" si="383"/>
        <v>0</v>
      </c>
      <c r="Q249" s="1455" t="s">
        <v>840</v>
      </c>
      <c r="S249" s="1456"/>
      <c r="T249" s="1456"/>
      <c r="U249" s="1456"/>
      <c r="V249" s="1456"/>
      <c r="W249" s="1456"/>
      <c r="X249" s="1000"/>
      <c r="AA249" s="1000"/>
      <c r="AB249" s="1013"/>
      <c r="AC249" s="1000"/>
      <c r="AF249" s="1000"/>
      <c r="AG249" s="1013"/>
      <c r="AH249" s="1000"/>
      <c r="AK249" s="1000"/>
      <c r="AL249" s="1013"/>
      <c r="AM249" s="1000"/>
      <c r="AP249" s="1000"/>
      <c r="AQ249" s="1013"/>
      <c r="AR249" s="344"/>
      <c r="AS249" s="344"/>
      <c r="AT249" s="344"/>
      <c r="AU249" s="344"/>
      <c r="AV249" s="344"/>
      <c r="AW249" s="344"/>
      <c r="BB249" s="344"/>
      <c r="LX249" s="1011"/>
      <c r="LY249" s="1011"/>
    </row>
    <row r="250" spans="1:337" s="1004" customFormat="1" ht="9" customHeight="1" x14ac:dyDescent="0.2">
      <c r="A250" s="1069"/>
      <c r="B250" s="1069"/>
      <c r="D250" s="1025"/>
      <c r="E250" s="1005"/>
      <c r="F250" s="1000"/>
      <c r="H250" s="1013"/>
      <c r="I250" s="1013"/>
      <c r="K250" s="1067"/>
      <c r="L250" s="1067"/>
      <c r="M250" s="1067"/>
      <c r="N250" s="1067"/>
      <c r="O250" s="1067"/>
      <c r="P250" s="1067"/>
      <c r="Q250" s="1455"/>
      <c r="S250" s="1082"/>
      <c r="U250" s="1105"/>
      <c r="X250" s="1000"/>
      <c r="AA250" s="1000"/>
      <c r="AB250" s="1013"/>
      <c r="AC250" s="1000"/>
      <c r="AF250" s="1000"/>
      <c r="AG250" s="1013"/>
      <c r="AH250" s="1000"/>
      <c r="AK250" s="1000"/>
      <c r="AL250" s="1013"/>
      <c r="AM250" s="1000"/>
      <c r="AP250" s="1000"/>
      <c r="AQ250" s="1013"/>
      <c r="AR250" s="1000"/>
      <c r="AS250" s="1000"/>
      <c r="AT250" s="1000"/>
      <c r="AU250" s="1000"/>
      <c r="AV250" s="1000"/>
      <c r="AW250" s="1000"/>
      <c r="AY250" s="1000"/>
      <c r="BB250" s="1000"/>
      <c r="BD250" s="1000"/>
      <c r="JW250" s="1007"/>
      <c r="KB250" s="1007"/>
      <c r="KC250" s="1007"/>
      <c r="KD250" s="1007"/>
      <c r="KE250" s="1007"/>
      <c r="KF250" s="1007"/>
      <c r="KG250" s="1007"/>
      <c r="KH250" s="1007"/>
      <c r="KI250" s="1007"/>
      <c r="KJ250" s="1007"/>
      <c r="KK250" s="1007"/>
      <c r="KL250" s="1007"/>
      <c r="KM250" s="1007"/>
      <c r="KN250" s="1007"/>
      <c r="KO250" s="1007"/>
      <c r="KP250" s="1007"/>
      <c r="KQ250" s="1007"/>
      <c r="KR250" s="1007"/>
      <c r="KS250" s="1007"/>
      <c r="KT250" s="1007"/>
      <c r="KU250" s="1007"/>
      <c r="KV250" s="1007"/>
      <c r="KW250" s="1007"/>
      <c r="KX250" s="1007"/>
      <c r="KY250" s="1007"/>
      <c r="KZ250" s="1007"/>
      <c r="LA250" s="1007"/>
      <c r="LB250" s="1007"/>
      <c r="LC250" s="1007"/>
      <c r="LD250" s="1007"/>
      <c r="LE250" s="1007"/>
      <c r="LF250" s="1007"/>
      <c r="LG250" s="1007"/>
      <c r="LH250" s="1007"/>
      <c r="LI250" s="1007"/>
      <c r="LJ250" s="1007"/>
      <c r="LK250" s="1007"/>
      <c r="LL250" s="1007"/>
      <c r="LM250" s="1007"/>
      <c r="LN250" s="1007"/>
      <c r="LO250" s="1007"/>
      <c r="LP250" s="1007"/>
      <c r="LQ250" s="1007"/>
      <c r="LX250" s="1011"/>
      <c r="LY250" s="1011"/>
    </row>
    <row r="251" spans="1:337" s="1004" customFormat="1" ht="12" customHeight="1" x14ac:dyDescent="0.2">
      <c r="A251" s="1011"/>
      <c r="B251" s="1011" t="s">
        <v>636</v>
      </c>
      <c r="C251" s="1000"/>
      <c r="D251" s="1000"/>
      <c r="E251" s="1000"/>
      <c r="F251" s="1000"/>
      <c r="H251" s="1063"/>
      <c r="I251" s="1063"/>
      <c r="K251" s="1083"/>
      <c r="L251" s="1083"/>
      <c r="M251" s="1083"/>
      <c r="N251" s="1083"/>
      <c r="O251" s="1083"/>
      <c r="P251" s="1083"/>
      <c r="Q251" s="1455"/>
      <c r="S251" s="1470" t="str">
        <f>B251</f>
        <v>Unit Square Footage:</v>
      </c>
      <c r="T251" s="1470"/>
      <c r="U251" s="1470"/>
      <c r="X251" s="1000"/>
      <c r="AA251" s="1000"/>
      <c r="AB251" s="1013"/>
      <c r="AC251" s="1000"/>
      <c r="AF251" s="1000"/>
      <c r="AG251" s="1013"/>
      <c r="AH251" s="1000"/>
      <c r="AK251" s="1000"/>
      <c r="AL251" s="1013"/>
      <c r="AM251" s="1000"/>
      <c r="AP251" s="1000"/>
      <c r="AQ251" s="1013"/>
      <c r="AR251" s="1000"/>
      <c r="AS251" s="1000"/>
      <c r="AT251" s="1000"/>
      <c r="AU251" s="1000"/>
      <c r="AV251" s="1000"/>
      <c r="AW251" s="1000"/>
      <c r="AY251" s="1000"/>
      <c r="BB251" s="1000"/>
      <c r="BD251" s="1000"/>
      <c r="JW251" s="1007"/>
      <c r="KB251" s="1007"/>
      <c r="KC251" s="1007"/>
      <c r="KD251" s="1007"/>
      <c r="KE251" s="1007"/>
      <c r="KF251" s="1007"/>
      <c r="KG251" s="1007"/>
      <c r="KH251" s="1007"/>
      <c r="KI251" s="1007"/>
      <c r="KJ251" s="1007"/>
      <c r="KK251" s="1007"/>
      <c r="KL251" s="1007"/>
      <c r="KM251" s="1007"/>
      <c r="KN251" s="1007"/>
      <c r="KO251" s="1007"/>
      <c r="KP251" s="1007"/>
      <c r="KQ251" s="1007"/>
      <c r="KR251" s="1007"/>
      <c r="KS251" s="1007"/>
      <c r="KT251" s="1007"/>
      <c r="KU251" s="1007"/>
      <c r="KV251" s="1007"/>
      <c r="KW251" s="1007"/>
      <c r="KX251" s="1007"/>
      <c r="KY251" s="1007"/>
      <c r="KZ251" s="1007"/>
      <c r="LA251" s="1007"/>
      <c r="LB251" s="1007"/>
      <c r="LC251" s="1007"/>
      <c r="LD251" s="1007"/>
      <c r="LE251" s="1007"/>
      <c r="LF251" s="1007"/>
      <c r="LG251" s="1007"/>
      <c r="LH251" s="1007"/>
      <c r="LI251" s="1007"/>
      <c r="LJ251" s="1007"/>
      <c r="LK251" s="1007"/>
      <c r="LL251" s="1007"/>
      <c r="LM251" s="1007"/>
      <c r="LN251" s="1007"/>
      <c r="LO251" s="1007"/>
      <c r="LP251" s="1007"/>
      <c r="LQ251" s="1007"/>
      <c r="LX251" s="1011"/>
      <c r="LY251" s="1011"/>
    </row>
    <row r="252" spans="1:337" s="1004" customFormat="1" ht="14.25" customHeight="1" x14ac:dyDescent="0.2">
      <c r="C252" s="1000" t="s">
        <v>171</v>
      </c>
      <c r="D252" s="1000"/>
      <c r="E252" s="1000"/>
      <c r="F252" s="1000"/>
      <c r="H252" s="1002" t="s">
        <v>594</v>
      </c>
      <c r="I252" s="1014"/>
      <c r="K252" s="1068">
        <f>EI141</f>
        <v>0</v>
      </c>
      <c r="L252" s="1068">
        <f>EJ141</f>
        <v>0</v>
      </c>
      <c r="M252" s="1068">
        <f>EK141</f>
        <v>0</v>
      </c>
      <c r="N252" s="1068">
        <f>EL141</f>
        <v>0</v>
      </c>
      <c r="O252" s="1068">
        <f>EM141</f>
        <v>0</v>
      </c>
      <c r="P252" s="490">
        <f t="shared" ref="P252:P258" si="387">SUM(K252:O252)</f>
        <v>0</v>
      </c>
      <c r="Q252" s="1064" t="str">
        <f t="shared" ref="Q252:Q258" si="388">IF(OR(P149=0,P149=""),"",P252/P149)</f>
        <v/>
      </c>
      <c r="S252" s="1456"/>
      <c r="T252" s="1456"/>
      <c r="U252" s="1456"/>
      <c r="V252" s="1456"/>
      <c r="W252" s="1456"/>
      <c r="X252" s="1000"/>
      <c r="AA252" s="1000"/>
      <c r="AB252" s="1013"/>
      <c r="AC252" s="1000"/>
      <c r="AF252" s="1000"/>
      <c r="AG252" s="1013"/>
      <c r="AH252" s="1000"/>
      <c r="AK252" s="1000"/>
      <c r="AL252" s="1013"/>
      <c r="AM252" s="1000"/>
      <c r="AP252" s="1000"/>
      <c r="AQ252" s="1013"/>
      <c r="AR252" s="344"/>
      <c r="AS252" s="344"/>
      <c r="AT252" s="344"/>
      <c r="AU252" s="344"/>
      <c r="AV252" s="344"/>
      <c r="AW252" s="344"/>
      <c r="AY252" s="1000"/>
      <c r="BB252" s="344"/>
      <c r="BD252" s="1000"/>
      <c r="JW252" s="1007"/>
      <c r="KB252" s="1007"/>
      <c r="KC252" s="1007"/>
      <c r="KD252" s="1007"/>
      <c r="KE252" s="1007"/>
      <c r="KF252" s="1007"/>
      <c r="KG252" s="1007"/>
      <c r="KH252" s="1007"/>
      <c r="KI252" s="1007"/>
      <c r="KJ252" s="1007"/>
      <c r="KK252" s="1007"/>
      <c r="KL252" s="1007"/>
      <c r="KM252" s="1007"/>
      <c r="KN252" s="1007"/>
      <c r="KO252" s="1007"/>
      <c r="KP252" s="1007"/>
      <c r="KQ252" s="1007"/>
      <c r="KR252" s="1007"/>
      <c r="KS252" s="1007"/>
      <c r="KT252" s="1007"/>
      <c r="KU252" s="1007"/>
      <c r="KV252" s="1007"/>
      <c r="KW252" s="1007"/>
      <c r="KX252" s="1007"/>
      <c r="KY252" s="1007"/>
      <c r="KZ252" s="1007"/>
      <c r="LA252" s="1007"/>
      <c r="LB252" s="1007"/>
      <c r="LC252" s="1007"/>
      <c r="LD252" s="1007"/>
      <c r="LE252" s="1007"/>
      <c r="LF252" s="1007"/>
      <c r="LG252" s="1007"/>
      <c r="LH252" s="1007"/>
      <c r="LI252" s="1007"/>
      <c r="LJ252" s="1007"/>
      <c r="LK252" s="1007"/>
      <c r="LL252" s="1007"/>
      <c r="LM252" s="1007"/>
      <c r="LN252" s="1007"/>
      <c r="LO252" s="1007"/>
      <c r="LP252" s="1007"/>
      <c r="LQ252" s="1007"/>
      <c r="LX252" s="1011"/>
      <c r="LY252" s="1011"/>
    </row>
    <row r="253" spans="1:337" s="1004" customFormat="1" ht="14.25" customHeight="1" x14ac:dyDescent="0.2">
      <c r="C253" s="1000"/>
      <c r="D253" s="1000"/>
      <c r="E253" s="1000"/>
      <c r="F253" s="1000"/>
      <c r="H253" s="1075" t="s">
        <v>596</v>
      </c>
      <c r="I253" s="1063"/>
      <c r="K253" s="490">
        <f>EN141</f>
        <v>0</v>
      </c>
      <c r="L253" s="490">
        <f>EO141</f>
        <v>0</v>
      </c>
      <c r="M253" s="490">
        <f>EP141</f>
        <v>0</v>
      </c>
      <c r="N253" s="490">
        <f>EQ141</f>
        <v>0</v>
      </c>
      <c r="O253" s="490">
        <f>ER141</f>
        <v>0</v>
      </c>
      <c r="P253" s="490">
        <f t="shared" si="387"/>
        <v>0</v>
      </c>
      <c r="Q253" s="1064" t="str">
        <f t="shared" si="388"/>
        <v/>
      </c>
      <c r="S253" s="1456"/>
      <c r="T253" s="1456"/>
      <c r="U253" s="1456"/>
      <c r="V253" s="1456"/>
      <c r="W253" s="1456"/>
      <c r="X253" s="1000"/>
      <c r="AA253" s="1000"/>
      <c r="AB253" s="1013"/>
      <c r="AC253" s="1000"/>
      <c r="AF253" s="1000"/>
      <c r="AG253" s="1013"/>
      <c r="AH253" s="1000"/>
      <c r="AK253" s="1000"/>
      <c r="AL253" s="1013"/>
      <c r="AM253" s="1000"/>
      <c r="AP253" s="1000"/>
      <c r="AQ253" s="1013"/>
      <c r="AR253" s="344"/>
      <c r="AS253" s="344"/>
      <c r="AT253" s="344"/>
      <c r="AU253" s="344"/>
      <c r="AV253" s="344"/>
      <c r="AW253" s="344"/>
      <c r="AY253" s="1000"/>
      <c r="BB253" s="344"/>
      <c r="BD253" s="1000"/>
      <c r="JW253" s="1007"/>
      <c r="KB253" s="1007"/>
      <c r="KC253" s="1007"/>
      <c r="KD253" s="1007"/>
      <c r="KE253" s="1007"/>
      <c r="KF253" s="1007"/>
      <c r="KG253" s="1007"/>
      <c r="KH253" s="1007"/>
      <c r="KI253" s="1007"/>
      <c r="KJ253" s="1007"/>
      <c r="KK253" s="1007"/>
      <c r="KL253" s="1007"/>
      <c r="KM253" s="1007"/>
      <c r="KN253" s="1007"/>
      <c r="KO253" s="1007"/>
      <c r="KP253" s="1007"/>
      <c r="KQ253" s="1007"/>
      <c r="KR253" s="1007"/>
      <c r="KS253" s="1007"/>
      <c r="KT253" s="1007"/>
      <c r="KU253" s="1007"/>
      <c r="KV253" s="1007"/>
      <c r="KW253" s="1007"/>
      <c r="KX253" s="1007"/>
      <c r="KY253" s="1007"/>
      <c r="KZ253" s="1007"/>
      <c r="LA253" s="1007"/>
      <c r="LB253" s="1007"/>
      <c r="LC253" s="1007"/>
      <c r="LD253" s="1007"/>
      <c r="LE253" s="1007"/>
      <c r="LF253" s="1007"/>
      <c r="LG253" s="1007"/>
      <c r="LH253" s="1007"/>
      <c r="LI253" s="1007"/>
      <c r="LJ253" s="1007"/>
      <c r="LK253" s="1007"/>
      <c r="LL253" s="1007"/>
      <c r="LM253" s="1007"/>
      <c r="LN253" s="1007"/>
      <c r="LO253" s="1007"/>
      <c r="LP253" s="1007"/>
      <c r="LQ253" s="1007"/>
      <c r="LX253" s="1011"/>
      <c r="LY253" s="1011"/>
    </row>
    <row r="254" spans="1:337" s="1004" customFormat="1" ht="14.25" customHeight="1" x14ac:dyDescent="0.2">
      <c r="C254" s="1000"/>
      <c r="D254" s="1000"/>
      <c r="E254" s="1000"/>
      <c r="F254" s="1000"/>
      <c r="H254" s="1075" t="s">
        <v>597</v>
      </c>
      <c r="I254" s="1063"/>
      <c r="K254" s="490">
        <f>ES141</f>
        <v>0</v>
      </c>
      <c r="L254" s="490">
        <f>ET141</f>
        <v>0</v>
      </c>
      <c r="M254" s="490">
        <f>EU141</f>
        <v>0</v>
      </c>
      <c r="N254" s="490">
        <f>EV141</f>
        <v>0</v>
      </c>
      <c r="O254" s="490">
        <f>EW141</f>
        <v>0</v>
      </c>
      <c r="P254" s="490">
        <f t="shared" si="387"/>
        <v>0</v>
      </c>
      <c r="Q254" s="1064" t="str">
        <f t="shared" si="388"/>
        <v/>
      </c>
      <c r="S254" s="1456"/>
      <c r="T254" s="1456"/>
      <c r="U254" s="1456"/>
      <c r="V254" s="1456"/>
      <c r="W254" s="1456"/>
      <c r="X254" s="1000"/>
      <c r="AA254" s="1000"/>
      <c r="AB254" s="1013"/>
      <c r="AC254" s="1000"/>
      <c r="AF254" s="1000"/>
      <c r="AG254" s="1013"/>
      <c r="AH254" s="1000"/>
      <c r="AK254" s="1000"/>
      <c r="AL254" s="1013"/>
      <c r="AM254" s="1000"/>
      <c r="AP254" s="1000"/>
      <c r="AQ254" s="1013"/>
      <c r="AR254" s="344"/>
      <c r="AS254" s="344"/>
      <c r="AT254" s="344"/>
      <c r="AU254" s="344"/>
      <c r="AV254" s="344"/>
      <c r="AW254" s="344"/>
      <c r="AY254" s="1000"/>
      <c r="BB254" s="344"/>
      <c r="BD254" s="1000"/>
      <c r="JW254" s="1007"/>
      <c r="KB254" s="1007"/>
      <c r="KC254" s="1007"/>
      <c r="KD254" s="1007"/>
      <c r="KE254" s="1007"/>
      <c r="KF254" s="1007"/>
      <c r="KG254" s="1007"/>
      <c r="KH254" s="1007"/>
      <c r="KI254" s="1007"/>
      <c r="KJ254" s="1007"/>
      <c r="KK254" s="1007"/>
      <c r="KL254" s="1007"/>
      <c r="KM254" s="1007"/>
      <c r="KN254" s="1007"/>
      <c r="KO254" s="1007"/>
      <c r="KP254" s="1007"/>
      <c r="KQ254" s="1007"/>
      <c r="KR254" s="1007"/>
      <c r="KS254" s="1007"/>
      <c r="KT254" s="1007"/>
      <c r="KU254" s="1007"/>
      <c r="KV254" s="1007"/>
      <c r="KW254" s="1007"/>
      <c r="KX254" s="1007"/>
      <c r="KY254" s="1007"/>
      <c r="KZ254" s="1007"/>
      <c r="LA254" s="1007"/>
      <c r="LB254" s="1007"/>
      <c r="LC254" s="1007"/>
      <c r="LD254" s="1007"/>
      <c r="LE254" s="1007"/>
      <c r="LF254" s="1007"/>
      <c r="LG254" s="1007"/>
      <c r="LH254" s="1007"/>
      <c r="LI254" s="1007"/>
      <c r="LJ254" s="1007"/>
      <c r="LK254" s="1007"/>
      <c r="LL254" s="1007"/>
      <c r="LM254" s="1007"/>
      <c r="LN254" s="1007"/>
      <c r="LO254" s="1007"/>
      <c r="LP254" s="1007"/>
      <c r="LQ254" s="1007"/>
      <c r="LX254" s="1011"/>
      <c r="LY254" s="1011"/>
    </row>
    <row r="255" spans="1:337" s="1004" customFormat="1" ht="14.25" customHeight="1" x14ac:dyDescent="0.2">
      <c r="C255" s="1000"/>
      <c r="D255" s="1000"/>
      <c r="E255" s="1000"/>
      <c r="F255" s="1000"/>
      <c r="H255" s="1075" t="s">
        <v>598</v>
      </c>
      <c r="I255" s="1063"/>
      <c r="K255" s="490">
        <f>EX141</f>
        <v>0</v>
      </c>
      <c r="L255" s="490">
        <f>EY141</f>
        <v>0</v>
      </c>
      <c r="M255" s="490">
        <f>EZ141</f>
        <v>0</v>
      </c>
      <c r="N255" s="490">
        <f>FA141</f>
        <v>0</v>
      </c>
      <c r="O255" s="490">
        <f>FB141</f>
        <v>0</v>
      </c>
      <c r="P255" s="490">
        <f t="shared" si="387"/>
        <v>0</v>
      </c>
      <c r="Q255" s="1064" t="str">
        <f t="shared" si="388"/>
        <v/>
      </c>
      <c r="S255" s="1456"/>
      <c r="T255" s="1456"/>
      <c r="U255" s="1456"/>
      <c r="V255" s="1456"/>
      <c r="W255" s="1456"/>
      <c r="X255" s="1000"/>
      <c r="AA255" s="1000"/>
      <c r="AB255" s="1013"/>
      <c r="AC255" s="1000"/>
      <c r="AF255" s="1000"/>
      <c r="AG255" s="1013"/>
      <c r="AH255" s="1000"/>
      <c r="AK255" s="1000"/>
      <c r="AL255" s="1013"/>
      <c r="AM255" s="1000"/>
      <c r="AP255" s="1000"/>
      <c r="AQ255" s="1013"/>
      <c r="AR255" s="344"/>
      <c r="AS255" s="344"/>
      <c r="AT255" s="344"/>
      <c r="AU255" s="344"/>
      <c r="AV255" s="344"/>
      <c r="AW255" s="344"/>
      <c r="AY255" s="1000"/>
      <c r="BB255" s="344"/>
      <c r="BD255" s="1000"/>
      <c r="JW255" s="1007"/>
      <c r="KB255" s="1007"/>
      <c r="KC255" s="1007"/>
      <c r="KD255" s="1007"/>
      <c r="KE255" s="1007"/>
      <c r="KF255" s="1007"/>
      <c r="KG255" s="1007"/>
      <c r="KH255" s="1007"/>
      <c r="KI255" s="1007"/>
      <c r="KJ255" s="1007"/>
      <c r="KK255" s="1007"/>
      <c r="KL255" s="1007"/>
      <c r="KM255" s="1007"/>
      <c r="KN255" s="1007"/>
      <c r="KO255" s="1007"/>
      <c r="KP255" s="1007"/>
      <c r="KQ255" s="1007"/>
      <c r="KR255" s="1007"/>
      <c r="KS255" s="1007"/>
      <c r="KT255" s="1007"/>
      <c r="KU255" s="1007"/>
      <c r="KV255" s="1007"/>
      <c r="KW255" s="1007"/>
      <c r="KX255" s="1007"/>
      <c r="KY255" s="1007"/>
      <c r="KZ255" s="1007"/>
      <c r="LA255" s="1007"/>
      <c r="LB255" s="1007"/>
      <c r="LC255" s="1007"/>
      <c r="LD255" s="1007"/>
      <c r="LE255" s="1007"/>
      <c r="LF255" s="1007"/>
      <c r="LG255" s="1007"/>
      <c r="LH255" s="1007"/>
      <c r="LI255" s="1007"/>
      <c r="LJ255" s="1007"/>
      <c r="LK255" s="1007"/>
      <c r="LL255" s="1007"/>
      <c r="LM255" s="1007"/>
      <c r="LN255" s="1007"/>
      <c r="LO255" s="1007"/>
      <c r="LP255" s="1007"/>
      <c r="LQ255" s="1007"/>
      <c r="LX255" s="1011"/>
      <c r="LY255" s="1011"/>
    </row>
    <row r="256" spans="1:337" s="1004" customFormat="1" ht="14.25" customHeight="1" x14ac:dyDescent="0.2">
      <c r="C256" s="1000"/>
      <c r="D256" s="1000"/>
      <c r="E256" s="1000"/>
      <c r="F256" s="1000"/>
      <c r="H256" s="1075" t="s">
        <v>599</v>
      </c>
      <c r="I256" s="1063"/>
      <c r="K256" s="490">
        <f>FC141</f>
        <v>0</v>
      </c>
      <c r="L256" s="490">
        <f>FD141</f>
        <v>0</v>
      </c>
      <c r="M256" s="490">
        <f>FE141</f>
        <v>0</v>
      </c>
      <c r="N256" s="490">
        <f>FF141</f>
        <v>0</v>
      </c>
      <c r="O256" s="490">
        <f>FG141</f>
        <v>0</v>
      </c>
      <c r="P256" s="490">
        <f t="shared" si="387"/>
        <v>0</v>
      </c>
      <c r="Q256" s="1064" t="str">
        <f t="shared" si="388"/>
        <v/>
      </c>
      <c r="S256" s="1456"/>
      <c r="T256" s="1456"/>
      <c r="U256" s="1456"/>
      <c r="V256" s="1456"/>
      <c r="W256" s="1456"/>
      <c r="X256" s="1000"/>
      <c r="AA256" s="1000"/>
      <c r="AB256" s="1013"/>
      <c r="AC256" s="1000"/>
      <c r="AF256" s="1000"/>
      <c r="AG256" s="1013"/>
      <c r="AH256" s="1000"/>
      <c r="AK256" s="1000"/>
      <c r="AL256" s="1013"/>
      <c r="AM256" s="1000"/>
      <c r="AP256" s="1000"/>
      <c r="AQ256" s="1013"/>
      <c r="AR256" s="344"/>
      <c r="AS256" s="344"/>
      <c r="AT256" s="344"/>
      <c r="AU256" s="344"/>
      <c r="AV256" s="344"/>
      <c r="AW256" s="344"/>
      <c r="AY256" s="1000"/>
      <c r="BB256" s="344"/>
      <c r="BD256" s="1000"/>
      <c r="JW256" s="1007"/>
      <c r="KB256" s="1007"/>
      <c r="KC256" s="1007"/>
      <c r="KD256" s="1007"/>
      <c r="KE256" s="1007"/>
      <c r="KF256" s="1007"/>
      <c r="KG256" s="1007"/>
      <c r="KH256" s="1007"/>
      <c r="KI256" s="1007"/>
      <c r="KJ256" s="1007"/>
      <c r="KK256" s="1007"/>
      <c r="KL256" s="1007"/>
      <c r="KM256" s="1007"/>
      <c r="KN256" s="1007"/>
      <c r="KO256" s="1007"/>
      <c r="KP256" s="1007"/>
      <c r="KQ256" s="1007"/>
      <c r="KR256" s="1007"/>
      <c r="KS256" s="1007"/>
      <c r="KT256" s="1007"/>
      <c r="KU256" s="1007"/>
      <c r="KV256" s="1007"/>
      <c r="KW256" s="1007"/>
      <c r="KX256" s="1007"/>
      <c r="KY256" s="1007"/>
      <c r="KZ256" s="1007"/>
      <c r="LA256" s="1007"/>
      <c r="LB256" s="1007"/>
      <c r="LC256" s="1007"/>
      <c r="LD256" s="1007"/>
      <c r="LE256" s="1007"/>
      <c r="LF256" s="1007"/>
      <c r="LG256" s="1007"/>
      <c r="LH256" s="1007"/>
      <c r="LI256" s="1007"/>
      <c r="LJ256" s="1007"/>
      <c r="LK256" s="1007"/>
      <c r="LL256" s="1007"/>
      <c r="LM256" s="1007"/>
      <c r="LN256" s="1007"/>
      <c r="LO256" s="1007"/>
      <c r="LP256" s="1007"/>
      <c r="LQ256" s="1007"/>
      <c r="LX256" s="1011"/>
      <c r="LY256" s="1011"/>
    </row>
    <row r="257" spans="1:353" s="1004" customFormat="1" ht="14.25" customHeight="1" x14ac:dyDescent="0.2">
      <c r="C257" s="1000"/>
      <c r="D257" s="1000"/>
      <c r="E257" s="1000"/>
      <c r="F257" s="1000"/>
      <c r="H257" s="1075" t="s">
        <v>600</v>
      </c>
      <c r="I257" s="1063"/>
      <c r="K257" s="490">
        <f>FH141</f>
        <v>0</v>
      </c>
      <c r="L257" s="490">
        <f>FI141</f>
        <v>0</v>
      </c>
      <c r="M257" s="490">
        <f>FJ141</f>
        <v>0</v>
      </c>
      <c r="N257" s="490">
        <f>FK141</f>
        <v>0</v>
      </c>
      <c r="O257" s="490">
        <f>FL141</f>
        <v>0</v>
      </c>
      <c r="P257" s="490">
        <f t="shared" si="387"/>
        <v>0</v>
      </c>
      <c r="Q257" s="1064" t="str">
        <f t="shared" si="388"/>
        <v/>
      </c>
      <c r="S257" s="1456"/>
      <c r="T257" s="1456"/>
      <c r="U257" s="1456"/>
      <c r="V257" s="1456"/>
      <c r="W257" s="1456"/>
      <c r="X257" s="1000"/>
      <c r="AA257" s="1000"/>
      <c r="AB257" s="1013"/>
      <c r="AC257" s="1000"/>
      <c r="AF257" s="1000"/>
      <c r="AG257" s="1013"/>
      <c r="AH257" s="1000"/>
      <c r="AK257" s="1000"/>
      <c r="AL257" s="1013"/>
      <c r="AM257" s="1000"/>
      <c r="AP257" s="1000"/>
      <c r="AQ257" s="1013"/>
      <c r="AR257" s="344"/>
      <c r="AS257" s="344"/>
      <c r="AT257" s="344"/>
      <c r="AU257" s="344"/>
      <c r="AV257" s="344"/>
      <c r="AW257" s="344"/>
      <c r="AY257" s="1000"/>
      <c r="BB257" s="344"/>
      <c r="BD257" s="1000"/>
      <c r="JW257" s="1007"/>
      <c r="KB257" s="1007"/>
      <c r="KC257" s="1007"/>
      <c r="KD257" s="1007"/>
      <c r="KE257" s="1007"/>
      <c r="KF257" s="1007"/>
      <c r="KG257" s="1007"/>
      <c r="KH257" s="1007"/>
      <c r="KI257" s="1007"/>
      <c r="KJ257" s="1007"/>
      <c r="KK257" s="1007"/>
      <c r="KL257" s="1007"/>
      <c r="KM257" s="1007"/>
      <c r="KN257" s="1007"/>
      <c r="KO257" s="1007"/>
      <c r="KP257" s="1007"/>
      <c r="KQ257" s="1007"/>
      <c r="KR257" s="1007"/>
      <c r="KS257" s="1007"/>
      <c r="KT257" s="1007"/>
      <c r="KU257" s="1007"/>
      <c r="KV257" s="1007"/>
      <c r="KW257" s="1007"/>
      <c r="KX257" s="1007"/>
      <c r="KY257" s="1007"/>
      <c r="KZ257" s="1007"/>
      <c r="LA257" s="1007"/>
      <c r="LB257" s="1007"/>
      <c r="LC257" s="1007"/>
      <c r="LD257" s="1007"/>
      <c r="LE257" s="1007"/>
      <c r="LF257" s="1007"/>
      <c r="LG257" s="1007"/>
      <c r="LH257" s="1007"/>
      <c r="LI257" s="1007"/>
      <c r="LJ257" s="1007"/>
      <c r="LK257" s="1007"/>
      <c r="LL257" s="1007"/>
      <c r="LM257" s="1007"/>
      <c r="LN257" s="1007"/>
      <c r="LO257" s="1007"/>
      <c r="LP257" s="1007"/>
      <c r="LQ257" s="1007"/>
      <c r="LX257" s="1011"/>
      <c r="LY257" s="1011"/>
    </row>
    <row r="258" spans="1:353" s="1004" customFormat="1" ht="14.25" customHeight="1" x14ac:dyDescent="0.2">
      <c r="C258" s="999"/>
      <c r="D258" s="1000"/>
      <c r="E258" s="1000"/>
      <c r="F258" s="1000"/>
      <c r="H258" s="1002" t="s">
        <v>601</v>
      </c>
      <c r="I258" s="1014"/>
      <c r="K258" s="1068">
        <f>FM141</f>
        <v>0</v>
      </c>
      <c r="L258" s="1068">
        <f>FN141</f>
        <v>0</v>
      </c>
      <c r="M258" s="1068">
        <f>FO141</f>
        <v>0</v>
      </c>
      <c r="N258" s="1068">
        <f>FP141</f>
        <v>0</v>
      </c>
      <c r="O258" s="1068">
        <f>FQ141</f>
        <v>0</v>
      </c>
      <c r="P258" s="490">
        <f t="shared" si="387"/>
        <v>0</v>
      </c>
      <c r="Q258" s="1064" t="str">
        <f t="shared" si="388"/>
        <v/>
      </c>
      <c r="S258" s="1456"/>
      <c r="T258" s="1456"/>
      <c r="U258" s="1456"/>
      <c r="V258" s="1456"/>
      <c r="W258" s="1456"/>
      <c r="X258" s="999"/>
      <c r="AA258" s="1000"/>
      <c r="AB258" s="1013"/>
      <c r="AC258" s="999"/>
      <c r="AF258" s="1000"/>
      <c r="AG258" s="1013"/>
      <c r="AH258" s="999"/>
      <c r="AK258" s="1000"/>
      <c r="AL258" s="1013"/>
      <c r="AM258" s="999"/>
      <c r="AP258" s="1000"/>
      <c r="AQ258" s="1013"/>
      <c r="AR258" s="344"/>
      <c r="AS258" s="344"/>
      <c r="AT258" s="344"/>
      <c r="AU258" s="344"/>
      <c r="AV258" s="344"/>
      <c r="AW258" s="344"/>
      <c r="AX258" s="1000"/>
      <c r="AY258" s="1000"/>
      <c r="BB258" s="344"/>
      <c r="BC258" s="1000"/>
      <c r="BD258" s="1000"/>
      <c r="JW258" s="1007"/>
      <c r="KB258" s="1007"/>
      <c r="KC258" s="1007"/>
      <c r="KD258" s="1007"/>
      <c r="KE258" s="1007"/>
      <c r="KF258" s="1007"/>
      <c r="KG258" s="1007"/>
      <c r="KH258" s="1007"/>
      <c r="KI258" s="1007"/>
      <c r="KJ258" s="1007"/>
      <c r="KK258" s="1007"/>
      <c r="KL258" s="1007"/>
      <c r="KM258" s="1007"/>
      <c r="KN258" s="1007"/>
      <c r="KO258" s="1007"/>
      <c r="KP258" s="1007"/>
      <c r="KQ258" s="1007"/>
      <c r="KR258" s="1007"/>
      <c r="KS258" s="1007"/>
      <c r="KT258" s="1007"/>
      <c r="KU258" s="1007"/>
      <c r="KV258" s="1007"/>
      <c r="KW258" s="1007"/>
      <c r="KX258" s="1007"/>
      <c r="KY258" s="1007"/>
      <c r="KZ258" s="1007"/>
      <c r="LA258" s="1007"/>
      <c r="LB258" s="1007"/>
      <c r="LC258" s="1007"/>
      <c r="LD258" s="1007"/>
      <c r="LE258" s="1007"/>
      <c r="LF258" s="1007"/>
      <c r="LG258" s="1007"/>
      <c r="LH258" s="1007"/>
      <c r="LI258" s="1007"/>
      <c r="LJ258" s="1007"/>
      <c r="LK258" s="1007"/>
      <c r="LL258" s="1007"/>
      <c r="LM258" s="1007"/>
      <c r="LN258" s="1007"/>
      <c r="LO258" s="1007"/>
      <c r="LP258" s="1007"/>
      <c r="LQ258" s="1007"/>
      <c r="LX258" s="1011"/>
      <c r="LY258" s="1011"/>
    </row>
    <row r="259" spans="1:353" s="1004" customFormat="1" ht="14.25" customHeight="1" x14ac:dyDescent="0.2">
      <c r="C259" s="999"/>
      <c r="D259" s="1000"/>
      <c r="E259" s="1000"/>
      <c r="F259" s="1000"/>
      <c r="H259" s="1075" t="s">
        <v>637</v>
      </c>
      <c r="I259" s="1063"/>
      <c r="K259" s="490">
        <f>SUM(K252:K258)</f>
        <v>0</v>
      </c>
      <c r="L259" s="490">
        <f>SUM(L252:L258)</f>
        <v>0</v>
      </c>
      <c r="M259" s="490">
        <f>SUM(M252:M258)</f>
        <v>0</v>
      </c>
      <c r="N259" s="490">
        <f>SUM(N252:N258)</f>
        <v>0</v>
      </c>
      <c r="O259" s="490">
        <f>SUM(O252:O258)</f>
        <v>0</v>
      </c>
      <c r="P259" s="490">
        <f>SUM(K259:O259)</f>
        <v>0</v>
      </c>
      <c r="S259" s="1456"/>
      <c r="T259" s="1456"/>
      <c r="U259" s="1456"/>
      <c r="V259" s="1456"/>
      <c r="W259" s="1456"/>
      <c r="X259" s="999"/>
      <c r="AA259" s="1000"/>
      <c r="AB259" s="1013"/>
      <c r="AC259" s="999"/>
      <c r="AF259" s="1000"/>
      <c r="AG259" s="1013"/>
      <c r="AH259" s="999"/>
      <c r="AK259" s="1000"/>
      <c r="AL259" s="1013"/>
      <c r="AM259" s="999"/>
      <c r="AP259" s="1000"/>
      <c r="AQ259" s="1013"/>
      <c r="AR259" s="344"/>
      <c r="AS259" s="344"/>
      <c r="AT259" s="344"/>
      <c r="AU259" s="344"/>
      <c r="AV259" s="344"/>
      <c r="AW259" s="344"/>
      <c r="AX259" s="1000"/>
      <c r="AY259" s="1000"/>
      <c r="BB259" s="344"/>
      <c r="BC259" s="1000"/>
      <c r="BD259" s="1000"/>
      <c r="JW259" s="1007"/>
      <c r="KB259" s="1007"/>
      <c r="KC259" s="1007"/>
      <c r="KD259" s="1007"/>
      <c r="KE259" s="1007"/>
      <c r="KF259" s="1007"/>
      <c r="KG259" s="1007"/>
      <c r="KH259" s="1007"/>
      <c r="KI259" s="1007"/>
      <c r="KJ259" s="1007"/>
      <c r="KK259" s="1007"/>
      <c r="KL259" s="1007"/>
      <c r="KM259" s="1007"/>
      <c r="KN259" s="1007"/>
      <c r="KO259" s="1007"/>
      <c r="KP259" s="1007"/>
      <c r="KQ259" s="1007"/>
      <c r="KR259" s="1007"/>
      <c r="KS259" s="1007"/>
      <c r="KT259" s="1007"/>
      <c r="KU259" s="1007"/>
      <c r="KV259" s="1007"/>
      <c r="KW259" s="1007"/>
      <c r="KX259" s="1007"/>
      <c r="KY259" s="1007"/>
      <c r="KZ259" s="1007"/>
      <c r="LA259" s="1007"/>
      <c r="LB259" s="1007"/>
      <c r="LC259" s="1007"/>
      <c r="LD259" s="1007"/>
      <c r="LE259" s="1007"/>
      <c r="LF259" s="1007"/>
      <c r="LG259" s="1007"/>
      <c r="LH259" s="1007"/>
      <c r="LI259" s="1007"/>
      <c r="LJ259" s="1007"/>
      <c r="LK259" s="1007"/>
      <c r="LL259" s="1007"/>
      <c r="LM259" s="1007"/>
      <c r="LN259" s="1007"/>
      <c r="LO259" s="1007"/>
      <c r="LP259" s="1007"/>
      <c r="LQ259" s="1007"/>
      <c r="LX259" s="1011"/>
      <c r="LY259" s="1011"/>
    </row>
    <row r="260" spans="1:353" s="1004" customFormat="1" ht="14.25" customHeight="1" x14ac:dyDescent="0.2">
      <c r="C260" s="1000" t="s">
        <v>575</v>
      </c>
      <c r="D260" s="1000"/>
      <c r="E260" s="1000"/>
      <c r="F260" s="1000"/>
      <c r="G260" s="1000"/>
      <c r="K260" s="490">
        <f>FR141</f>
        <v>0</v>
      </c>
      <c r="L260" s="490">
        <f>FS141</f>
        <v>0</v>
      </c>
      <c r="M260" s="490">
        <f>FT141</f>
        <v>0</v>
      </c>
      <c r="N260" s="490">
        <f>FU141</f>
        <v>0</v>
      </c>
      <c r="O260" s="490">
        <f>FV141</f>
        <v>0</v>
      </c>
      <c r="P260" s="490">
        <f>SUM(K260:O260)</f>
        <v>0</v>
      </c>
      <c r="Q260" s="1064" t="str">
        <f>IF(OR(P157=0,P157=""),"",P260/P157)</f>
        <v/>
      </c>
      <c r="S260" s="1456"/>
      <c r="T260" s="1456"/>
      <c r="U260" s="1456"/>
      <c r="V260" s="1456"/>
      <c r="W260" s="1456"/>
      <c r="X260" s="1000"/>
      <c r="AA260" s="1000"/>
      <c r="AB260" s="1000"/>
      <c r="AC260" s="1000"/>
      <c r="AF260" s="1000"/>
      <c r="AG260" s="1000"/>
      <c r="AH260" s="1000"/>
      <c r="AK260" s="1000"/>
      <c r="AL260" s="1000"/>
      <c r="AM260" s="1000"/>
      <c r="AP260" s="1000"/>
      <c r="AQ260" s="1000"/>
      <c r="AR260" s="344"/>
      <c r="AS260" s="344"/>
      <c r="AT260" s="344"/>
      <c r="AU260" s="344"/>
      <c r="AV260" s="344"/>
      <c r="AW260" s="344"/>
      <c r="AY260" s="1000"/>
      <c r="BB260" s="344"/>
      <c r="BD260" s="1000"/>
      <c r="JW260" s="1007"/>
      <c r="KB260" s="1007"/>
      <c r="KC260" s="1007"/>
      <c r="KD260" s="1007"/>
      <c r="KE260" s="1007"/>
      <c r="KF260" s="1007"/>
      <c r="KG260" s="1007"/>
      <c r="KH260" s="1007"/>
      <c r="KI260" s="1007"/>
      <c r="KJ260" s="1007"/>
      <c r="KK260" s="1007"/>
      <c r="KL260" s="1007"/>
      <c r="KM260" s="1007"/>
      <c r="KN260" s="1007"/>
      <c r="KO260" s="1007"/>
      <c r="KP260" s="1007"/>
      <c r="KQ260" s="1007"/>
      <c r="KR260" s="1007"/>
      <c r="KS260" s="1007"/>
      <c r="KT260" s="1007"/>
      <c r="KU260" s="1007"/>
      <c r="KV260" s="1007"/>
      <c r="KW260" s="1007"/>
      <c r="KX260" s="1007"/>
      <c r="KY260" s="1007"/>
      <c r="KZ260" s="1007"/>
      <c r="LA260" s="1007"/>
      <c r="LB260" s="1007"/>
      <c r="LC260" s="1007"/>
      <c r="LD260" s="1007"/>
      <c r="LE260" s="1007"/>
      <c r="LF260" s="1007"/>
      <c r="LG260" s="1007"/>
      <c r="LH260" s="1007"/>
      <c r="LI260" s="1007"/>
      <c r="LJ260" s="1007"/>
      <c r="LK260" s="1007"/>
      <c r="LL260" s="1007"/>
      <c r="LM260" s="1007"/>
      <c r="LN260" s="1007"/>
      <c r="LO260" s="1007"/>
      <c r="LP260" s="1007"/>
      <c r="LQ260" s="1007"/>
      <c r="LX260" s="1011"/>
      <c r="LY260" s="1011"/>
    </row>
    <row r="261" spans="1:353" s="1004" customFormat="1" ht="14.25" customHeight="1" x14ac:dyDescent="0.2">
      <c r="C261" s="1000" t="s">
        <v>603</v>
      </c>
      <c r="D261" s="1000"/>
      <c r="E261" s="1000"/>
      <c r="F261" s="1000"/>
      <c r="G261" s="1000"/>
      <c r="K261" s="490">
        <f>SUM(K259:K260)</f>
        <v>0</v>
      </c>
      <c r="L261" s="490">
        <f>SUM(L259:L260)</f>
        <v>0</v>
      </c>
      <c r="M261" s="490">
        <f>SUM(M259:M260)</f>
        <v>0</v>
      </c>
      <c r="N261" s="490">
        <f>SUM(N259:N260)</f>
        <v>0</v>
      </c>
      <c r="O261" s="490">
        <f>SUM(O259:O260)</f>
        <v>0</v>
      </c>
      <c r="P261" s="490">
        <f>SUM(K261:O261)</f>
        <v>0</v>
      </c>
      <c r="S261" s="1456"/>
      <c r="T261" s="1456"/>
      <c r="U261" s="1456"/>
      <c r="V261" s="1456"/>
      <c r="W261" s="1456"/>
      <c r="X261" s="1000"/>
      <c r="AA261" s="1000"/>
      <c r="AB261" s="1000"/>
      <c r="AC261" s="1000"/>
      <c r="AF261" s="1000"/>
      <c r="AG261" s="1000"/>
      <c r="AH261" s="1000"/>
      <c r="AK261" s="1000"/>
      <c r="AL261" s="1000"/>
      <c r="AM261" s="1000"/>
      <c r="AP261" s="1000"/>
      <c r="AQ261" s="1000"/>
      <c r="AR261" s="344"/>
      <c r="AS261" s="344"/>
      <c r="AT261" s="344"/>
      <c r="AU261" s="344"/>
      <c r="AV261" s="344"/>
      <c r="AW261" s="344"/>
      <c r="AY261" s="1000"/>
      <c r="BB261" s="344"/>
      <c r="BD261" s="1000"/>
      <c r="JW261" s="1007"/>
      <c r="KB261" s="1007"/>
      <c r="KC261" s="1007"/>
      <c r="KD261" s="1007"/>
      <c r="KE261" s="1007"/>
      <c r="KF261" s="1007"/>
      <c r="KG261" s="1007"/>
      <c r="KH261" s="1007"/>
      <c r="KI261" s="1007"/>
      <c r="KJ261" s="1007"/>
      <c r="KK261" s="1007"/>
      <c r="KL261" s="1007"/>
      <c r="KM261" s="1007"/>
      <c r="KN261" s="1007"/>
      <c r="KO261" s="1007"/>
      <c r="KP261" s="1007"/>
      <c r="KQ261" s="1007"/>
      <c r="KR261" s="1007"/>
      <c r="KS261" s="1007"/>
      <c r="KT261" s="1007"/>
      <c r="KU261" s="1007"/>
      <c r="KV261" s="1007"/>
      <c r="KW261" s="1007"/>
      <c r="KX261" s="1007"/>
      <c r="KY261" s="1007"/>
      <c r="KZ261" s="1007"/>
      <c r="LA261" s="1007"/>
      <c r="LB261" s="1007"/>
      <c r="LC261" s="1007"/>
      <c r="LD261" s="1007"/>
      <c r="LE261" s="1007"/>
      <c r="LF261" s="1007"/>
      <c r="LG261" s="1007"/>
      <c r="LH261" s="1007"/>
      <c r="LI261" s="1007"/>
      <c r="LJ261" s="1007"/>
      <c r="LK261" s="1007"/>
      <c r="LL261" s="1007"/>
      <c r="LM261" s="1007"/>
      <c r="LN261" s="1007"/>
      <c r="LO261" s="1007"/>
      <c r="LP261" s="1007"/>
      <c r="LQ261" s="1007"/>
      <c r="LX261" s="1011"/>
      <c r="LY261" s="1011"/>
      <c r="MO261" s="1011"/>
    </row>
    <row r="262" spans="1:353" s="1004" customFormat="1" ht="14.25" customHeight="1" x14ac:dyDescent="0.2">
      <c r="C262" s="1000" t="s">
        <v>175</v>
      </c>
      <c r="D262" s="1000"/>
      <c r="E262" s="1000"/>
      <c r="F262" s="1000"/>
      <c r="G262" s="1000"/>
      <c r="K262" s="490">
        <f>GB141</f>
        <v>0</v>
      </c>
      <c r="L262" s="490">
        <f>GC141</f>
        <v>0</v>
      </c>
      <c r="M262" s="490">
        <f>GD141</f>
        <v>0</v>
      </c>
      <c r="N262" s="490">
        <f>GE141</f>
        <v>0</v>
      </c>
      <c r="O262" s="490">
        <f>GF141</f>
        <v>0</v>
      </c>
      <c r="P262" s="490">
        <f>SUM(K262:O262)</f>
        <v>0</v>
      </c>
      <c r="Q262" s="1064" t="str">
        <f>IF(OR(P159=0,P159=""),"",P262/P159)</f>
        <v/>
      </c>
      <c r="S262" s="1456"/>
      <c r="T262" s="1456"/>
      <c r="U262" s="1456"/>
      <c r="V262" s="1456"/>
      <c r="W262" s="1456"/>
      <c r="X262" s="1000"/>
      <c r="AA262" s="1000"/>
      <c r="AB262" s="1000"/>
      <c r="AC262" s="1000"/>
      <c r="AF262" s="1000"/>
      <c r="AG262" s="1000"/>
      <c r="AH262" s="1000"/>
      <c r="AK262" s="1000"/>
      <c r="AL262" s="1000"/>
      <c r="AM262" s="1000"/>
      <c r="AP262" s="1000"/>
      <c r="AQ262" s="1000"/>
      <c r="AR262" s="344"/>
      <c r="AS262" s="344"/>
      <c r="AT262" s="344"/>
      <c r="AU262" s="344"/>
      <c r="AV262" s="344"/>
      <c r="AW262" s="344"/>
      <c r="AY262" s="1000"/>
      <c r="BB262" s="344"/>
      <c r="BD262" s="1000"/>
      <c r="JW262" s="1007"/>
      <c r="KB262" s="1007"/>
      <c r="KC262" s="1007"/>
      <c r="KD262" s="1007"/>
      <c r="KE262" s="1007"/>
      <c r="KF262" s="1007"/>
      <c r="KG262" s="1007"/>
      <c r="KH262" s="1007"/>
      <c r="KI262" s="1007"/>
      <c r="KJ262" s="1007"/>
      <c r="KK262" s="1007"/>
      <c r="KL262" s="1007"/>
      <c r="KM262" s="1007"/>
      <c r="KN262" s="1007"/>
      <c r="KO262" s="1007"/>
      <c r="KP262" s="1007"/>
      <c r="KQ262" s="1007"/>
      <c r="KR262" s="1007"/>
      <c r="KS262" s="1007"/>
      <c r="KT262" s="1007"/>
      <c r="KU262" s="1007"/>
      <c r="KV262" s="1007"/>
      <c r="KW262" s="1007"/>
      <c r="KX262" s="1007"/>
      <c r="KY262" s="1007"/>
      <c r="KZ262" s="1007"/>
      <c r="LA262" s="1007"/>
      <c r="LB262" s="1007"/>
      <c r="LC262" s="1007"/>
      <c r="LD262" s="1007"/>
      <c r="LE262" s="1007"/>
      <c r="LF262" s="1007"/>
      <c r="LG262" s="1007"/>
      <c r="LH262" s="1007"/>
      <c r="LI262" s="1007"/>
      <c r="LJ262" s="1007"/>
      <c r="LK262" s="1007"/>
      <c r="LL262" s="1007"/>
      <c r="LM262" s="1007"/>
      <c r="LN262" s="1007"/>
      <c r="LO262" s="1007"/>
      <c r="LP262" s="1007"/>
      <c r="LQ262" s="1007"/>
      <c r="LX262" s="1011"/>
      <c r="LY262" s="1011"/>
      <c r="MO262" s="1011"/>
    </row>
    <row r="263" spans="1:353" s="1004" customFormat="1" ht="14.25" customHeight="1" x14ac:dyDescent="0.2">
      <c r="C263" s="1000" t="s">
        <v>166</v>
      </c>
      <c r="D263" s="1000"/>
      <c r="E263" s="1000"/>
      <c r="F263" s="1000"/>
      <c r="G263" s="1000"/>
      <c r="K263" s="491">
        <f>SUM(K261:K262)</f>
        <v>0</v>
      </c>
      <c r="L263" s="491">
        <f>SUM(L261:L262)</f>
        <v>0</v>
      </c>
      <c r="M263" s="491">
        <f>SUM(M261:M262)</f>
        <v>0</v>
      </c>
      <c r="N263" s="491">
        <f>SUM(N261:N262)</f>
        <v>0</v>
      </c>
      <c r="O263" s="491">
        <f>SUM(O261:O262)</f>
        <v>0</v>
      </c>
      <c r="P263" s="491">
        <f>SUM(K263:O263)</f>
        <v>0</v>
      </c>
      <c r="S263" s="1456"/>
      <c r="T263" s="1456"/>
      <c r="U263" s="1456"/>
      <c r="V263" s="1456"/>
      <c r="W263" s="1456"/>
      <c r="X263" s="1000"/>
      <c r="AA263" s="1000"/>
      <c r="AB263" s="1000"/>
      <c r="AC263" s="1000"/>
      <c r="AF263" s="1000"/>
      <c r="AG263" s="1000"/>
      <c r="AH263" s="1000"/>
      <c r="AK263" s="1000"/>
      <c r="AL263" s="1000"/>
      <c r="AM263" s="1000"/>
      <c r="AP263" s="1000"/>
      <c r="AQ263" s="1000"/>
      <c r="AR263" s="344"/>
      <c r="AS263" s="344"/>
      <c r="AT263" s="344"/>
      <c r="AU263" s="344"/>
      <c r="AV263" s="344"/>
      <c r="AW263" s="344"/>
      <c r="AY263" s="1000"/>
      <c r="BB263" s="344"/>
      <c r="BD263" s="1000"/>
      <c r="JW263" s="1007"/>
      <c r="KB263" s="1007"/>
      <c r="KC263" s="1007"/>
      <c r="KD263" s="1007"/>
      <c r="KE263" s="1007"/>
      <c r="KF263" s="1007"/>
      <c r="KG263" s="1007"/>
      <c r="KH263" s="1007"/>
      <c r="KI263" s="1007"/>
      <c r="KJ263" s="1007"/>
      <c r="KK263" s="1007"/>
      <c r="KL263" s="1007"/>
      <c r="KM263" s="1007"/>
      <c r="KN263" s="1007"/>
      <c r="KO263" s="1007"/>
      <c r="KP263" s="1007"/>
      <c r="KQ263" s="1007"/>
      <c r="KR263" s="1007"/>
      <c r="KS263" s="1007"/>
      <c r="KT263" s="1007"/>
      <c r="KU263" s="1007"/>
      <c r="KV263" s="1007"/>
      <c r="KW263" s="1007"/>
      <c r="KX263" s="1007"/>
      <c r="KY263" s="1007"/>
      <c r="KZ263" s="1007"/>
      <c r="LA263" s="1007"/>
      <c r="LB263" s="1007"/>
      <c r="LC263" s="1007"/>
      <c r="LD263" s="1007"/>
      <c r="LE263" s="1007"/>
      <c r="LF263" s="1007"/>
      <c r="LG263" s="1007"/>
      <c r="LH263" s="1007"/>
      <c r="LI263" s="1007"/>
      <c r="LJ263" s="1007"/>
      <c r="LK263" s="1007"/>
      <c r="LL263" s="1007"/>
      <c r="LM263" s="1007"/>
      <c r="LN263" s="1007"/>
      <c r="LO263" s="1007"/>
      <c r="LP263" s="1007"/>
      <c r="LQ263" s="1007"/>
      <c r="LX263" s="1011"/>
      <c r="LY263" s="1011"/>
      <c r="MO263" s="1011"/>
    </row>
    <row r="264" spans="1:353" s="1004" customFormat="1" ht="14.1" customHeight="1" x14ac:dyDescent="0.2">
      <c r="JW264" s="1007"/>
      <c r="KB264" s="1007"/>
      <c r="KC264" s="1007"/>
      <c r="KD264" s="1007"/>
      <c r="KE264" s="1007"/>
      <c r="KF264" s="1007"/>
      <c r="KG264" s="1007"/>
      <c r="KH264" s="1007"/>
      <c r="KI264" s="1007"/>
      <c r="KJ264" s="1007"/>
      <c r="KK264" s="1007"/>
      <c r="KL264" s="1007"/>
      <c r="KM264" s="1007"/>
      <c r="KN264" s="1007"/>
      <c r="KO264" s="1007"/>
      <c r="KP264" s="1007"/>
      <c r="KQ264" s="1007"/>
      <c r="KR264" s="1007"/>
      <c r="KS264" s="1007"/>
      <c r="KT264" s="1007"/>
      <c r="KU264" s="1007"/>
      <c r="KV264" s="1007"/>
      <c r="KW264" s="1007"/>
      <c r="KX264" s="1007"/>
      <c r="KY264" s="1007"/>
      <c r="KZ264" s="1007"/>
      <c r="LA264" s="1007"/>
      <c r="LB264" s="1007"/>
      <c r="LC264" s="1007"/>
      <c r="LD264" s="1007"/>
      <c r="LE264" s="1007"/>
      <c r="LF264" s="1007"/>
      <c r="LG264" s="1007"/>
      <c r="LH264" s="1007"/>
      <c r="LI264" s="1007"/>
      <c r="LJ264" s="1007"/>
      <c r="LK264" s="1007"/>
      <c r="LL264" s="1007"/>
      <c r="LM264" s="1007"/>
      <c r="LN264" s="1007"/>
      <c r="LO264" s="1007"/>
      <c r="LP264" s="1007"/>
      <c r="LQ264" s="1007"/>
      <c r="LX264" s="1011"/>
      <c r="MN264" s="1011"/>
      <c r="MO264" s="1011"/>
    </row>
    <row r="265" spans="1:353" s="1000" customFormat="1" ht="14.1" customHeight="1" x14ac:dyDescent="0.2">
      <c r="JW265" s="1001"/>
      <c r="KB265" s="1001"/>
      <c r="KC265" s="1001"/>
      <c r="KD265" s="1001"/>
      <c r="KE265" s="1001"/>
      <c r="KF265" s="1001"/>
      <c r="KG265" s="1001"/>
      <c r="KH265" s="1001"/>
      <c r="KI265" s="1001"/>
      <c r="KJ265" s="1001"/>
      <c r="KK265" s="1001"/>
      <c r="KL265" s="1001"/>
      <c r="KM265" s="1001"/>
      <c r="KN265" s="1001"/>
      <c r="KO265" s="1001"/>
      <c r="KP265" s="1001"/>
      <c r="KQ265" s="1001"/>
      <c r="KR265" s="1001"/>
      <c r="KS265" s="1001"/>
      <c r="KT265" s="1001"/>
      <c r="KU265" s="1001"/>
      <c r="KV265" s="1001"/>
      <c r="KW265" s="1001"/>
      <c r="KX265" s="1001"/>
      <c r="KY265" s="1001"/>
      <c r="KZ265" s="1001"/>
      <c r="LA265" s="1001"/>
      <c r="LB265" s="1001"/>
      <c r="LC265" s="1001"/>
      <c r="LD265" s="1001"/>
      <c r="LE265" s="1001"/>
      <c r="LF265" s="1001"/>
      <c r="LG265" s="1001"/>
      <c r="LH265" s="1001"/>
      <c r="LI265" s="1001"/>
      <c r="LJ265" s="1001"/>
      <c r="LK265" s="1001"/>
      <c r="LL265" s="1001"/>
      <c r="LM265" s="1001"/>
      <c r="LN265" s="1001"/>
      <c r="LO265" s="1001"/>
      <c r="LP265" s="1001"/>
      <c r="LQ265" s="1001"/>
      <c r="LX265" s="999"/>
      <c r="MN265" s="999"/>
      <c r="MO265" s="999"/>
    </row>
    <row r="266" spans="1:353" s="1000" customFormat="1" ht="14.25" customHeight="1" x14ac:dyDescent="0.2">
      <c r="C266" s="1000" t="s">
        <v>841</v>
      </c>
      <c r="K266" s="1084" t="str">
        <f>IF(OR(K160="",K160=0),"",K263/K160)</f>
        <v/>
      </c>
      <c r="L266" s="1084" t="str">
        <f>IF(OR(L160="",L160=0),"",L263/L160)</f>
        <v/>
      </c>
      <c r="M266" s="1084" t="str">
        <f>IF(OR(M160="",M160=0),"",M263/M160)</f>
        <v/>
      </c>
      <c r="N266" s="1084" t="str">
        <f>IF(OR(N160="",N160=0),"",N263/N160)</f>
        <v/>
      </c>
      <c r="O266" s="1084" t="str">
        <f>IF(OR(O160="",O160=0),"",O263/O160)</f>
        <v/>
      </c>
      <c r="P266" s="1084"/>
      <c r="JW266" s="1001"/>
      <c r="KB266" s="1001"/>
      <c r="KC266" s="1001"/>
      <c r="KD266" s="1001"/>
      <c r="KE266" s="1001"/>
      <c r="KF266" s="1001"/>
      <c r="KG266" s="1001"/>
      <c r="KH266" s="1001"/>
      <c r="KI266" s="1001"/>
      <c r="KJ266" s="1001"/>
      <c r="KK266" s="1001"/>
      <c r="KL266" s="1001"/>
      <c r="KM266" s="1001"/>
      <c r="KN266" s="1001"/>
      <c r="KO266" s="1001"/>
      <c r="KP266" s="1001"/>
      <c r="KQ266" s="1001"/>
      <c r="KR266" s="1001"/>
      <c r="KS266" s="1001"/>
      <c r="KT266" s="1001"/>
      <c r="KU266" s="1001"/>
      <c r="KV266" s="1001"/>
      <c r="KW266" s="1001"/>
      <c r="KX266" s="1001"/>
      <c r="KY266" s="1001"/>
      <c r="KZ266" s="1001"/>
      <c r="LA266" s="1001"/>
      <c r="LB266" s="1001"/>
      <c r="LC266" s="1001"/>
      <c r="LD266" s="1001"/>
      <c r="LE266" s="1001"/>
      <c r="LF266" s="1001"/>
      <c r="LG266" s="1001"/>
      <c r="LH266" s="1001"/>
      <c r="LI266" s="1001"/>
      <c r="LJ266" s="1001"/>
      <c r="LK266" s="1001"/>
      <c r="LL266" s="1001"/>
      <c r="LM266" s="1001"/>
      <c r="LN266" s="1001"/>
      <c r="LO266" s="1001"/>
      <c r="LP266" s="1001"/>
      <c r="LQ266" s="1001"/>
      <c r="LX266" s="999"/>
      <c r="MN266" s="999"/>
      <c r="MO266" s="999"/>
    </row>
    <row r="267" spans="1:353" s="1000" customFormat="1" ht="14.1" customHeight="1" x14ac:dyDescent="0.2">
      <c r="JW267" s="1001"/>
      <c r="KB267" s="1001"/>
      <c r="KC267" s="1001"/>
      <c r="KD267" s="1001"/>
      <c r="KE267" s="1001"/>
      <c r="KF267" s="1001"/>
      <c r="KG267" s="1001"/>
      <c r="KH267" s="1001"/>
      <c r="KI267" s="1001"/>
      <c r="KJ267" s="1001"/>
      <c r="KK267" s="1001"/>
      <c r="KL267" s="1001"/>
      <c r="KM267" s="1001"/>
      <c r="KN267" s="1001"/>
      <c r="KO267" s="1001"/>
      <c r="KP267" s="1001"/>
      <c r="KQ267" s="1001"/>
      <c r="KR267" s="1001"/>
      <c r="KS267" s="1001"/>
      <c r="KT267" s="1001"/>
      <c r="KU267" s="1001"/>
      <c r="KV267" s="1001"/>
      <c r="KW267" s="1001"/>
      <c r="KX267" s="1001"/>
      <c r="KY267" s="1001"/>
      <c r="KZ267" s="1001"/>
      <c r="LA267" s="1001"/>
      <c r="LB267" s="1001"/>
      <c r="LC267" s="1001"/>
      <c r="LD267" s="1001"/>
      <c r="LE267" s="1001"/>
      <c r="LF267" s="1001"/>
      <c r="LG267" s="1001"/>
      <c r="LH267" s="1001"/>
      <c r="LI267" s="1001"/>
      <c r="LJ267" s="1001"/>
      <c r="LK267" s="1001"/>
      <c r="LL267" s="1001"/>
      <c r="LM267" s="1001"/>
      <c r="LN267" s="1001"/>
      <c r="LO267" s="1001"/>
      <c r="LP267" s="1001"/>
      <c r="LQ267" s="1001"/>
      <c r="LX267" s="999"/>
      <c r="MN267" s="999"/>
      <c r="MO267" s="999"/>
    </row>
    <row r="268" spans="1:353" s="1000" customFormat="1" ht="39" customHeight="1" x14ac:dyDescent="0.2">
      <c r="B268" s="999"/>
      <c r="C268" s="1085"/>
      <c r="F268" s="485"/>
      <c r="G268" s="485"/>
      <c r="K268" s="485"/>
      <c r="O268" s="999"/>
      <c r="Q268" s="1084"/>
      <c r="R268" s="1084"/>
      <c r="X268" s="1004"/>
      <c r="AC268" s="1004"/>
      <c r="AH268" s="1004"/>
      <c r="AM268" s="1004"/>
      <c r="JW268" s="1001"/>
      <c r="KB268" s="1001"/>
      <c r="KC268" s="1001"/>
      <c r="KD268" s="1001"/>
      <c r="KE268" s="1001"/>
      <c r="KF268" s="1001"/>
      <c r="KG268" s="1001"/>
      <c r="KH268" s="1001"/>
      <c r="KI268" s="1001"/>
      <c r="KJ268" s="1001"/>
      <c r="KK268" s="1001"/>
      <c r="KL268" s="1001"/>
      <c r="KM268" s="1001"/>
      <c r="KN268" s="1001"/>
      <c r="KO268" s="1001"/>
      <c r="KP268" s="1001"/>
      <c r="KQ268" s="1001"/>
      <c r="KR268" s="1001"/>
      <c r="KS268" s="1001"/>
      <c r="KT268" s="1001"/>
      <c r="KU268" s="1001"/>
      <c r="KV268" s="1001"/>
      <c r="KW268" s="1001"/>
      <c r="KX268" s="1001"/>
      <c r="KY268" s="1001"/>
      <c r="KZ268" s="1001"/>
      <c r="LA268" s="1001"/>
      <c r="LB268" s="1001"/>
      <c r="LC268" s="1001"/>
      <c r="LD268" s="1001"/>
      <c r="LE268" s="1001"/>
      <c r="LF268" s="1001"/>
      <c r="LG268" s="1001"/>
      <c r="LH268" s="1001"/>
      <c r="LI268" s="1001"/>
      <c r="LJ268" s="1001"/>
      <c r="LK268" s="1001"/>
      <c r="LL268" s="1001"/>
      <c r="LM268" s="1001"/>
      <c r="LN268" s="1001"/>
      <c r="LO268" s="1001"/>
      <c r="LP268" s="1001"/>
      <c r="LQ268" s="1001"/>
      <c r="LX268" s="999"/>
      <c r="MN268" s="999"/>
      <c r="MO268" s="999"/>
    </row>
    <row r="269" spans="1:353" s="1004" customFormat="1" ht="12" customHeight="1" x14ac:dyDescent="0.2">
      <c r="A269" s="1011" t="s">
        <v>639</v>
      </c>
      <c r="B269" s="1011" t="s">
        <v>640</v>
      </c>
      <c r="N269" s="1011" t="s">
        <v>641</v>
      </c>
      <c r="O269" s="1011"/>
      <c r="JW269" s="1007"/>
      <c r="KB269" s="1007"/>
      <c r="KC269" s="1007"/>
      <c r="KD269" s="1007"/>
      <c r="KE269" s="1007"/>
      <c r="KF269" s="1007"/>
      <c r="KG269" s="1007"/>
      <c r="KH269" s="1007"/>
      <c r="KI269" s="1007"/>
      <c r="KJ269" s="1007"/>
      <c r="KK269" s="1007"/>
      <c r="KL269" s="1007"/>
      <c r="KM269" s="1007"/>
      <c r="KN269" s="1007"/>
      <c r="KO269" s="1007"/>
      <c r="KP269" s="1007"/>
      <c r="KQ269" s="1007"/>
      <c r="KR269" s="1007"/>
      <c r="KS269" s="1007"/>
      <c r="KT269" s="1007"/>
      <c r="KU269" s="1007"/>
      <c r="KV269" s="1007"/>
      <c r="KW269" s="1007"/>
      <c r="KX269" s="1007"/>
      <c r="KY269" s="1007"/>
      <c r="KZ269" s="1007"/>
      <c r="LA269" s="1007"/>
      <c r="LB269" s="1007"/>
      <c r="LC269" s="1007"/>
      <c r="LD269" s="1007"/>
      <c r="LE269" s="1007"/>
      <c r="LF269" s="1007"/>
      <c r="LG269" s="1007"/>
      <c r="LH269" s="1007"/>
      <c r="LI269" s="1007"/>
      <c r="LJ269" s="1007"/>
      <c r="LK269" s="1007"/>
      <c r="LL269" s="1007"/>
      <c r="LM269" s="1007"/>
      <c r="LN269" s="1007"/>
      <c r="LO269" s="1007"/>
      <c r="LP269" s="1007"/>
      <c r="LQ269" s="1007"/>
      <c r="LX269" s="1011"/>
      <c r="MN269" s="1011"/>
      <c r="MO269" s="1011"/>
    </row>
    <row r="270" spans="1:353" s="1004" customFormat="1" ht="408.75" customHeight="1" x14ac:dyDescent="0.2">
      <c r="A270" s="1471" t="str">
        <f>'Rent Schedule &amp; Summary'!$A$177</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270" s="1471"/>
      <c r="C270" s="1471"/>
      <c r="D270" s="1471"/>
      <c r="E270" s="1471"/>
      <c r="F270" s="1471"/>
      <c r="G270" s="1471"/>
      <c r="H270" s="1471"/>
      <c r="I270" s="1471"/>
      <c r="J270" s="1471"/>
      <c r="K270" s="1471"/>
      <c r="L270" s="1471"/>
      <c r="M270" s="1471"/>
      <c r="N270" s="1471"/>
      <c r="O270" s="1471"/>
      <c r="P270" s="1471"/>
      <c r="Q270" s="1471"/>
      <c r="R270" s="1472" t="s">
        <v>642</v>
      </c>
      <c r="S270" s="1472"/>
      <c r="T270" s="1472"/>
      <c r="U270" s="1472"/>
      <c r="JW270" s="1007"/>
      <c r="KB270" s="1007"/>
      <c r="KC270" s="1007"/>
      <c r="KD270" s="1007"/>
      <c r="KE270" s="1007"/>
      <c r="KF270" s="1007"/>
      <c r="KG270" s="1007"/>
      <c r="KH270" s="1007"/>
      <c r="KI270" s="1007"/>
      <c r="KJ270" s="1007"/>
      <c r="KK270" s="1007"/>
      <c r="KL270" s="1007"/>
      <c r="KM270" s="1007"/>
      <c r="KN270" s="1007"/>
      <c r="KO270" s="1007"/>
      <c r="KP270" s="1007"/>
      <c r="KQ270" s="1007"/>
      <c r="KR270" s="1007"/>
      <c r="KS270" s="1007"/>
      <c r="KT270" s="1007"/>
      <c r="KU270" s="1007"/>
      <c r="KV270" s="1007"/>
      <c r="KW270" s="1007"/>
      <c r="KX270" s="1007"/>
      <c r="KY270" s="1007"/>
      <c r="KZ270" s="1007"/>
      <c r="LA270" s="1007"/>
      <c r="LB270" s="1007"/>
      <c r="LC270" s="1007"/>
      <c r="LD270" s="1007"/>
      <c r="LE270" s="1007"/>
      <c r="LF270" s="1007"/>
      <c r="LG270" s="1007"/>
      <c r="LH270" s="1007"/>
      <c r="LI270" s="1007"/>
      <c r="LJ270" s="1007"/>
      <c r="LK270" s="1007"/>
      <c r="LL270" s="1007"/>
      <c r="LM270" s="1007"/>
      <c r="LN270" s="1007"/>
      <c r="LO270" s="1007"/>
      <c r="LP270" s="1007"/>
      <c r="LQ270" s="1007"/>
      <c r="LX270" s="1011"/>
      <c r="MN270" s="1011"/>
      <c r="MO270" s="1011"/>
    </row>
    <row r="271" spans="1:353" x14ac:dyDescent="0.25">
      <c r="A271" s="498"/>
    </row>
    <row r="272" spans="1:353" x14ac:dyDescent="0.25">
      <c r="A272" s="498"/>
    </row>
    <row r="273" spans="1:24" s="488" customFormat="1" ht="18" customHeight="1" x14ac:dyDescent="0.2">
      <c r="A273" s="1476" t="s">
        <v>669</v>
      </c>
      <c r="B273" s="1476"/>
      <c r="C273" s="1476"/>
      <c r="D273" s="1476"/>
      <c r="E273" s="1476"/>
      <c r="F273" s="1476"/>
      <c r="G273" s="1476"/>
      <c r="H273" s="1476"/>
      <c r="I273" s="1476"/>
      <c r="J273" s="1476"/>
      <c r="K273" s="1476"/>
      <c r="L273" s="1476"/>
      <c r="M273" s="1476"/>
      <c r="N273" s="1476"/>
      <c r="O273" s="1476"/>
      <c r="P273" s="1476"/>
      <c r="Q273" s="1476"/>
      <c r="R273" s="1476"/>
      <c r="S273" s="1476"/>
      <c r="T273" s="1476"/>
      <c r="U273" s="1476"/>
      <c r="V273" s="1476"/>
      <c r="W273" s="1476"/>
    </row>
    <row r="274" spans="1:24" s="488" customFormat="1" ht="8.25" customHeight="1" x14ac:dyDescent="0.2"/>
    <row r="275" spans="1:24" s="488" customFormat="1" ht="54" customHeight="1" x14ac:dyDescent="0.2">
      <c r="A275" s="1477" t="s">
        <v>670</v>
      </c>
      <c r="B275" s="1477"/>
      <c r="C275" s="1477"/>
      <c r="D275" s="1477"/>
      <c r="E275" s="1477"/>
      <c r="F275" s="1477"/>
      <c r="G275" s="1477"/>
      <c r="H275" s="1477"/>
      <c r="I275" s="1477"/>
      <c r="J275" s="1477"/>
      <c r="K275" s="1477"/>
      <c r="L275" s="1477"/>
      <c r="M275" s="1477"/>
      <c r="N275" s="1477"/>
      <c r="O275" s="1477"/>
      <c r="P275" s="1477"/>
      <c r="Q275" s="1477"/>
      <c r="R275" s="1477"/>
      <c r="S275" s="1477"/>
      <c r="T275" s="1477"/>
      <c r="U275" s="1477"/>
      <c r="V275" s="1477"/>
      <c r="W275" s="1477"/>
    </row>
    <row r="276" spans="1:24" s="488" customFormat="1" ht="4.5" customHeight="1" x14ac:dyDescent="0.2"/>
    <row r="277" spans="1:24" s="488" customFormat="1" ht="16.5" x14ac:dyDescent="0.3">
      <c r="B277" s="1478" t="s">
        <v>671</v>
      </c>
      <c r="C277" s="1478"/>
      <c r="D277" s="1478"/>
      <c r="E277" s="1478"/>
      <c r="F277" s="1478"/>
      <c r="G277" s="1478"/>
      <c r="H277" s="1478"/>
      <c r="I277" s="1478"/>
      <c r="J277" s="1478"/>
      <c r="K277" s="1478"/>
      <c r="L277" s="1478"/>
      <c r="M277" s="1478"/>
      <c r="N277" s="1478"/>
      <c r="O277" s="1478"/>
      <c r="P277" s="1478"/>
      <c r="Q277" s="1478"/>
      <c r="R277" s="1478"/>
      <c r="S277" s="1478"/>
      <c r="T277" s="1478"/>
      <c r="U277" s="1478"/>
      <c r="V277" s="1478"/>
      <c r="W277" s="1478"/>
    </row>
    <row r="278" spans="1:24" s="445" customFormat="1" ht="9" customHeight="1" x14ac:dyDescent="0.2">
      <c r="A278" s="446"/>
      <c r="B278" s="1479" t="s">
        <v>672</v>
      </c>
      <c r="C278" s="1479"/>
      <c r="D278" s="1479"/>
      <c r="E278" s="1479"/>
      <c r="F278" s="1479"/>
      <c r="G278" s="1480"/>
      <c r="H278" s="1480"/>
      <c r="I278" s="1480"/>
      <c r="J278" s="1480"/>
      <c r="K278" s="1480"/>
      <c r="L278" s="1480"/>
      <c r="M278" s="446"/>
      <c r="N278" s="446"/>
      <c r="O278" s="446"/>
      <c r="P278" s="446"/>
      <c r="Q278" s="446"/>
      <c r="U278" s="441" t="s">
        <v>116</v>
      </c>
      <c r="V278" s="1481" t="str">
        <f>'Submission Form and Checklist'!$P$2</f>
        <v>2021PA-0##</v>
      </c>
      <c r="W278" s="1481"/>
    </row>
    <row r="279" spans="1:24" s="445" customFormat="1" ht="3" customHeight="1" x14ac:dyDescent="0.2">
      <c r="A279" s="446"/>
      <c r="B279" s="446"/>
      <c r="C279" s="446"/>
      <c r="D279" s="446"/>
      <c r="E279" s="446"/>
      <c r="F279" s="446"/>
      <c r="G279" s="446"/>
      <c r="H279" s="446"/>
      <c r="I279" s="446"/>
      <c r="J279" s="446"/>
      <c r="K279" s="446"/>
      <c r="L279" s="446"/>
      <c r="M279" s="446"/>
      <c r="N279" s="446"/>
      <c r="O279" s="446"/>
      <c r="P279" s="446"/>
      <c r="Q279" s="446"/>
      <c r="R279" s="444"/>
    </row>
    <row r="280" spans="1:24" s="445" customFormat="1" ht="13.5" customHeight="1" x14ac:dyDescent="0.25">
      <c r="A280" s="447" t="s">
        <v>119</v>
      </c>
      <c r="B280" s="448"/>
      <c r="G280" s="448"/>
      <c r="H280" s="1428" t="str">
        <f>'Submission Form and Checklist'!$D$6</f>
        <v>&lt;&lt;Select DCA Funding&gt;&gt;</v>
      </c>
      <c r="I280" s="1428"/>
      <c r="J280" s="1428"/>
      <c r="K280" s="1428"/>
      <c r="L280" s="1428"/>
      <c r="O280" s="449" t="s">
        <v>121</v>
      </c>
      <c r="Q280" s="1428" t="str">
        <f>'Submission Form and Checklist'!$K$6</f>
        <v>&lt;&lt; Select request purpose &gt;&gt;</v>
      </c>
      <c r="R280" s="1428"/>
      <c r="S280" s="1428"/>
      <c r="T280" s="1428"/>
      <c r="U280" s="1428"/>
      <c r="V280" s="1428"/>
      <c r="W280" s="1428"/>
    </row>
    <row r="281" spans="1:24" s="445" customFormat="1" ht="13.5" customHeight="1" x14ac:dyDescent="0.25">
      <c r="A281" s="447" t="s">
        <v>123</v>
      </c>
      <c r="H281" s="447"/>
      <c r="I281" s="447"/>
      <c r="J281" s="447"/>
      <c r="K281" s="1473">
        <f>'Submission Form and Checklist'!$G$7</f>
        <v>0</v>
      </c>
      <c r="L281" s="1473"/>
      <c r="O281" s="447" t="s">
        <v>774</v>
      </c>
      <c r="W281" s="451" t="s">
        <v>674</v>
      </c>
    </row>
    <row r="282" spans="1:24" s="452" customFormat="1" ht="13.5" customHeight="1" x14ac:dyDescent="0.2">
      <c r="A282" s="452" t="s">
        <v>127</v>
      </c>
      <c r="H282" s="1428">
        <f>'Submission Form and Checklist'!$D$8</f>
        <v>0</v>
      </c>
      <c r="I282" s="1428"/>
      <c r="J282" s="1428"/>
      <c r="K282" s="1428"/>
      <c r="L282" s="1428"/>
      <c r="O282" s="452" t="s">
        <v>128</v>
      </c>
      <c r="Q282" s="1428">
        <f>'Submission Form and Checklist'!$K$8</f>
        <v>0</v>
      </c>
      <c r="R282" s="1428"/>
      <c r="S282" s="1428"/>
      <c r="T282" s="1428"/>
      <c r="U282" s="1428"/>
      <c r="V282" s="1428"/>
      <c r="W282" s="1428"/>
    </row>
    <row r="283" spans="1:24" s="452" customFormat="1" ht="13.5" customHeight="1" x14ac:dyDescent="0.2">
      <c r="A283" s="452" t="s">
        <v>129</v>
      </c>
      <c r="G283" s="1428">
        <f>'Submission Form and Checklist'!$C$9</f>
        <v>0</v>
      </c>
      <c r="H283" s="1428"/>
      <c r="I283" s="1428"/>
      <c r="J283" s="1428"/>
      <c r="K283" s="1428"/>
      <c r="L283" s="1428"/>
      <c r="O283" s="452" t="s">
        <v>130</v>
      </c>
      <c r="Q283" s="1474">
        <f>'Submission Form and Checklist'!$K$9</f>
        <v>0</v>
      </c>
      <c r="R283" s="1474"/>
      <c r="S283" s="1474"/>
      <c r="T283" s="1092" t="s">
        <v>131</v>
      </c>
      <c r="U283" s="1475">
        <f>'Submission Form and Checklist'!$O$9</f>
        <v>0</v>
      </c>
      <c r="V283" s="1475"/>
      <c r="W283" s="1475"/>
    </row>
    <row r="284" spans="1:24" ht="12.75" customHeight="1" x14ac:dyDescent="0.25">
      <c r="A284" s="452" t="s">
        <v>132</v>
      </c>
      <c r="B284" s="452"/>
      <c r="C284" s="452"/>
      <c r="D284" s="452"/>
      <c r="E284" s="452"/>
      <c r="J284" s="451" t="str">
        <f>'Submission Form and Checklist'!$F$10</f>
        <v>Select</v>
      </c>
      <c r="L284" s="441" t="s">
        <v>133</v>
      </c>
      <c r="M284" s="1484">
        <f>'Submission Form and Checklist'!$H$10</f>
        <v>0</v>
      </c>
      <c r="N284" s="1484"/>
      <c r="O284" s="452" t="s">
        <v>134</v>
      </c>
      <c r="P284" s="440"/>
      <c r="Q284" s="440"/>
      <c r="T284" s="452"/>
      <c r="U284" s="452"/>
      <c r="V284" s="1484">
        <f>'Submission Form and Checklist'!$P$10</f>
        <v>0</v>
      </c>
      <c r="W284" s="1484"/>
      <c r="X284" s="452"/>
    </row>
    <row r="285" spans="1:24" ht="3.75" customHeight="1" x14ac:dyDescent="0.25">
      <c r="A285" s="442"/>
      <c r="B285" s="442"/>
      <c r="G285" s="442"/>
      <c r="H285" s="442"/>
      <c r="I285" s="442"/>
      <c r="J285" s="442"/>
      <c r="K285" s="442"/>
      <c r="L285" s="442"/>
      <c r="O285" s="442"/>
      <c r="P285" s="442"/>
      <c r="Q285" s="442"/>
      <c r="R285" s="442"/>
      <c r="S285" s="442"/>
      <c r="T285" s="453"/>
      <c r="U285" s="437"/>
      <c r="V285" s="437"/>
      <c r="W285" s="437"/>
    </row>
    <row r="286" spans="1:24" s="452" customFormat="1" ht="13.5" customHeight="1" x14ac:dyDescent="0.2">
      <c r="A286" s="452" t="s">
        <v>135</v>
      </c>
      <c r="G286" s="1428">
        <f>'Submission Form and Checklist'!$C$12</f>
        <v>0</v>
      </c>
      <c r="H286" s="1428"/>
      <c r="I286" s="1428"/>
      <c r="J286" s="1428"/>
      <c r="K286" s="1428"/>
      <c r="L286" s="1428"/>
      <c r="M286" s="1428"/>
      <c r="O286" s="452" t="s">
        <v>136</v>
      </c>
      <c r="Q286" s="1428">
        <f>'Submission Form and Checklist'!$K$12</f>
        <v>0</v>
      </c>
      <c r="R286" s="1428"/>
      <c r="S286" s="1428"/>
      <c r="T286" s="1096" t="s">
        <v>137</v>
      </c>
      <c r="V286" s="1485" t="str">
        <f>'Submission Form and Checklist'!$P$12</f>
        <v>&lt;&lt; Select &gt;&gt;</v>
      </c>
      <c r="W286" s="1485"/>
    </row>
    <row r="287" spans="1:24" s="452" customFormat="1" ht="13.5" customHeight="1" x14ac:dyDescent="0.2">
      <c r="A287" s="452" t="s">
        <v>139</v>
      </c>
      <c r="G287" s="1428">
        <f>'Submission Form and Checklist'!$C$13</f>
        <v>0</v>
      </c>
      <c r="H287" s="1428"/>
      <c r="I287" s="1428"/>
      <c r="J287" s="1428"/>
      <c r="K287" s="1428"/>
      <c r="L287" s="1428"/>
      <c r="M287" s="1428"/>
      <c r="O287" s="452" t="s">
        <v>140</v>
      </c>
      <c r="Q287" s="1482">
        <f>'Submission Form and Checklist'!$K$13</f>
        <v>0</v>
      </c>
      <c r="R287" s="1482"/>
      <c r="S287" s="1482"/>
      <c r="T287" s="1092" t="s">
        <v>141</v>
      </c>
      <c r="U287" s="1095" t="s">
        <v>675</v>
      </c>
      <c r="V287" s="1486">
        <f>'Submission Form and Checklist'!$P$13</f>
        <v>0</v>
      </c>
      <c r="W287" s="1486"/>
    </row>
    <row r="288" spans="1:24" s="452" customFormat="1" ht="13.5" customHeight="1" x14ac:dyDescent="0.2">
      <c r="A288" s="452" t="s">
        <v>143</v>
      </c>
      <c r="G288" s="1428">
        <f>'Submission Form and Checklist'!$C$14</f>
        <v>0</v>
      </c>
      <c r="H288" s="1428"/>
      <c r="I288" s="1428"/>
      <c r="J288" s="1428"/>
      <c r="K288" s="1428"/>
      <c r="L288" s="1428"/>
      <c r="M288" s="1428"/>
      <c r="O288" s="1405" t="s">
        <v>144</v>
      </c>
      <c r="P288" s="1405"/>
      <c r="Q288" s="1482" t="str">
        <f>'Submission Form and Checklist'!$K$14</f>
        <v>&lt;&lt; Select Pool &gt;&gt;</v>
      </c>
      <c r="R288" s="1482"/>
      <c r="T288" s="1092" t="s">
        <v>146</v>
      </c>
      <c r="V288" s="1405" t="str">
        <f>'Submission Form and Checklist'!$P$14</f>
        <v>&lt;&lt; Select &gt;&gt;</v>
      </c>
      <c r="W288" s="1405"/>
    </row>
    <row r="289" spans="1:32" s="452" customFormat="1" ht="13.5" customHeight="1" x14ac:dyDescent="0.2">
      <c r="A289" s="452" t="s">
        <v>147</v>
      </c>
      <c r="G289" s="1419" t="str">
        <f>'Submission Form and Checklist'!$C$15</f>
        <v>(Latitude)</v>
      </c>
      <c r="H289" s="1419"/>
      <c r="I289" s="1419"/>
      <c r="J289" s="1419" t="str">
        <f>'Submission Form and Checklist'!$F$15</f>
        <v>(Longitude)</v>
      </c>
      <c r="K289" s="1419"/>
      <c r="L289" s="1419"/>
      <c r="O289" s="452" t="s">
        <v>150</v>
      </c>
      <c r="Q289" s="1482" t="str">
        <f>'Submission Form and Checklist'!$K$15</f>
        <v>&lt;&lt; Select LIHTC Election &gt;&gt;</v>
      </c>
      <c r="R289" s="1482"/>
      <c r="S289" s="1482"/>
      <c r="T289" s="1092" t="s">
        <v>152</v>
      </c>
      <c r="V289" s="1483" t="str">
        <f>'Submission Form and Checklist'!$P$15</f>
        <v>&lt;&lt; Select &gt;&gt;</v>
      </c>
      <c r="W289" s="1483"/>
    </row>
    <row r="290" spans="1:32" s="452" customFormat="1" ht="13.5" customHeight="1" x14ac:dyDescent="0.2">
      <c r="A290" s="452" t="s">
        <v>153</v>
      </c>
      <c r="G290" s="1428" t="str">
        <f>'Submission Form and Checklist'!$C$16</f>
        <v>&lt;&lt; Select Construction Activity &gt;&gt;</v>
      </c>
      <c r="H290" s="1428"/>
      <c r="I290" s="1428"/>
      <c r="J290" s="1428"/>
      <c r="K290" s="1095" t="s">
        <v>155</v>
      </c>
      <c r="L290" s="1488" t="str">
        <f>'Submission Form and Checklist'!$H$16</f>
        <v>&lt;&lt;Select&gt;&gt;</v>
      </c>
      <c r="M290" s="1488"/>
      <c r="O290" s="1414" t="s">
        <v>157</v>
      </c>
      <c r="P290" s="1414"/>
      <c r="Q290" s="1414"/>
      <c r="R290" s="1414"/>
      <c r="S290" s="1414"/>
      <c r="T290" s="1414"/>
      <c r="U290" s="1414"/>
      <c r="V290" s="1485" t="str">
        <f>'Submission Form and Checklist'!$P$16</f>
        <v>&lt;&lt; Select &gt;&gt;</v>
      </c>
      <c r="W290" s="1485"/>
    </row>
    <row r="291" spans="1:32" ht="13.5" customHeight="1" x14ac:dyDescent="0.25">
      <c r="A291" s="493" t="s">
        <v>676</v>
      </c>
      <c r="B291" s="440"/>
      <c r="C291" s="454"/>
      <c r="D291" s="454"/>
      <c r="E291" s="454"/>
      <c r="F291" s="454"/>
      <c r="G291" s="1096"/>
      <c r="H291" s="1096"/>
      <c r="I291" s="1096"/>
      <c r="J291" s="452"/>
      <c r="L291" s="1489" t="str">
        <f>'HOME Consent'!$L$19</f>
        <v>&lt;Select&gt;</v>
      </c>
      <c r="M291" s="1489"/>
      <c r="N291" s="459"/>
      <c r="O291" s="459" t="s">
        <v>126</v>
      </c>
      <c r="P291" s="459"/>
      <c r="Q291" s="459"/>
      <c r="R291" s="459"/>
      <c r="S291" s="459"/>
      <c r="T291" s="459"/>
      <c r="U291" s="459"/>
      <c r="V291" s="459"/>
      <c r="W291" s="459"/>
    </row>
    <row r="292" spans="1:32" s="452" customFormat="1" ht="13.5" customHeight="1" x14ac:dyDescent="0.2">
      <c r="A292" s="452" t="s">
        <v>158</v>
      </c>
      <c r="B292" s="459"/>
      <c r="D292" s="459"/>
      <c r="F292" s="459"/>
      <c r="H292" s="451" t="str">
        <f>'Submission Form and Checklist'!$C$17</f>
        <v>Select</v>
      </c>
      <c r="J292" s="452" t="s">
        <v>159</v>
      </c>
      <c r="M292" s="1091">
        <f>'Submission Form and Checklist'!$H$17</f>
        <v>0</v>
      </c>
      <c r="Q292" s="1415" t="s">
        <v>775</v>
      </c>
      <c r="R292" s="1415"/>
      <c r="S292" s="1415"/>
      <c r="T292" s="1415"/>
      <c r="U292" s="1415"/>
      <c r="V292" s="1415"/>
      <c r="W292" s="1415"/>
    </row>
    <row r="293" spans="1:32" s="452" customFormat="1" ht="13.5" customHeight="1" x14ac:dyDescent="0.2">
      <c r="A293" s="454" t="s">
        <v>161</v>
      </c>
      <c r="G293" s="1487">
        <f>'Submission Form and Checklist'!$D$18</f>
        <v>0</v>
      </c>
      <c r="H293" s="1487"/>
      <c r="I293" s="1487"/>
      <c r="J293" s="1487"/>
      <c r="K293" s="1487"/>
      <c r="L293" s="1487"/>
      <c r="M293" s="1487"/>
      <c r="O293" s="460" t="s">
        <v>162</v>
      </c>
      <c r="Q293" s="461" t="s">
        <v>163</v>
      </c>
      <c r="R293" s="1094" t="s">
        <v>164</v>
      </c>
      <c r="S293" s="461" t="s">
        <v>165</v>
      </c>
      <c r="T293" s="1094" t="s">
        <v>166</v>
      </c>
      <c r="U293" s="1094" t="s">
        <v>167</v>
      </c>
      <c r="V293" s="1416" t="s">
        <v>168</v>
      </c>
      <c r="W293" s="1416"/>
    </row>
    <row r="294" spans="1:32" s="452" customFormat="1" ht="13.5" customHeight="1" x14ac:dyDescent="0.2">
      <c r="A294" s="452" t="s">
        <v>169</v>
      </c>
      <c r="G294" s="1487" t="str">
        <f>'Submission Form and Checklist'!$D$19</f>
        <v>&lt;&lt; Select Organization Type &gt;&gt;</v>
      </c>
      <c r="H294" s="1487"/>
      <c r="I294" s="1487"/>
      <c r="J294" s="1487"/>
      <c r="K294" s="1487"/>
      <c r="L294" s="1487"/>
      <c r="M294" s="1487"/>
      <c r="O294" s="1098" t="s">
        <v>678</v>
      </c>
      <c r="Q294" s="1091">
        <f>'Rent Schedule &amp; Summary'!$P$113</f>
        <v>0</v>
      </c>
      <c r="R294" s="1091">
        <f>'Rent Schedule &amp; Summary'!$P$116</f>
        <v>0</v>
      </c>
      <c r="S294" s="1091">
        <f>'Rent Schedule &amp; Summary'!$P$119</f>
        <v>0</v>
      </c>
      <c r="T294" s="463">
        <f>SUM(Q294:S294)</f>
        <v>0</v>
      </c>
      <c r="U294" s="1091">
        <f>'Submission Form and Checklist'!$O$19</f>
        <v>0</v>
      </c>
      <c r="V294" s="1417">
        <f>'Submission Form and Checklist'!$P$19</f>
        <v>0</v>
      </c>
      <c r="W294" s="1417"/>
    </row>
    <row r="295" spans="1:32" s="452" customFormat="1" ht="13.5" customHeight="1" x14ac:dyDescent="0.2">
      <c r="A295" s="1096" t="s">
        <v>172</v>
      </c>
      <c r="G295" s="1487">
        <f>'Submission Form and Checklist'!$D$20</f>
        <v>0</v>
      </c>
      <c r="H295" s="1487"/>
      <c r="I295" s="1487"/>
      <c r="J295" s="1487"/>
      <c r="K295" s="1487"/>
      <c r="L295" s="1487"/>
      <c r="M295" s="1487"/>
      <c r="O295" s="458" t="s">
        <v>173</v>
      </c>
      <c r="Q295" s="1091">
        <f>'Rent Schedule &amp; Summary'!$P$114</f>
        <v>0</v>
      </c>
      <c r="R295" s="1091">
        <f>'Rent Schedule &amp; Summary'!$P$117</f>
        <v>0</v>
      </c>
      <c r="S295" s="1091">
        <f>'Rent Schedule &amp; Summary'!$P$120</f>
        <v>0</v>
      </c>
      <c r="T295" s="463">
        <f>SUM(Q295:S295)</f>
        <v>0</v>
      </c>
      <c r="U295" s="1091">
        <f>'Submission Form and Checklist'!$O$20</f>
        <v>0</v>
      </c>
      <c r="V295" s="1417">
        <f>'Submission Form and Checklist'!$P$20</f>
        <v>0</v>
      </c>
      <c r="W295" s="1417"/>
    </row>
    <row r="296" spans="1:32" s="452" customFormat="1" ht="13.5" customHeight="1" x14ac:dyDescent="0.2">
      <c r="A296" s="454" t="s">
        <v>174</v>
      </c>
      <c r="G296" s="1487">
        <f>'Submission Form and Checklist'!$C$21</f>
        <v>0</v>
      </c>
      <c r="H296" s="1487"/>
      <c r="I296" s="1487"/>
      <c r="J296" s="1487"/>
      <c r="K296" s="1487"/>
      <c r="L296" s="1487"/>
      <c r="M296" s="1487"/>
      <c r="O296" s="458" t="s">
        <v>175</v>
      </c>
      <c r="Q296" s="1091">
        <f>Q297-Q295-Q294</f>
        <v>0</v>
      </c>
      <c r="R296" s="1091">
        <f>R297-R295-R294</f>
        <v>0</v>
      </c>
      <c r="S296" s="1091">
        <f>S297-S295-S294</f>
        <v>0</v>
      </c>
      <c r="T296" s="463">
        <f>SUM(Q296:S296)</f>
        <v>0</v>
      </c>
      <c r="U296" s="1091">
        <f>'Submission Form and Checklist'!$O$21</f>
        <v>0</v>
      </c>
      <c r="V296" s="1417">
        <f>'Submission Form and Checklist'!$P$21</f>
        <v>0</v>
      </c>
      <c r="W296" s="1417"/>
    </row>
    <row r="297" spans="1:32" s="452" customFormat="1" ht="13.5" customHeight="1" x14ac:dyDescent="0.2">
      <c r="A297" s="452" t="s">
        <v>176</v>
      </c>
      <c r="G297" s="1428">
        <f>'Submission Form and Checklist'!$C$22</f>
        <v>0</v>
      </c>
      <c r="H297" s="1428"/>
      <c r="I297" s="1428"/>
      <c r="J297" s="1428"/>
      <c r="K297" s="1428"/>
      <c r="L297" s="1428"/>
      <c r="M297" s="1428"/>
      <c r="O297" s="452" t="s">
        <v>166</v>
      </c>
      <c r="Q297" s="1091">
        <f>'Rent Schedule &amp; Summary'!$P$115</f>
        <v>0</v>
      </c>
      <c r="R297" s="1091">
        <f>'Rent Schedule &amp; Summary'!$P$118</f>
        <v>0</v>
      </c>
      <c r="S297" s="1091">
        <f>'Rent Schedule &amp; Summary'!$P$121</f>
        <v>0</v>
      </c>
      <c r="T297" s="464">
        <f>SUM(T294:T296)</f>
        <v>0</v>
      </c>
      <c r="U297" s="1091">
        <f>SUM(U294:U296)</f>
        <v>0</v>
      </c>
      <c r="V297" s="1417">
        <f>SUM(V294:W296)</f>
        <v>0</v>
      </c>
      <c r="W297" s="1417"/>
    </row>
    <row r="298" spans="1:32" s="452" customFormat="1" ht="13.5" customHeight="1" x14ac:dyDescent="0.2">
      <c r="A298" s="452" t="s">
        <v>140</v>
      </c>
      <c r="G298" s="1405">
        <f>'Submission Form and Checklist'!$C$23</f>
        <v>0</v>
      </c>
      <c r="H298" s="1405"/>
      <c r="I298" s="1405"/>
      <c r="J298" s="1095" t="s">
        <v>177</v>
      </c>
      <c r="K298" s="1095">
        <f>'Submission Form and Checklist'!$F$23</f>
        <v>0</v>
      </c>
      <c r="L298" s="1493">
        <f>'Submission Form and Checklist'!$G$23</f>
        <v>0</v>
      </c>
      <c r="M298" s="1493"/>
      <c r="O298" s="1419" t="s">
        <v>776</v>
      </c>
      <c r="P298" s="1419"/>
      <c r="Q298" s="1090">
        <v>0</v>
      </c>
      <c r="R298" s="1090">
        <v>1</v>
      </c>
      <c r="S298" s="1090">
        <v>2</v>
      </c>
      <c r="T298" s="1090">
        <v>3</v>
      </c>
      <c r="U298" s="1090">
        <v>4</v>
      </c>
      <c r="V298" s="1420" t="s">
        <v>166</v>
      </c>
      <c r="W298" s="1420"/>
    </row>
    <row r="299" spans="1:32" s="452" customFormat="1" ht="13.5" customHeight="1" x14ac:dyDescent="0.2">
      <c r="A299" s="452" t="s">
        <v>130</v>
      </c>
      <c r="G299" s="1494">
        <f>'Submission Form and Checklist'!$C$24</f>
        <v>0</v>
      </c>
      <c r="H299" s="1494"/>
      <c r="I299" s="1494"/>
      <c r="J299" s="452" t="s">
        <v>179</v>
      </c>
      <c r="L299" s="1495">
        <f>'Submission Form and Checklist'!$G$24</f>
        <v>0</v>
      </c>
      <c r="M299" s="1495"/>
      <c r="O299" s="1419"/>
      <c r="P299" s="1419"/>
      <c r="Q299" s="465">
        <f>'Rent Schedule &amp; Summary'!$K$67</f>
        <v>0</v>
      </c>
      <c r="R299" s="465">
        <f>'Rent Schedule &amp; Summary'!$L$67</f>
        <v>0</v>
      </c>
      <c r="S299" s="465">
        <f>'Rent Schedule &amp; Summary'!$M$67</f>
        <v>0</v>
      </c>
      <c r="T299" s="465">
        <f>'Rent Schedule &amp; Summary'!$N$67</f>
        <v>0</v>
      </c>
      <c r="U299" s="465">
        <f>'Rent Schedule &amp; Summary'!$O$67</f>
        <v>0</v>
      </c>
      <c r="V299" s="1423">
        <f>SUM(Q299:U299)</f>
        <v>0</v>
      </c>
      <c r="W299" s="1423"/>
      <c r="X299" s="459" t="str">
        <f>IF(V299=T297,"","Unit Configuration Total must match Proposed Construction Activity Unit Total above!")</f>
        <v/>
      </c>
    </row>
    <row r="300" spans="1:32" ht="15.75" x14ac:dyDescent="0.25">
      <c r="A300" s="442"/>
      <c r="B300" s="442"/>
      <c r="C300" s="442"/>
      <c r="D300" s="442"/>
      <c r="E300" s="442"/>
      <c r="F300" s="442"/>
      <c r="G300" s="442"/>
      <c r="H300" s="442"/>
      <c r="I300" s="442"/>
      <c r="J300" s="442"/>
      <c r="K300" s="442"/>
      <c r="L300" s="442"/>
      <c r="M300" s="442"/>
      <c r="N300" s="437"/>
      <c r="O300" s="437"/>
      <c r="P300" s="437"/>
      <c r="Q300" s="437"/>
    </row>
    <row r="301" spans="1:32" s="488" customFormat="1" ht="16.5" x14ac:dyDescent="0.3">
      <c r="B301" s="1478" t="s">
        <v>679</v>
      </c>
      <c r="C301" s="1478"/>
      <c r="D301" s="1478"/>
      <c r="E301" s="1478"/>
      <c r="F301" s="1478"/>
      <c r="G301" s="1478"/>
      <c r="H301" s="1478"/>
      <c r="I301" s="1478"/>
      <c r="J301" s="1478"/>
      <c r="K301" s="1478"/>
      <c r="L301" s="1478"/>
      <c r="M301" s="1478"/>
      <c r="N301" s="1478"/>
      <c r="O301" s="1478"/>
      <c r="P301" s="1478"/>
      <c r="Q301" s="1478"/>
      <c r="R301" s="1478"/>
      <c r="S301" s="1478"/>
      <c r="T301" s="1478"/>
      <c r="U301" s="1478"/>
      <c r="V301" s="1478"/>
      <c r="W301" s="1478"/>
      <c r="AF301" s="452"/>
    </row>
    <row r="302" spans="1:32" s="488" customFormat="1" ht="7.5" customHeight="1" x14ac:dyDescent="0.2">
      <c r="B302" s="494"/>
      <c r="C302" s="494"/>
      <c r="D302" s="494"/>
      <c r="E302" s="494"/>
      <c r="F302" s="494"/>
      <c r="G302" s="494"/>
      <c r="AF302" s="452"/>
    </row>
    <row r="303" spans="1:32" s="488" customFormat="1" ht="39.75" customHeight="1" x14ac:dyDescent="0.2">
      <c r="B303" s="1490" t="s">
        <v>680</v>
      </c>
      <c r="C303" s="1490"/>
      <c r="D303" s="1490"/>
      <c r="E303" s="1490"/>
      <c r="F303" s="1490"/>
      <c r="G303" s="1490"/>
      <c r="H303" s="1490"/>
      <c r="I303" s="1490"/>
      <c r="J303" s="1490"/>
      <c r="K303" s="1490"/>
      <c r="L303" s="1490"/>
      <c r="M303" s="1490"/>
      <c r="N303" s="1490"/>
      <c r="O303" s="1490"/>
      <c r="P303" s="1490"/>
      <c r="Q303" s="1490"/>
      <c r="R303" s="1490"/>
      <c r="S303" s="1490"/>
      <c r="T303" s="1490"/>
      <c r="U303" s="1490"/>
      <c r="V303" s="1490"/>
      <c r="W303" s="1490"/>
    </row>
    <row r="304" spans="1:32" s="488" customFormat="1" ht="9" customHeight="1" x14ac:dyDescent="0.2"/>
    <row r="305" spans="2:25" s="488" customFormat="1" ht="18" x14ac:dyDescent="0.25">
      <c r="H305" s="495" t="s">
        <v>681</v>
      </c>
      <c r="P305" s="496" t="s">
        <v>682</v>
      </c>
      <c r="Q305" s="1491">
        <f>'HOME Consent'!$Q$33</f>
        <v>0</v>
      </c>
      <c r="R305" s="1491"/>
      <c r="S305" s="1491"/>
    </row>
    <row r="306" spans="2:25" s="488" customFormat="1" ht="9" customHeight="1" x14ac:dyDescent="0.2"/>
    <row r="307" spans="2:25" s="488" customFormat="1" ht="15.75" customHeight="1" x14ac:dyDescent="0.25">
      <c r="B307" s="1086">
        <f>'HOME Consent'!B35</f>
        <v>0</v>
      </c>
      <c r="C307" s="497" t="s">
        <v>53</v>
      </c>
      <c r="D307" s="1492" t="s">
        <v>683</v>
      </c>
      <c r="E307" s="1492"/>
      <c r="F307" s="1492"/>
      <c r="G307" s="1492"/>
      <c r="H307" s="1492"/>
      <c r="I307" s="1492"/>
      <c r="J307" s="1492"/>
      <c r="K307" s="1492"/>
      <c r="L307" s="1492"/>
      <c r="M307" s="1492"/>
      <c r="N307" s="1492"/>
      <c r="O307" s="1492"/>
      <c r="P307" s="1492"/>
      <c r="Q307" s="1492"/>
      <c r="R307" s="1492"/>
      <c r="S307" s="1492"/>
      <c r="T307" s="1492"/>
      <c r="U307" s="1492"/>
      <c r="V307" s="1492"/>
      <c r="W307" s="1492"/>
      <c r="Y307" s="1087"/>
    </row>
    <row r="308" spans="2:25" s="488" customFormat="1" x14ac:dyDescent="0.2">
      <c r="D308" s="1492"/>
      <c r="E308" s="1492"/>
      <c r="F308" s="1492"/>
      <c r="G308" s="1492"/>
      <c r="H308" s="1492"/>
      <c r="I308" s="1492"/>
      <c r="J308" s="1492"/>
      <c r="K308" s="1492"/>
      <c r="L308" s="1492"/>
      <c r="M308" s="1492"/>
      <c r="N308" s="1492"/>
      <c r="O308" s="1492"/>
      <c r="P308" s="1492"/>
      <c r="Q308" s="1492"/>
      <c r="R308" s="1492"/>
      <c r="S308" s="1492"/>
      <c r="T308" s="1492"/>
      <c r="U308" s="1492"/>
      <c r="V308" s="1492"/>
      <c r="W308" s="1492"/>
    </row>
    <row r="309" spans="2:25" s="488" customFormat="1" ht="12.75" customHeight="1" x14ac:dyDescent="0.2">
      <c r="D309" s="499" t="s">
        <v>684</v>
      </c>
      <c r="F309" s="489"/>
      <c r="G309" s="489"/>
      <c r="H309" s="500"/>
      <c r="I309" s="500"/>
      <c r="J309" s="500"/>
      <c r="K309" s="500"/>
      <c r="L309" s="500"/>
      <c r="M309" s="500"/>
      <c r="N309" s="500"/>
      <c r="O309" s="500"/>
      <c r="Q309" s="1088">
        <f>'HOME Consent'!$Q$37</f>
        <v>0</v>
      </c>
    </row>
    <row r="310" spans="2:25" s="488" customFormat="1" ht="9" customHeight="1" x14ac:dyDescent="0.2">
      <c r="D310" s="501"/>
      <c r="F310" s="502"/>
      <c r="G310" s="503"/>
      <c r="H310" s="503"/>
      <c r="I310" s="503"/>
      <c r="J310" s="503"/>
      <c r="K310" s="503"/>
      <c r="L310" s="503"/>
      <c r="M310" s="503"/>
      <c r="N310" s="503"/>
      <c r="O310" s="503"/>
      <c r="P310" s="503"/>
    </row>
    <row r="311" spans="2:25" s="488" customFormat="1" ht="12.75" customHeight="1" x14ac:dyDescent="0.2">
      <c r="D311" s="504" t="s">
        <v>685</v>
      </c>
      <c r="F311" s="502"/>
      <c r="G311" s="505"/>
      <c r="H311" s="505"/>
      <c r="I311" s="505"/>
      <c r="J311" s="505"/>
      <c r="K311" s="505"/>
      <c r="L311" s="505"/>
      <c r="M311" s="505"/>
      <c r="N311" s="505"/>
      <c r="O311" s="505"/>
      <c r="P311" s="505"/>
      <c r="Q311" s="505"/>
      <c r="R311" s="505"/>
      <c r="S311" s="505"/>
    </row>
    <row r="312" spans="2:25" s="488" customFormat="1" ht="12.75" customHeight="1" x14ac:dyDescent="0.2">
      <c r="E312" s="504" t="s">
        <v>686</v>
      </c>
      <c r="G312" s="498"/>
      <c r="H312" s="498"/>
      <c r="I312" s="498"/>
      <c r="J312" s="498"/>
      <c r="K312" s="498"/>
      <c r="L312" s="498"/>
      <c r="M312" s="498"/>
      <c r="N312" s="498"/>
      <c r="O312" s="498"/>
      <c r="P312" s="498"/>
      <c r="Q312" s="498"/>
      <c r="R312" s="498"/>
      <c r="S312" s="498"/>
    </row>
    <row r="313" spans="2:25" s="488" customFormat="1" x14ac:dyDescent="0.2">
      <c r="D313" s="498"/>
      <c r="E313" s="504" t="s">
        <v>687</v>
      </c>
      <c r="F313" s="498"/>
      <c r="G313" s="498"/>
      <c r="H313" s="498"/>
      <c r="I313" s="498"/>
      <c r="J313" s="498"/>
      <c r="K313" s="498"/>
      <c r="L313" s="498"/>
      <c r="M313" s="498"/>
      <c r="N313" s="498"/>
      <c r="O313" s="498"/>
      <c r="P313" s="498"/>
      <c r="Q313" s="498"/>
      <c r="R313" s="498"/>
      <c r="S313" s="498"/>
    </row>
    <row r="314" spans="2:25" s="488" customFormat="1" x14ac:dyDescent="0.2">
      <c r="D314" s="498"/>
      <c r="E314" s="504" t="s">
        <v>688</v>
      </c>
      <c r="F314" s="498"/>
      <c r="G314" s="498"/>
      <c r="H314" s="498"/>
      <c r="I314" s="498"/>
      <c r="J314" s="498"/>
      <c r="K314" s="498"/>
      <c r="L314" s="498"/>
      <c r="M314" s="498"/>
      <c r="N314" s="498"/>
      <c r="O314" s="498"/>
      <c r="P314" s="498"/>
      <c r="Q314" s="498"/>
      <c r="R314" s="498"/>
      <c r="S314" s="498"/>
    </row>
    <row r="315" spans="2:25" s="488" customFormat="1" x14ac:dyDescent="0.2">
      <c r="D315" s="498"/>
      <c r="E315" s="504" t="s">
        <v>689</v>
      </c>
      <c r="F315" s="498"/>
      <c r="G315" s="498"/>
      <c r="H315" s="498"/>
      <c r="I315" s="498"/>
      <c r="J315" s="498"/>
      <c r="K315" s="498"/>
      <c r="L315" s="498"/>
      <c r="M315" s="498"/>
      <c r="N315" s="498"/>
      <c r="O315" s="498"/>
      <c r="P315" s="498"/>
      <c r="Q315" s="498"/>
      <c r="R315" s="498"/>
      <c r="S315" s="498"/>
    </row>
    <row r="316" spans="2:25" s="488" customFormat="1" ht="3" customHeight="1" x14ac:dyDescent="0.2"/>
    <row r="317" spans="2:25" s="488" customFormat="1" ht="12.75" customHeight="1" x14ac:dyDescent="0.2">
      <c r="B317" s="1086">
        <f>'HOME Consent'!B45</f>
        <v>0</v>
      </c>
      <c r="C317" s="497" t="s">
        <v>55</v>
      </c>
      <c r="D317" s="1492" t="s">
        <v>690</v>
      </c>
      <c r="E317" s="1492"/>
      <c r="F317" s="1492"/>
      <c r="G317" s="1492"/>
      <c r="H317" s="1492"/>
      <c r="I317" s="1492"/>
      <c r="J317" s="1492"/>
      <c r="K317" s="1492"/>
      <c r="L317" s="1492"/>
      <c r="M317" s="1492"/>
      <c r="N317" s="1492"/>
      <c r="O317" s="1492"/>
      <c r="P317" s="1492"/>
      <c r="Q317" s="1492"/>
      <c r="R317" s="1492"/>
      <c r="S317" s="1492"/>
      <c r="T317" s="1492"/>
      <c r="U317" s="1492"/>
      <c r="V317" s="1492"/>
      <c r="W317" s="1492"/>
    </row>
    <row r="318" spans="2:25" s="488" customFormat="1" x14ac:dyDescent="0.2">
      <c r="D318" s="1492"/>
      <c r="E318" s="1492"/>
      <c r="F318" s="1492"/>
      <c r="G318" s="1492"/>
      <c r="H318" s="1492"/>
      <c r="I318" s="1492"/>
      <c r="J318" s="1492"/>
      <c r="K318" s="1492"/>
      <c r="L318" s="1492"/>
      <c r="M318" s="1492"/>
      <c r="N318" s="1492"/>
      <c r="O318" s="1492"/>
      <c r="P318" s="1492"/>
      <c r="Q318" s="1492"/>
      <c r="R318" s="1492"/>
      <c r="S318" s="1492"/>
      <c r="T318" s="1492"/>
      <c r="U318" s="1492"/>
      <c r="V318" s="1492"/>
      <c r="W318" s="1492"/>
    </row>
    <row r="319" spans="2:25" s="488" customFormat="1" ht="3" customHeight="1" x14ac:dyDescent="0.2"/>
    <row r="320" spans="2:25" s="488" customFormat="1" ht="12.75" hidden="1" customHeight="1" x14ac:dyDescent="0.2">
      <c r="B320" s="1086"/>
      <c r="C320" s="497" t="s">
        <v>57</v>
      </c>
      <c r="D320" s="1499" t="s">
        <v>691</v>
      </c>
      <c r="E320" s="1499"/>
      <c r="F320" s="1499"/>
      <c r="G320" s="1499"/>
      <c r="H320" s="1499"/>
      <c r="I320" s="1499"/>
      <c r="J320" s="1499"/>
      <c r="K320" s="1499"/>
      <c r="L320" s="1499"/>
      <c r="M320" s="1499"/>
      <c r="N320" s="1499"/>
      <c r="O320" s="1499"/>
      <c r="P320" s="1499"/>
      <c r="Q320" s="1499"/>
      <c r="R320" s="1499"/>
      <c r="S320" s="1499"/>
      <c r="T320" s="1499"/>
      <c r="U320" s="1499"/>
      <c r="V320" s="1499"/>
      <c r="W320" s="1499"/>
    </row>
    <row r="321" spans="2:23" s="488" customFormat="1" hidden="1" x14ac:dyDescent="0.2">
      <c r="D321" s="1499"/>
      <c r="E321" s="1499"/>
      <c r="F321" s="1499"/>
      <c r="G321" s="1499"/>
      <c r="H321" s="1499"/>
      <c r="I321" s="1499"/>
      <c r="J321" s="1499"/>
      <c r="K321" s="1499"/>
      <c r="L321" s="1499"/>
      <c r="M321" s="1499"/>
      <c r="N321" s="1499"/>
      <c r="O321" s="1499"/>
      <c r="P321" s="1499"/>
      <c r="Q321" s="1499"/>
      <c r="R321" s="1499"/>
      <c r="S321" s="1499"/>
      <c r="T321" s="1499"/>
      <c r="U321" s="1499"/>
      <c r="V321" s="1499"/>
      <c r="W321" s="1499"/>
    </row>
    <row r="322" spans="2:23" s="488" customFormat="1" hidden="1" x14ac:dyDescent="0.2">
      <c r="D322" s="506" t="s">
        <v>692</v>
      </c>
      <c r="E322" s="507"/>
      <c r="F322" s="508"/>
      <c r="G322" s="507"/>
      <c r="H322" s="507"/>
      <c r="I322" s="507"/>
      <c r="J322" s="508"/>
      <c r="K322" s="508"/>
      <c r="L322" s="508"/>
      <c r="M322" s="508"/>
      <c r="Q322" s="1500"/>
      <c r="R322" s="1500"/>
      <c r="S322" s="1500"/>
      <c r="T322" s="1500"/>
      <c r="U322" s="1500"/>
      <c r="V322" s="1500"/>
      <c r="W322" s="1500"/>
    </row>
    <row r="323" spans="2:23" s="488" customFormat="1" ht="3" customHeight="1" x14ac:dyDescent="0.2">
      <c r="D323" s="508"/>
      <c r="E323" s="508"/>
      <c r="F323" s="508"/>
      <c r="G323" s="508"/>
      <c r="H323" s="508"/>
      <c r="I323" s="508"/>
      <c r="J323" s="508"/>
      <c r="K323" s="508"/>
      <c r="L323" s="508"/>
      <c r="M323" s="508"/>
    </row>
    <row r="324" spans="2:23" s="488" customFormat="1" ht="12.75" customHeight="1" x14ac:dyDescent="0.2">
      <c r="B324" s="1086">
        <f>'HOME Consent'!B52</f>
        <v>0</v>
      </c>
      <c r="C324" s="509" t="s">
        <v>57</v>
      </c>
      <c r="D324" s="508" t="s">
        <v>693</v>
      </c>
      <c r="E324" s="508"/>
      <c r="F324" s="508"/>
      <c r="G324" s="508"/>
      <c r="H324" s="508"/>
      <c r="I324" s="508"/>
      <c r="J324" s="508"/>
      <c r="K324" s="508"/>
      <c r="L324" s="510" t="s">
        <v>694</v>
      </c>
      <c r="M324" s="508"/>
      <c r="N324" s="504"/>
      <c r="O324" s="504"/>
      <c r="Q324" s="1501">
        <f>'HOME Consent'!$Q$52</f>
        <v>0</v>
      </c>
      <c r="R324" s="1502"/>
      <c r="S324" s="1502"/>
      <c r="T324" s="1502"/>
      <c r="U324" s="1502"/>
      <c r="V324" s="1502"/>
    </row>
    <row r="325" spans="2:23" s="488" customFormat="1" ht="9.75" customHeight="1" x14ac:dyDescent="0.2">
      <c r="D325" s="498"/>
      <c r="E325" s="498"/>
      <c r="F325" s="498"/>
      <c r="G325" s="498"/>
      <c r="H325" s="498"/>
      <c r="I325" s="498"/>
      <c r="J325" s="498"/>
      <c r="K325" s="498"/>
      <c r="L325" s="498"/>
      <c r="M325" s="498"/>
      <c r="N325" s="498"/>
      <c r="O325" s="498"/>
      <c r="P325" s="498"/>
      <c r="Q325" s="498"/>
    </row>
    <row r="326" spans="2:23" s="488" customFormat="1" x14ac:dyDescent="0.2">
      <c r="B326" s="511"/>
      <c r="C326" s="512"/>
      <c r="D326" s="513" t="s">
        <v>695</v>
      </c>
      <c r="G326" s="1089"/>
      <c r="H326" s="1089"/>
      <c r="I326" s="1089"/>
      <c r="J326" s="1089"/>
      <c r="K326" s="1089"/>
      <c r="L326" s="1089"/>
      <c r="M326" s="1089"/>
      <c r="N326" s="1089"/>
      <c r="Q326" s="1503" t="s">
        <v>696</v>
      </c>
      <c r="R326" s="1503"/>
      <c r="S326" s="1503"/>
      <c r="T326" s="1089"/>
      <c r="U326" s="1089"/>
    </row>
    <row r="327" spans="2:23" s="488" customFormat="1" ht="3" customHeight="1" x14ac:dyDescent="0.2"/>
    <row r="328" spans="2:23" s="488" customFormat="1" ht="12.75" customHeight="1" x14ac:dyDescent="0.2">
      <c r="B328" s="1086">
        <f>'HOME Consent'!B56</f>
        <v>0</v>
      </c>
      <c r="C328" s="497" t="s">
        <v>69</v>
      </c>
      <c r="D328" s="504" t="s">
        <v>842</v>
      </c>
      <c r="F328" s="504"/>
      <c r="G328" s="504"/>
      <c r="H328" s="504"/>
      <c r="I328" s="504"/>
      <c r="J328" s="504"/>
      <c r="K328" s="504"/>
      <c r="L328" s="504"/>
      <c r="M328" s="504"/>
      <c r="N328" s="504"/>
      <c r="O328" s="504"/>
      <c r="P328" s="504"/>
      <c r="T328" s="504"/>
      <c r="U328" s="504"/>
      <c r="V328" s="504"/>
    </row>
    <row r="329" spans="2:23" s="488" customFormat="1" ht="3" customHeight="1" x14ac:dyDescent="0.2"/>
    <row r="330" spans="2:23" s="488" customFormat="1" ht="12.75" customHeight="1" x14ac:dyDescent="0.2">
      <c r="B330" s="1086">
        <f>'HOME Consent'!B58</f>
        <v>0</v>
      </c>
      <c r="C330" s="497" t="s">
        <v>71</v>
      </c>
      <c r="D330" s="504" t="s">
        <v>862</v>
      </c>
      <c r="F330" s="504"/>
      <c r="G330" s="504"/>
      <c r="H330" s="504"/>
      <c r="I330" s="504"/>
      <c r="J330" s="504"/>
      <c r="K330" s="504"/>
      <c r="L330" s="504"/>
      <c r="M330" s="504"/>
      <c r="N330" s="504"/>
      <c r="O330" s="504"/>
      <c r="P330" s="504"/>
      <c r="Q330" s="504"/>
      <c r="R330" s="504"/>
      <c r="S330" s="504"/>
      <c r="T330" s="504"/>
      <c r="U330" s="504"/>
      <c r="V330" s="504"/>
    </row>
    <row r="331" spans="2:23" s="488" customFormat="1" ht="3" customHeight="1" x14ac:dyDescent="0.2"/>
    <row r="332" spans="2:23" s="488" customFormat="1" ht="12.75" customHeight="1" x14ac:dyDescent="0.2">
      <c r="B332" s="1086">
        <f>'HOME Consent'!B60</f>
        <v>0</v>
      </c>
      <c r="C332" s="497" t="s">
        <v>79</v>
      </c>
      <c r="D332" s="1492" t="s">
        <v>863</v>
      </c>
      <c r="E332" s="1492"/>
      <c r="F332" s="1492"/>
      <c r="G332" s="1492"/>
      <c r="H332" s="1492"/>
      <c r="I332" s="1492"/>
      <c r="J332" s="1492"/>
      <c r="K332" s="1492"/>
      <c r="L332" s="1492"/>
      <c r="M332" s="1492"/>
      <c r="N332" s="1492"/>
      <c r="O332" s="1492"/>
      <c r="P332" s="1492"/>
      <c r="Q332" s="1492"/>
      <c r="R332" s="1492"/>
      <c r="S332" s="1492"/>
      <c r="T332" s="1492"/>
      <c r="U332" s="1492"/>
      <c r="V332" s="1492"/>
      <c r="W332" s="1492"/>
    </row>
    <row r="333" spans="2:23" s="488" customFormat="1" x14ac:dyDescent="0.2">
      <c r="D333" s="1492"/>
      <c r="E333" s="1492"/>
      <c r="F333" s="1492"/>
      <c r="G333" s="1492"/>
      <c r="H333" s="1492"/>
      <c r="I333" s="1492"/>
      <c r="J333" s="1492"/>
      <c r="K333" s="1492"/>
      <c r="L333" s="1492"/>
      <c r="M333" s="1492"/>
      <c r="N333" s="1492"/>
      <c r="O333" s="1492"/>
      <c r="P333" s="1492"/>
      <c r="Q333" s="1492"/>
      <c r="R333" s="1492"/>
      <c r="S333" s="1492"/>
      <c r="T333" s="1492"/>
      <c r="U333" s="1492"/>
      <c r="V333" s="1492"/>
      <c r="W333" s="1492"/>
    </row>
    <row r="334" spans="2:23" s="488" customFormat="1" ht="3" customHeight="1" x14ac:dyDescent="0.2"/>
    <row r="335" spans="2:23" s="488" customFormat="1" x14ac:dyDescent="0.2">
      <c r="B335" s="1086">
        <f>'HOME Consent'!B63</f>
        <v>0</v>
      </c>
      <c r="C335" s="509" t="s">
        <v>700</v>
      </c>
      <c r="D335" s="514" t="s">
        <v>701</v>
      </c>
      <c r="F335" s="1089"/>
      <c r="G335" s="1089"/>
      <c r="H335" s="1089"/>
      <c r="L335" s="1089"/>
      <c r="M335" s="1089"/>
      <c r="N335" s="1089"/>
      <c r="Q335" s="1088">
        <f>'HOME Consent'!$Q$63</f>
        <v>0</v>
      </c>
      <c r="R335" s="507" t="s">
        <v>702</v>
      </c>
    </row>
    <row r="336" spans="2:23" s="488" customFormat="1" ht="9" customHeight="1" x14ac:dyDescent="0.2"/>
    <row r="337" spans="1:23" s="488" customFormat="1" ht="13.15" customHeight="1" x14ac:dyDescent="0.2">
      <c r="B337" s="511" t="s">
        <v>843</v>
      </c>
      <c r="D337" s="1089"/>
      <c r="F337" s="1089"/>
      <c r="G337" s="1089"/>
      <c r="H337" s="1089"/>
      <c r="I337" s="1089"/>
      <c r="J337" s="1089"/>
      <c r="K337" s="1089"/>
      <c r="L337" s="1089"/>
      <c r="M337" s="1089"/>
      <c r="N337" s="1089"/>
      <c r="O337" s="1089"/>
      <c r="P337" s="1089"/>
      <c r="Q337" s="1089"/>
      <c r="R337" s="1089"/>
      <c r="S337" s="1089"/>
      <c r="T337" s="1089"/>
      <c r="U337" s="1089"/>
      <c r="V337" s="1089"/>
    </row>
    <row r="338" spans="1:23" s="488" customFormat="1" ht="3" customHeight="1" x14ac:dyDescent="0.2">
      <c r="B338" s="511"/>
      <c r="D338" s="1089"/>
      <c r="F338" s="1089"/>
      <c r="G338" s="1089"/>
      <c r="H338" s="1089"/>
      <c r="I338" s="1089"/>
      <c r="J338" s="1089"/>
      <c r="K338" s="1089"/>
      <c r="L338" s="1089"/>
      <c r="M338" s="1089"/>
      <c r="N338" s="1089"/>
      <c r="O338" s="1089"/>
      <c r="P338" s="1089"/>
      <c r="Q338" s="1089"/>
      <c r="R338" s="1089"/>
      <c r="S338" s="1089"/>
      <c r="T338" s="1089"/>
      <c r="U338" s="1089"/>
      <c r="V338" s="1089"/>
    </row>
    <row r="339" spans="1:23" s="488" customFormat="1" ht="12.75" customHeight="1" x14ac:dyDescent="0.2">
      <c r="B339" s="1086">
        <f>'HOME Consent'!B67</f>
        <v>0</v>
      </c>
      <c r="C339" s="497" t="s">
        <v>53</v>
      </c>
      <c r="D339" s="504" t="s">
        <v>704</v>
      </c>
      <c r="F339" s="504"/>
      <c r="G339" s="504"/>
      <c r="H339" s="504"/>
      <c r="I339" s="504"/>
      <c r="J339" s="504"/>
      <c r="K339" s="504"/>
      <c r="L339" s="504"/>
      <c r="M339" s="504"/>
      <c r="N339" s="504"/>
      <c r="O339" s="504"/>
      <c r="P339" s="504"/>
      <c r="Q339" s="504"/>
      <c r="R339" s="504"/>
      <c r="S339" s="504"/>
      <c r="T339" s="504"/>
      <c r="U339" s="504"/>
      <c r="V339" s="504"/>
    </row>
    <row r="340" spans="1:23" s="488" customFormat="1" ht="3" customHeight="1" x14ac:dyDescent="0.2">
      <c r="B340" s="511"/>
      <c r="C340" s="512"/>
      <c r="D340" s="1089"/>
      <c r="F340" s="1089"/>
      <c r="G340" s="1089"/>
      <c r="H340" s="1089"/>
      <c r="I340" s="1089"/>
      <c r="J340" s="1089"/>
      <c r="K340" s="1089"/>
      <c r="L340" s="1089"/>
      <c r="M340" s="1089"/>
      <c r="N340" s="1089"/>
      <c r="O340" s="1089"/>
      <c r="P340" s="1089"/>
      <c r="Q340" s="1089"/>
      <c r="R340" s="1089"/>
      <c r="S340" s="1089"/>
      <c r="T340" s="1089"/>
      <c r="U340" s="1089"/>
      <c r="V340" s="1089"/>
    </row>
    <row r="341" spans="1:23" s="488" customFormat="1" ht="12.75" customHeight="1" x14ac:dyDescent="0.2">
      <c r="B341" s="1086">
        <f>'HOME Consent'!B69</f>
        <v>0</v>
      </c>
      <c r="C341" s="497" t="s">
        <v>55</v>
      </c>
      <c r="D341" s="504" t="s">
        <v>705</v>
      </c>
      <c r="F341" s="504"/>
      <c r="G341" s="504"/>
      <c r="H341" s="504"/>
      <c r="I341" s="504"/>
      <c r="J341" s="504"/>
      <c r="K341" s="504"/>
      <c r="L341" s="504"/>
      <c r="M341" s="504"/>
      <c r="N341" s="504"/>
      <c r="P341" s="515" t="s">
        <v>706</v>
      </c>
      <c r="Q341" s="504" t="s">
        <v>707</v>
      </c>
      <c r="R341" s="504"/>
      <c r="S341" s="504"/>
      <c r="T341" s="504"/>
      <c r="U341" s="504"/>
      <c r="V341" s="504"/>
    </row>
    <row r="342" spans="1:23" s="488" customFormat="1" ht="12.75" customHeight="1" x14ac:dyDescent="0.2">
      <c r="E342" s="498"/>
      <c r="G342" s="498"/>
      <c r="H342" s="498"/>
      <c r="I342" s="498"/>
      <c r="J342" s="498"/>
      <c r="K342" s="498"/>
      <c r="L342" s="498"/>
      <c r="M342" s="498"/>
      <c r="N342" s="498"/>
      <c r="P342" s="515" t="s">
        <v>708</v>
      </c>
      <c r="Q342" s="516" t="s">
        <v>709</v>
      </c>
      <c r="R342" s="498"/>
      <c r="S342" s="498"/>
      <c r="T342" s="498"/>
      <c r="U342" s="498"/>
      <c r="V342" s="498"/>
    </row>
    <row r="343" spans="1:23" s="488" customFormat="1" ht="12.75" customHeight="1" x14ac:dyDescent="0.2">
      <c r="B343" s="511"/>
      <c r="C343" s="512"/>
      <c r="E343" s="1089"/>
      <c r="G343" s="1089"/>
      <c r="H343" s="1089"/>
      <c r="I343" s="1089"/>
      <c r="J343" s="1089"/>
      <c r="K343" s="1089"/>
      <c r="L343" s="1089"/>
      <c r="M343" s="1089"/>
      <c r="N343" s="1089"/>
      <c r="P343" s="515" t="s">
        <v>710</v>
      </c>
      <c r="Q343" s="516" t="s">
        <v>711</v>
      </c>
      <c r="R343" s="1089"/>
      <c r="S343" s="1089"/>
      <c r="T343" s="1089"/>
      <c r="U343" s="1089"/>
      <c r="V343" s="1089"/>
    </row>
    <row r="344" spans="1:23" s="488" customFormat="1" ht="12.75" customHeight="1" x14ac:dyDescent="0.2">
      <c r="B344" s="511"/>
      <c r="C344" s="512"/>
      <c r="E344" s="1089"/>
      <c r="G344" s="1089"/>
      <c r="H344" s="1089"/>
      <c r="I344" s="1089"/>
      <c r="J344" s="1089"/>
      <c r="K344" s="1089"/>
      <c r="L344" s="1089"/>
      <c r="M344" s="1089"/>
      <c r="N344" s="1089"/>
      <c r="P344" s="515" t="s">
        <v>712</v>
      </c>
      <c r="Q344" s="516" t="s">
        <v>713</v>
      </c>
      <c r="R344" s="1089"/>
      <c r="S344" s="1089"/>
      <c r="T344" s="1089"/>
      <c r="U344" s="1089"/>
      <c r="V344" s="1089"/>
    </row>
    <row r="345" spans="1:23" s="488" customFormat="1" ht="3" customHeight="1" x14ac:dyDescent="0.2">
      <c r="B345" s="511"/>
      <c r="C345" s="512"/>
      <c r="E345" s="1089"/>
      <c r="F345" s="516"/>
      <c r="G345" s="1089"/>
      <c r="H345" s="1089"/>
      <c r="I345" s="1089"/>
      <c r="J345" s="1089"/>
      <c r="K345" s="1089"/>
      <c r="L345" s="1089"/>
      <c r="M345" s="1089"/>
      <c r="N345" s="1089"/>
      <c r="O345" s="1089"/>
      <c r="Q345" s="1089"/>
      <c r="R345" s="1089"/>
      <c r="S345" s="1089"/>
      <c r="T345" s="1089"/>
      <c r="U345" s="1089"/>
      <c r="V345" s="1089"/>
    </row>
    <row r="346" spans="1:23" s="488" customFormat="1" ht="12.75" customHeight="1" x14ac:dyDescent="0.2">
      <c r="B346" s="1086">
        <f>'HOME Consent'!B74</f>
        <v>0</v>
      </c>
      <c r="C346" s="497" t="s">
        <v>57</v>
      </c>
      <c r="D346" s="504" t="s">
        <v>714</v>
      </c>
      <c r="F346" s="504"/>
      <c r="G346" s="504"/>
      <c r="H346" s="504"/>
      <c r="I346" s="504"/>
      <c r="J346" s="504"/>
      <c r="K346" s="504"/>
      <c r="L346" s="504"/>
      <c r="M346" s="504"/>
      <c r="N346" s="504"/>
      <c r="O346" s="513" t="s">
        <v>715</v>
      </c>
      <c r="R346" s="504"/>
      <c r="S346" s="504"/>
      <c r="T346" s="504"/>
      <c r="U346" s="504"/>
      <c r="V346" s="504"/>
    </row>
    <row r="347" spans="1:23" s="488" customFormat="1" ht="15" customHeight="1" x14ac:dyDescent="0.2">
      <c r="A347" s="1497" t="s">
        <v>716</v>
      </c>
      <c r="B347" s="1497"/>
      <c r="C347" s="1497"/>
      <c r="D347" s="1497"/>
      <c r="E347" s="1497"/>
      <c r="F347" s="1497"/>
      <c r="G347" s="1497"/>
      <c r="H347" s="1497"/>
      <c r="I347" s="1497"/>
      <c r="J347" s="1497"/>
      <c r="K347" s="1497"/>
      <c r="L347" s="1497"/>
      <c r="M347" s="1497"/>
      <c r="N347" s="1497"/>
      <c r="O347" s="1497"/>
      <c r="P347" s="1497"/>
      <c r="Q347" s="1497"/>
      <c r="R347" s="1497"/>
      <c r="S347" s="1497"/>
      <c r="T347" s="1497"/>
      <c r="U347" s="1497"/>
      <c r="V347" s="1497"/>
      <c r="W347" s="1497"/>
    </row>
    <row r="348" spans="1:23" s="488" customFormat="1" ht="258" customHeight="1" x14ac:dyDescent="0.2">
      <c r="A348" s="1496">
        <f>'HOME Consent'!$A$76</f>
        <v>0</v>
      </c>
      <c r="B348" s="1496"/>
      <c r="C348" s="1496"/>
      <c r="D348" s="1496"/>
      <c r="E348" s="1496"/>
      <c r="F348" s="1496"/>
      <c r="G348" s="1496"/>
      <c r="H348" s="1496"/>
      <c r="I348" s="1496"/>
      <c r="J348" s="1496"/>
      <c r="K348" s="1496"/>
      <c r="L348" s="1496"/>
      <c r="M348" s="1496"/>
      <c r="N348" s="1496"/>
      <c r="O348" s="1496"/>
      <c r="P348" s="1496"/>
      <c r="Q348" s="1496"/>
      <c r="R348" s="1496"/>
      <c r="S348" s="1496"/>
      <c r="T348" s="1496"/>
      <c r="U348" s="1496"/>
      <c r="V348" s="1496"/>
      <c r="W348" s="1496"/>
    </row>
    <row r="349" spans="1:23" s="488" customFormat="1" ht="6" customHeight="1" x14ac:dyDescent="0.25">
      <c r="C349" s="517"/>
      <c r="D349" s="517"/>
      <c r="E349" s="517"/>
      <c r="F349" s="517"/>
      <c r="G349" s="517"/>
      <c r="H349" s="517"/>
      <c r="I349" s="517"/>
      <c r="J349" s="517"/>
      <c r="K349" s="517"/>
      <c r="L349" s="517"/>
      <c r="M349" s="517"/>
      <c r="N349" s="517"/>
      <c r="O349" s="517"/>
      <c r="P349" s="517"/>
      <c r="Q349" s="517"/>
      <c r="R349" s="517"/>
      <c r="S349" s="517"/>
      <c r="T349" s="517"/>
      <c r="U349" s="517"/>
      <c r="V349" s="517"/>
      <c r="W349" s="517"/>
    </row>
    <row r="350" spans="1:23" s="488" customFormat="1" ht="13.5" customHeight="1" x14ac:dyDescent="0.2">
      <c r="A350" s="1497" t="s">
        <v>717</v>
      </c>
      <c r="B350" s="1497"/>
      <c r="C350" s="1497"/>
      <c r="D350" s="1497"/>
      <c r="E350" s="1497"/>
      <c r="F350" s="1497"/>
      <c r="G350" s="1497"/>
      <c r="H350" s="1497"/>
      <c r="I350" s="1497"/>
      <c r="J350" s="1497"/>
      <c r="K350" s="1497"/>
      <c r="L350" s="1497"/>
      <c r="M350" s="1497"/>
      <c r="N350" s="1497"/>
      <c r="O350" s="1497"/>
      <c r="P350" s="1497"/>
      <c r="Q350" s="1497"/>
      <c r="R350" s="1497"/>
      <c r="S350" s="1497"/>
      <c r="T350" s="1497"/>
      <c r="U350" s="1497"/>
      <c r="V350" s="1497"/>
      <c r="W350" s="1497"/>
    </row>
    <row r="351" spans="1:23" s="488" customFormat="1" ht="3" customHeight="1" x14ac:dyDescent="0.25">
      <c r="C351" s="517"/>
      <c r="D351" s="517"/>
      <c r="E351" s="517"/>
      <c r="F351" s="517"/>
      <c r="G351" s="517"/>
      <c r="H351" s="517"/>
      <c r="I351" s="517"/>
      <c r="J351" s="517"/>
      <c r="K351" s="517"/>
      <c r="L351" s="517"/>
      <c r="M351" s="517"/>
      <c r="N351" s="517"/>
      <c r="O351" s="517"/>
      <c r="P351" s="517"/>
      <c r="Q351" s="517"/>
      <c r="R351" s="517"/>
      <c r="S351" s="517"/>
      <c r="T351" s="517"/>
      <c r="U351" s="517"/>
      <c r="V351" s="517"/>
      <c r="W351" s="517"/>
    </row>
    <row r="352" spans="1:23" s="488" customFormat="1" ht="16.5" x14ac:dyDescent="0.3">
      <c r="A352" s="518" t="s">
        <v>844</v>
      </c>
      <c r="B352" s="518"/>
      <c r="C352" s="518"/>
      <c r="D352" s="518"/>
      <c r="E352" s="518"/>
      <c r="F352" s="518"/>
      <c r="G352" s="518"/>
      <c r="H352" s="518"/>
      <c r="I352" s="518"/>
      <c r="J352" s="518"/>
      <c r="K352" s="518"/>
      <c r="L352" s="518"/>
      <c r="M352" s="518"/>
      <c r="N352" s="518"/>
      <c r="O352" s="518"/>
      <c r="P352" s="518"/>
      <c r="Q352" s="518"/>
      <c r="R352" s="518"/>
      <c r="S352" s="518"/>
      <c r="T352" s="518"/>
      <c r="U352" s="518"/>
      <c r="V352" s="519"/>
      <c r="W352" s="519"/>
    </row>
    <row r="353" spans="1:23" s="488" customFormat="1" ht="3.75" customHeight="1" x14ac:dyDescent="0.3">
      <c r="A353" s="518"/>
      <c r="B353" s="518"/>
      <c r="C353" s="518"/>
      <c r="D353" s="518"/>
      <c r="E353" s="518"/>
      <c r="F353" s="518"/>
      <c r="G353" s="518"/>
      <c r="H353" s="518"/>
      <c r="I353" s="518"/>
      <c r="J353" s="518"/>
      <c r="K353" s="518"/>
      <c r="L353" s="518"/>
      <c r="M353" s="518"/>
      <c r="N353" s="518"/>
      <c r="O353" s="518"/>
      <c r="P353" s="518"/>
      <c r="Q353" s="518"/>
      <c r="R353" s="518"/>
      <c r="S353" s="518"/>
      <c r="T353" s="518"/>
      <c r="U353" s="518"/>
      <c r="V353" s="519"/>
      <c r="W353" s="519"/>
    </row>
    <row r="354" spans="1:23" s="488" customFormat="1" ht="16.5" x14ac:dyDescent="0.3">
      <c r="A354" s="518" t="s">
        <v>719</v>
      </c>
      <c r="B354" s="518"/>
      <c r="C354" s="518"/>
      <c r="D354" s="518"/>
      <c r="E354" s="518"/>
      <c r="F354" s="518"/>
      <c r="G354" s="518"/>
      <c r="H354" s="518"/>
      <c r="I354" s="518"/>
      <c r="J354" s="518"/>
      <c r="K354" s="518"/>
      <c r="L354" s="518"/>
      <c r="M354" s="518"/>
      <c r="N354" s="518"/>
      <c r="O354" s="518"/>
      <c r="P354" s="518"/>
      <c r="Q354" s="518"/>
      <c r="R354" s="518"/>
      <c r="S354" s="518"/>
      <c r="T354" s="518"/>
      <c r="U354" s="518"/>
      <c r="V354" s="519"/>
      <c r="W354" s="519"/>
    </row>
    <row r="355" spans="1:23" s="488" customFormat="1" ht="3.75" customHeight="1" x14ac:dyDescent="0.3">
      <c r="A355" s="518"/>
      <c r="B355" s="518"/>
      <c r="C355" s="518"/>
      <c r="D355" s="518"/>
      <c r="E355" s="518"/>
      <c r="F355" s="518"/>
      <c r="G355" s="518"/>
      <c r="H355" s="518"/>
      <c r="I355" s="518"/>
      <c r="J355" s="518"/>
      <c r="K355" s="518"/>
      <c r="L355" s="518"/>
      <c r="M355" s="518"/>
      <c r="N355" s="518"/>
      <c r="O355" s="518"/>
      <c r="P355" s="518"/>
      <c r="Q355" s="518"/>
      <c r="R355" s="518"/>
      <c r="S355" s="518"/>
      <c r="T355" s="518"/>
      <c r="U355" s="518"/>
      <c r="V355" s="519"/>
      <c r="W355" s="519"/>
    </row>
    <row r="356" spans="1:23" s="488" customFormat="1" ht="81" customHeight="1" x14ac:dyDescent="0.2">
      <c r="A356" s="1498" t="s">
        <v>845</v>
      </c>
      <c r="B356" s="1498"/>
      <c r="C356" s="1498"/>
      <c r="D356" s="1498"/>
      <c r="E356" s="1498"/>
      <c r="F356" s="1498"/>
      <c r="G356" s="1498"/>
      <c r="H356" s="1498"/>
      <c r="I356" s="1498"/>
      <c r="J356" s="1498"/>
      <c r="K356" s="1498"/>
      <c r="L356" s="1498"/>
      <c r="M356" s="1498"/>
      <c r="N356" s="1498"/>
      <c r="O356" s="1498"/>
      <c r="P356" s="1498"/>
      <c r="Q356" s="1498"/>
      <c r="R356" s="1498"/>
      <c r="S356" s="1498"/>
      <c r="T356" s="1498"/>
      <c r="U356" s="1498"/>
      <c r="V356" s="1498"/>
      <c r="W356" s="1498"/>
    </row>
    <row r="357" spans="1:23" s="488" customFormat="1" ht="3.75" customHeight="1" x14ac:dyDescent="0.3">
      <c r="A357" s="520"/>
      <c r="B357" s="520"/>
      <c r="C357" s="520"/>
      <c r="D357" s="520"/>
      <c r="E357" s="520"/>
      <c r="F357" s="520"/>
      <c r="G357" s="520"/>
      <c r="H357" s="520"/>
      <c r="I357" s="520"/>
      <c r="J357" s="520"/>
      <c r="K357" s="520"/>
      <c r="L357" s="520"/>
      <c r="M357" s="520"/>
      <c r="N357" s="520"/>
      <c r="O357" s="520"/>
      <c r="P357" s="520"/>
      <c r="Q357" s="520"/>
      <c r="R357" s="520"/>
      <c r="S357" s="520"/>
      <c r="T357" s="520"/>
      <c r="U357" s="520"/>
      <c r="V357" s="521"/>
      <c r="W357" s="521"/>
    </row>
    <row r="358" spans="1:23" s="488" customFormat="1" ht="31.5" customHeight="1" x14ac:dyDescent="0.2">
      <c r="A358" s="1498" t="s">
        <v>721</v>
      </c>
      <c r="B358" s="1498"/>
      <c r="C358" s="1498"/>
      <c r="D358" s="1498"/>
      <c r="E358" s="1498"/>
      <c r="F358" s="1498"/>
      <c r="G358" s="1498"/>
      <c r="H358" s="1498"/>
      <c r="I358" s="1498"/>
      <c r="J358" s="1498"/>
      <c r="K358" s="1498"/>
      <c r="L358" s="1498"/>
      <c r="M358" s="1498"/>
      <c r="N358" s="1498"/>
      <c r="O358" s="1498"/>
      <c r="P358" s="1498"/>
      <c r="Q358" s="1498"/>
      <c r="R358" s="1498"/>
      <c r="S358" s="1498"/>
      <c r="T358" s="1498"/>
      <c r="U358" s="1498"/>
      <c r="V358" s="1498"/>
      <c r="W358" s="1498"/>
    </row>
    <row r="359" spans="1:23" s="488" customFormat="1" ht="3.75" customHeight="1" x14ac:dyDescent="0.3">
      <c r="A359" s="520"/>
      <c r="B359" s="520"/>
      <c r="C359" s="520"/>
      <c r="D359" s="520"/>
      <c r="E359" s="520"/>
      <c r="F359" s="520"/>
      <c r="G359" s="520"/>
      <c r="H359" s="520"/>
      <c r="I359" s="520"/>
      <c r="J359" s="520"/>
      <c r="K359" s="520"/>
      <c r="L359" s="520"/>
      <c r="M359" s="520"/>
      <c r="N359" s="520"/>
      <c r="O359" s="520"/>
      <c r="P359" s="520"/>
      <c r="Q359" s="520"/>
      <c r="R359" s="520"/>
      <c r="S359" s="520"/>
      <c r="T359" s="520"/>
      <c r="U359" s="520"/>
      <c r="V359" s="521"/>
      <c r="W359" s="521"/>
    </row>
    <row r="360" spans="1:23" s="488" customFormat="1" ht="48" customHeight="1" x14ac:dyDescent="0.2">
      <c r="A360" s="1498" t="s">
        <v>846</v>
      </c>
      <c r="B360" s="1498"/>
      <c r="C360" s="1498"/>
      <c r="D360" s="1498"/>
      <c r="E360" s="1498"/>
      <c r="F360" s="1498"/>
      <c r="G360" s="1498"/>
      <c r="H360" s="1498"/>
      <c r="I360" s="1498"/>
      <c r="J360" s="1498"/>
      <c r="K360" s="1498"/>
      <c r="L360" s="1498"/>
      <c r="M360" s="1498"/>
      <c r="N360" s="1498"/>
      <c r="O360" s="1498"/>
      <c r="P360" s="1498"/>
      <c r="Q360" s="1498"/>
      <c r="R360" s="1498"/>
      <c r="S360" s="1498"/>
      <c r="T360" s="1498"/>
      <c r="U360" s="1498"/>
      <c r="V360" s="1498"/>
      <c r="W360" s="1498"/>
    </row>
    <row r="361" spans="1:23" s="488" customFormat="1" ht="3.75" customHeight="1" x14ac:dyDescent="0.3">
      <c r="A361" s="520"/>
      <c r="B361" s="520"/>
      <c r="C361" s="520"/>
      <c r="D361" s="520"/>
      <c r="E361" s="520"/>
      <c r="F361" s="520"/>
      <c r="G361" s="520"/>
      <c r="H361" s="520"/>
      <c r="I361" s="520"/>
      <c r="J361" s="520"/>
      <c r="K361" s="520"/>
      <c r="L361" s="520"/>
      <c r="M361" s="520"/>
      <c r="N361" s="520"/>
      <c r="O361" s="520"/>
      <c r="P361" s="520"/>
      <c r="Q361" s="520"/>
      <c r="R361" s="520"/>
      <c r="S361" s="520"/>
      <c r="T361" s="520"/>
      <c r="U361" s="520"/>
      <c r="V361" s="521"/>
      <c r="W361" s="521"/>
    </row>
    <row r="362" spans="1:23" s="488" customFormat="1" ht="47.25" customHeight="1" x14ac:dyDescent="0.2">
      <c r="A362" s="1498" t="s">
        <v>864</v>
      </c>
      <c r="B362" s="1498"/>
      <c r="C362" s="1498"/>
      <c r="D362" s="1498"/>
      <c r="E362" s="1498"/>
      <c r="F362" s="1498"/>
      <c r="G362" s="1498"/>
      <c r="H362" s="1498"/>
      <c r="I362" s="1498"/>
      <c r="J362" s="1498"/>
      <c r="K362" s="1498"/>
      <c r="L362" s="1498"/>
      <c r="M362" s="1498"/>
      <c r="N362" s="1498"/>
      <c r="O362" s="1498"/>
      <c r="P362" s="1498"/>
      <c r="Q362" s="1498"/>
      <c r="R362" s="1498"/>
      <c r="S362" s="1498"/>
      <c r="T362" s="1498"/>
      <c r="U362" s="1498"/>
      <c r="V362" s="1498"/>
      <c r="W362" s="1498"/>
    </row>
    <row r="363" spans="1:23" s="488" customFormat="1" ht="4.5" customHeight="1" x14ac:dyDescent="0.3">
      <c r="A363" s="522"/>
      <c r="B363" s="520"/>
      <c r="C363" s="520"/>
      <c r="D363" s="520"/>
      <c r="E363" s="520"/>
      <c r="F363" s="520"/>
      <c r="G363" s="520"/>
      <c r="H363" s="520"/>
      <c r="I363" s="520"/>
      <c r="J363" s="520"/>
      <c r="K363" s="520"/>
      <c r="L363" s="520"/>
      <c r="M363" s="520"/>
      <c r="N363" s="520"/>
      <c r="O363" s="520"/>
      <c r="P363" s="520"/>
      <c r="Q363" s="520"/>
      <c r="R363" s="520"/>
      <c r="S363" s="520"/>
      <c r="T363" s="520"/>
      <c r="U363" s="520"/>
      <c r="V363" s="521"/>
      <c r="W363" s="521"/>
    </row>
    <row r="364" spans="1:23" s="488" customFormat="1" ht="47.25" customHeight="1" x14ac:dyDescent="0.2">
      <c r="A364" s="1498" t="s">
        <v>847</v>
      </c>
      <c r="B364" s="1498"/>
      <c r="C364" s="1498"/>
      <c r="D364" s="1498"/>
      <c r="E364" s="1498"/>
      <c r="F364" s="1498"/>
      <c r="G364" s="1498"/>
      <c r="H364" s="1498"/>
      <c r="I364" s="1498"/>
      <c r="J364" s="1498"/>
      <c r="K364" s="1498"/>
      <c r="L364" s="1498"/>
      <c r="M364" s="1498"/>
      <c r="N364" s="1498"/>
      <c r="O364" s="1498"/>
      <c r="P364" s="1498"/>
      <c r="Q364" s="1498"/>
      <c r="R364" s="1498"/>
      <c r="S364" s="1498"/>
      <c r="T364" s="1498"/>
      <c r="U364" s="1498"/>
      <c r="V364" s="1498"/>
      <c r="W364" s="1498"/>
    </row>
    <row r="365" spans="1:23" s="488" customFormat="1" ht="4.5" customHeight="1" x14ac:dyDescent="0.3">
      <c r="A365" s="522"/>
      <c r="B365" s="520"/>
      <c r="C365" s="520"/>
      <c r="D365" s="520"/>
      <c r="E365" s="520"/>
      <c r="F365" s="520"/>
      <c r="G365" s="520"/>
      <c r="H365" s="520"/>
      <c r="I365" s="520"/>
      <c r="J365" s="520"/>
      <c r="K365" s="520"/>
      <c r="L365" s="520"/>
      <c r="M365" s="520"/>
      <c r="N365" s="520"/>
      <c r="O365" s="520"/>
      <c r="P365" s="520"/>
      <c r="Q365" s="520"/>
      <c r="R365" s="520"/>
      <c r="S365" s="520"/>
      <c r="T365" s="520"/>
      <c r="U365" s="520"/>
      <c r="V365" s="521"/>
      <c r="W365" s="521"/>
    </row>
    <row r="366" spans="1:23" s="488" customFormat="1" ht="83.25" customHeight="1" x14ac:dyDescent="0.2">
      <c r="A366" s="1498" t="s">
        <v>865</v>
      </c>
      <c r="B366" s="1498"/>
      <c r="C366" s="1498"/>
      <c r="D366" s="1498"/>
      <c r="E366" s="1498"/>
      <c r="F366" s="1498"/>
      <c r="G366" s="1498"/>
      <c r="H366" s="1498"/>
      <c r="I366" s="1498"/>
      <c r="J366" s="1498"/>
      <c r="K366" s="1498"/>
      <c r="L366" s="1498"/>
      <c r="M366" s="1498"/>
      <c r="N366" s="1498"/>
      <c r="O366" s="1498"/>
      <c r="P366" s="1498"/>
      <c r="Q366" s="1498"/>
      <c r="R366" s="1498"/>
      <c r="S366" s="1498"/>
      <c r="T366" s="1498"/>
      <c r="U366" s="1498"/>
      <c r="V366" s="1498"/>
      <c r="W366" s="1498"/>
    </row>
    <row r="367" spans="1:23" s="488" customFormat="1" ht="3" customHeight="1" x14ac:dyDescent="0.3">
      <c r="A367" s="522"/>
      <c r="B367" s="520"/>
      <c r="C367" s="520"/>
      <c r="D367" s="520"/>
      <c r="E367" s="520"/>
      <c r="F367" s="520"/>
      <c r="G367" s="520"/>
      <c r="H367" s="520"/>
      <c r="I367" s="520"/>
      <c r="J367" s="520"/>
      <c r="K367" s="520"/>
      <c r="L367" s="520"/>
      <c r="M367" s="520"/>
      <c r="N367" s="520"/>
      <c r="O367" s="520"/>
      <c r="P367" s="520"/>
      <c r="Q367" s="520"/>
      <c r="R367" s="520"/>
      <c r="S367" s="520"/>
      <c r="T367" s="520"/>
      <c r="U367" s="520"/>
      <c r="V367" s="521"/>
      <c r="W367" s="521"/>
    </row>
    <row r="368" spans="1:23" s="488" customFormat="1" ht="16.5" customHeight="1" x14ac:dyDescent="0.3">
      <c r="A368" s="1508" t="s">
        <v>726</v>
      </c>
      <c r="B368" s="1508"/>
      <c r="C368" s="1508"/>
      <c r="D368" s="1508"/>
      <c r="E368" s="1508"/>
      <c r="F368" s="1508"/>
      <c r="G368" s="1508"/>
      <c r="H368" s="1508"/>
      <c r="I368" s="1508"/>
      <c r="J368" s="1508"/>
      <c r="K368" s="1508"/>
      <c r="L368" s="1508"/>
      <c r="M368" s="1508"/>
      <c r="N368" s="1508"/>
      <c r="O368" s="1508"/>
      <c r="P368" s="1508"/>
      <c r="Q368" s="1508"/>
      <c r="R368" s="1508"/>
      <c r="S368" s="1508"/>
      <c r="T368" s="1508"/>
      <c r="U368" s="1508"/>
      <c r="V368" s="519"/>
      <c r="W368" s="519"/>
    </row>
    <row r="369" spans="1:23" s="508" customFormat="1" ht="14.25" customHeight="1" x14ac:dyDescent="0.2">
      <c r="A369" s="1509" t="s">
        <v>848</v>
      </c>
      <c r="B369" s="1509"/>
      <c r="C369" s="1509"/>
      <c r="D369" s="1509"/>
      <c r="E369" s="1509"/>
      <c r="F369" s="1509"/>
      <c r="G369" s="1509"/>
      <c r="H369" s="1509"/>
      <c r="I369" s="1509"/>
      <c r="J369" s="1509"/>
      <c r="K369" s="1509"/>
      <c r="L369" s="1509"/>
      <c r="M369" s="1509"/>
      <c r="N369" s="1509"/>
      <c r="O369" s="1509"/>
      <c r="P369" s="1509"/>
      <c r="Q369" s="1509"/>
      <c r="R369" s="1509"/>
      <c r="S369" s="1509"/>
      <c r="T369" s="1509"/>
      <c r="U369" s="1509"/>
      <c r="V369" s="523"/>
      <c r="W369" s="523"/>
    </row>
    <row r="370" spans="1:23" s="508" customFormat="1" ht="14.25" customHeight="1" x14ac:dyDescent="0.2">
      <c r="A370" s="1509" t="s">
        <v>728</v>
      </c>
      <c r="B370" s="1509"/>
      <c r="C370" s="1509"/>
      <c r="D370" s="1509"/>
      <c r="E370" s="1509"/>
      <c r="F370" s="1509"/>
      <c r="G370" s="1509"/>
      <c r="H370" s="1509"/>
      <c r="I370" s="1509"/>
      <c r="J370" s="1509"/>
      <c r="K370" s="1509"/>
      <c r="L370" s="1509"/>
      <c r="M370" s="1509"/>
      <c r="N370" s="1509"/>
      <c r="O370" s="1509"/>
      <c r="P370" s="1509"/>
      <c r="Q370" s="1509"/>
      <c r="R370" s="1509"/>
      <c r="S370" s="1509"/>
      <c r="T370" s="1509"/>
      <c r="U370" s="1509"/>
      <c r="V370" s="523"/>
      <c r="W370" s="523"/>
    </row>
    <row r="371" spans="1:23" s="508" customFormat="1" ht="14.25" customHeight="1" x14ac:dyDescent="0.2">
      <c r="A371" s="1509" t="s">
        <v>729</v>
      </c>
      <c r="B371" s="1509"/>
      <c r="C371" s="1509"/>
      <c r="D371" s="1509"/>
      <c r="E371" s="1509"/>
      <c r="F371" s="1509"/>
      <c r="G371" s="1509"/>
      <c r="H371" s="1509"/>
      <c r="I371" s="1509"/>
      <c r="J371" s="1509"/>
      <c r="K371" s="1509"/>
      <c r="L371" s="1509"/>
      <c r="M371" s="1509"/>
      <c r="N371" s="1509"/>
      <c r="O371" s="1509"/>
      <c r="P371" s="1509"/>
      <c r="Q371" s="1509"/>
      <c r="R371" s="1509"/>
      <c r="S371" s="1509"/>
      <c r="T371" s="1509"/>
      <c r="U371" s="1509"/>
      <c r="V371" s="523"/>
      <c r="W371" s="523"/>
    </row>
    <row r="372" spans="1:23" s="488" customFormat="1" ht="15" customHeight="1" x14ac:dyDescent="0.2">
      <c r="C372" s="524"/>
      <c r="D372" s="524"/>
      <c r="E372" s="524"/>
      <c r="F372" s="524"/>
      <c r="G372" s="524"/>
      <c r="H372" s="524"/>
      <c r="I372" s="524"/>
      <c r="J372" s="524"/>
      <c r="K372" s="524"/>
      <c r="L372" s="524"/>
      <c r="M372" s="524"/>
      <c r="N372" s="524"/>
      <c r="O372" s="524"/>
      <c r="P372" s="524"/>
      <c r="Q372" s="524"/>
      <c r="R372" s="524"/>
      <c r="S372" s="524"/>
      <c r="T372" s="524"/>
      <c r="U372" s="524"/>
      <c r="V372" s="524"/>
      <c r="W372" s="524"/>
    </row>
    <row r="373" spans="1:23" s="488" customFormat="1" ht="15.75" x14ac:dyDescent="0.25">
      <c r="A373" s="1504"/>
      <c r="B373" s="1504"/>
      <c r="C373" s="1504"/>
      <c r="D373" s="1504"/>
      <c r="E373" s="1504"/>
      <c r="F373" s="1504"/>
      <c r="G373" s="1504"/>
      <c r="H373" s="1504"/>
      <c r="I373" s="1504"/>
      <c r="J373" s="1504"/>
      <c r="K373" s="1504"/>
      <c r="L373" s="1504"/>
      <c r="M373" s="1504"/>
      <c r="N373" s="1504"/>
      <c r="O373" s="1504"/>
      <c r="P373" s="517"/>
      <c r="Q373" s="1505"/>
      <c r="R373" s="1505"/>
      <c r="S373" s="1505"/>
      <c r="T373" s="1505"/>
      <c r="U373" s="1505"/>
      <c r="V373" s="1505"/>
      <c r="W373" s="1505"/>
    </row>
    <row r="374" spans="1:23" s="488" customFormat="1" x14ac:dyDescent="0.2">
      <c r="A374" s="525" t="s">
        <v>730</v>
      </c>
      <c r="D374" s="526"/>
      <c r="E374" s="526"/>
      <c r="F374" s="526"/>
      <c r="G374" s="526"/>
      <c r="H374" s="526"/>
      <c r="I374" s="526"/>
      <c r="J374" s="526"/>
      <c r="K374" s="526"/>
      <c r="L374" s="526"/>
      <c r="M374" s="526"/>
      <c r="N374" s="526"/>
      <c r="O374" s="526"/>
      <c r="P374" s="526"/>
      <c r="Q374" s="525" t="s">
        <v>731</v>
      </c>
      <c r="R374" s="526"/>
      <c r="S374" s="526"/>
      <c r="T374" s="526"/>
      <c r="U374" s="526"/>
      <c r="V374" s="526"/>
      <c r="W374" s="526"/>
    </row>
    <row r="375" spans="1:23" s="488" customFormat="1" ht="9" customHeight="1" x14ac:dyDescent="0.2">
      <c r="A375" s="526"/>
      <c r="D375" s="526"/>
      <c r="E375" s="526"/>
      <c r="F375" s="526"/>
      <c r="G375" s="526"/>
      <c r="H375" s="526"/>
      <c r="I375" s="526"/>
      <c r="J375" s="526"/>
      <c r="K375" s="526"/>
      <c r="L375" s="526"/>
      <c r="M375" s="526"/>
      <c r="N375" s="526"/>
      <c r="O375" s="526"/>
      <c r="P375" s="526"/>
      <c r="Q375" s="526"/>
      <c r="R375" s="526"/>
      <c r="S375" s="526"/>
      <c r="T375" s="526"/>
      <c r="U375" s="526"/>
      <c r="V375" s="526"/>
      <c r="W375" s="526"/>
    </row>
    <row r="376" spans="1:23" s="488" customFormat="1" ht="15.75" x14ac:dyDescent="0.25">
      <c r="A376" s="1506"/>
      <c r="B376" s="1506"/>
      <c r="C376" s="1506"/>
      <c r="D376" s="1506"/>
      <c r="E376" s="1506"/>
      <c r="F376" s="1506"/>
      <c r="G376" s="1506"/>
      <c r="H376" s="1506"/>
      <c r="I376" s="1506"/>
      <c r="J376" s="1506"/>
      <c r="K376" s="1506"/>
      <c r="L376" s="1506"/>
      <c r="M376" s="1506"/>
      <c r="N376" s="1506"/>
      <c r="O376" s="1506"/>
      <c r="P376" s="526"/>
      <c r="Q376" s="1507"/>
      <c r="R376" s="1507"/>
      <c r="S376" s="1507"/>
      <c r="T376" s="1507"/>
      <c r="U376" s="1507"/>
      <c r="V376" s="1507"/>
      <c r="W376" s="1507"/>
    </row>
    <row r="377" spans="1:23" s="488" customFormat="1" x14ac:dyDescent="0.2">
      <c r="A377" s="525" t="s">
        <v>732</v>
      </c>
      <c r="D377" s="526"/>
      <c r="E377" s="526"/>
      <c r="F377" s="526"/>
      <c r="G377" s="526"/>
      <c r="H377" s="526"/>
      <c r="I377" s="526"/>
      <c r="J377" s="526"/>
      <c r="K377" s="526"/>
      <c r="L377" s="526"/>
      <c r="M377" s="526"/>
      <c r="N377" s="526"/>
      <c r="O377" s="526"/>
      <c r="P377" s="526"/>
      <c r="Q377" s="525" t="s">
        <v>733</v>
      </c>
      <c r="R377" s="526"/>
      <c r="S377" s="526"/>
      <c r="T377" s="526"/>
      <c r="U377" s="526"/>
      <c r="V377" s="526"/>
      <c r="W377" s="526"/>
    </row>
    <row r="378" spans="1:23" s="488" customFormat="1" ht="13.5" x14ac:dyDescent="0.25">
      <c r="C378" s="517"/>
      <c r="D378" s="517"/>
      <c r="E378" s="517"/>
      <c r="F378" s="517"/>
      <c r="G378" s="517"/>
      <c r="H378" s="517"/>
      <c r="I378" s="517"/>
      <c r="J378" s="517"/>
      <c r="K378" s="517"/>
      <c r="L378" s="517"/>
      <c r="M378" s="517"/>
      <c r="N378" s="517"/>
      <c r="O378" s="517"/>
      <c r="P378" s="517"/>
      <c r="Q378" s="517"/>
      <c r="R378" s="517"/>
      <c r="S378" s="517"/>
      <c r="T378" s="517"/>
      <c r="U378" s="517"/>
      <c r="V378" s="517"/>
      <c r="W378" s="517"/>
    </row>
    <row r="379" spans="1:23" x14ac:dyDescent="0.25">
      <c r="A379" s="498"/>
    </row>
    <row r="380" spans="1:23" x14ac:dyDescent="0.25">
      <c r="A380" s="498"/>
    </row>
    <row r="381" spans="1:23" x14ac:dyDescent="0.25">
      <c r="A381" s="498"/>
    </row>
    <row r="382" spans="1:23" x14ac:dyDescent="0.25">
      <c r="A382" s="498"/>
    </row>
    <row r="383" spans="1:23" x14ac:dyDescent="0.25">
      <c r="A383" s="498"/>
    </row>
    <row r="384" spans="1:23" x14ac:dyDescent="0.25">
      <c r="A384" s="498"/>
    </row>
    <row r="385" spans="1:1" x14ac:dyDescent="0.25">
      <c r="A385" s="498"/>
    </row>
    <row r="386" spans="1:1" x14ac:dyDescent="0.25">
      <c r="A386" s="498"/>
    </row>
    <row r="387" spans="1:1" x14ac:dyDescent="0.25">
      <c r="A387" s="498"/>
    </row>
    <row r="388" spans="1:1" x14ac:dyDescent="0.25">
      <c r="A388" s="498"/>
    </row>
    <row r="389" spans="1:1" x14ac:dyDescent="0.25">
      <c r="A389" s="498"/>
    </row>
    <row r="390" spans="1:1" x14ac:dyDescent="0.25">
      <c r="A390" s="498"/>
    </row>
    <row r="391" spans="1:1" x14ac:dyDescent="0.25">
      <c r="A391" s="498"/>
    </row>
    <row r="392" spans="1:1" ht="39.75" customHeight="1" x14ac:dyDescent="0.25"/>
    <row r="393" spans="1:1" ht="39.75" customHeight="1" x14ac:dyDescent="0.25"/>
  </sheetData>
  <sheetProtection algorithmName="SHA-512" hashValue="7w4NkL7wbofs60q8RgtnS+t1X7NLygGj2QurdL1jSLxaONXcosXigTwtt9fNM6oc0XpY4u0ngcdq9rdKMFsfYg==" saltValue="xQzpMF9FumIyYiNwj+BVlw==" spinCount="100000" sheet="1" objects="1" scenarios="1" selectLockedCells="1" selectUnlockedCells="1"/>
  <mergeCells count="647">
    <mergeCell ref="E78:H78"/>
    <mergeCell ref="I78:N78"/>
    <mergeCell ref="A373:O373"/>
    <mergeCell ref="Q373:W373"/>
    <mergeCell ref="A376:O376"/>
    <mergeCell ref="Q376:W376"/>
    <mergeCell ref="A364:W364"/>
    <mergeCell ref="A366:W366"/>
    <mergeCell ref="A368:U368"/>
    <mergeCell ref="A369:U369"/>
    <mergeCell ref="A370:U370"/>
    <mergeCell ref="A371:U371"/>
    <mergeCell ref="A348:W348"/>
    <mergeCell ref="A350:W350"/>
    <mergeCell ref="A356:W356"/>
    <mergeCell ref="A358:W358"/>
    <mergeCell ref="A360:W360"/>
    <mergeCell ref="A362:W362"/>
    <mergeCell ref="D320:W321"/>
    <mergeCell ref="Q322:W322"/>
    <mergeCell ref="Q324:V324"/>
    <mergeCell ref="Q326:S326"/>
    <mergeCell ref="D332:W333"/>
    <mergeCell ref="A347:W347"/>
    <mergeCell ref="V299:W299"/>
    <mergeCell ref="B301:W301"/>
    <mergeCell ref="B303:W303"/>
    <mergeCell ref="Q305:S305"/>
    <mergeCell ref="D307:W308"/>
    <mergeCell ref="D317:W318"/>
    <mergeCell ref="G296:M296"/>
    <mergeCell ref="V296:W296"/>
    <mergeCell ref="G297:M297"/>
    <mergeCell ref="V297:W297"/>
    <mergeCell ref="G298:I298"/>
    <mergeCell ref="L298:M298"/>
    <mergeCell ref="O298:P299"/>
    <mergeCell ref="V298:W298"/>
    <mergeCell ref="G299:I299"/>
    <mergeCell ref="L299:M299"/>
    <mergeCell ref="G293:M293"/>
    <mergeCell ref="V293:W293"/>
    <mergeCell ref="G294:M294"/>
    <mergeCell ref="V294:W294"/>
    <mergeCell ref="G295:M295"/>
    <mergeCell ref="V295:W295"/>
    <mergeCell ref="G290:J290"/>
    <mergeCell ref="L290:M290"/>
    <mergeCell ref="O290:U290"/>
    <mergeCell ref="V290:W290"/>
    <mergeCell ref="L291:M291"/>
    <mergeCell ref="Q292:W292"/>
    <mergeCell ref="G288:M288"/>
    <mergeCell ref="O288:P288"/>
    <mergeCell ref="Q288:R288"/>
    <mergeCell ref="V288:W288"/>
    <mergeCell ref="G289:I289"/>
    <mergeCell ref="J289:L289"/>
    <mergeCell ref="Q289:S289"/>
    <mergeCell ref="V289:W289"/>
    <mergeCell ref="M284:N284"/>
    <mergeCell ref="V284:W284"/>
    <mergeCell ref="G286:M286"/>
    <mergeCell ref="Q286:S286"/>
    <mergeCell ref="V286:W286"/>
    <mergeCell ref="G287:M287"/>
    <mergeCell ref="Q287:S287"/>
    <mergeCell ref="V287:W287"/>
    <mergeCell ref="H280:L280"/>
    <mergeCell ref="Q280:W280"/>
    <mergeCell ref="K281:L281"/>
    <mergeCell ref="H282:L282"/>
    <mergeCell ref="Q282:W282"/>
    <mergeCell ref="G283:L283"/>
    <mergeCell ref="Q283:S283"/>
    <mergeCell ref="U283:W283"/>
    <mergeCell ref="A273:W273"/>
    <mergeCell ref="A275:W275"/>
    <mergeCell ref="B277:W277"/>
    <mergeCell ref="B278:F278"/>
    <mergeCell ref="G278:L278"/>
    <mergeCell ref="V278:W278"/>
    <mergeCell ref="S261:W261"/>
    <mergeCell ref="S262:W262"/>
    <mergeCell ref="S263:W263"/>
    <mergeCell ref="A270:M270"/>
    <mergeCell ref="N270:Q270"/>
    <mergeCell ref="R270:U270"/>
    <mergeCell ref="S255:W255"/>
    <mergeCell ref="S256:W256"/>
    <mergeCell ref="S257:W257"/>
    <mergeCell ref="S258:W258"/>
    <mergeCell ref="S259:W259"/>
    <mergeCell ref="S260:W260"/>
    <mergeCell ref="Q249:Q251"/>
    <mergeCell ref="S249:W249"/>
    <mergeCell ref="S251:U251"/>
    <mergeCell ref="S252:W252"/>
    <mergeCell ref="S253:W253"/>
    <mergeCell ref="S254:W254"/>
    <mergeCell ref="L240:O240"/>
    <mergeCell ref="S240:V240"/>
    <mergeCell ref="C242:D248"/>
    <mergeCell ref="S242:W242"/>
    <mergeCell ref="S243:W243"/>
    <mergeCell ref="S244:W244"/>
    <mergeCell ref="S245:W245"/>
    <mergeCell ref="S246:W246"/>
    <mergeCell ref="S247:W247"/>
    <mergeCell ref="S248:W248"/>
    <mergeCell ref="S233:W233"/>
    <mergeCell ref="S234:W234"/>
    <mergeCell ref="S235:W235"/>
    <mergeCell ref="S236:W236"/>
    <mergeCell ref="S237:W237"/>
    <mergeCell ref="S238:W238"/>
    <mergeCell ref="S227:W227"/>
    <mergeCell ref="S228:W228"/>
    <mergeCell ref="S229:W229"/>
    <mergeCell ref="S230:W230"/>
    <mergeCell ref="S231:W231"/>
    <mergeCell ref="S232:W232"/>
    <mergeCell ref="S217:W217"/>
    <mergeCell ref="S218:W218"/>
    <mergeCell ref="C220:D228"/>
    <mergeCell ref="S220:W220"/>
    <mergeCell ref="S221:W221"/>
    <mergeCell ref="S222:W222"/>
    <mergeCell ref="S223:W223"/>
    <mergeCell ref="S224:W224"/>
    <mergeCell ref="S225:W225"/>
    <mergeCell ref="S226:W226"/>
    <mergeCell ref="E212:F213"/>
    <mergeCell ref="S212:W212"/>
    <mergeCell ref="S213:W213"/>
    <mergeCell ref="S214:W214"/>
    <mergeCell ref="S215:W215"/>
    <mergeCell ref="A216:D216"/>
    <mergeCell ref="S216:W216"/>
    <mergeCell ref="C206:D211"/>
    <mergeCell ref="S206:W206"/>
    <mergeCell ref="S207:W207"/>
    <mergeCell ref="S208:W208"/>
    <mergeCell ref="S209:W209"/>
    <mergeCell ref="S210:W210"/>
    <mergeCell ref="S211:W211"/>
    <mergeCell ref="S199:W199"/>
    <mergeCell ref="S200:W200"/>
    <mergeCell ref="S201:W201"/>
    <mergeCell ref="S202:W202"/>
    <mergeCell ref="S203:W203"/>
    <mergeCell ref="S204:W204"/>
    <mergeCell ref="S191:W191"/>
    <mergeCell ref="S192:W192"/>
    <mergeCell ref="S193:W193"/>
    <mergeCell ref="S165:W165"/>
    <mergeCell ref="D166:F170"/>
    <mergeCell ref="S166:W166"/>
    <mergeCell ref="S167:W167"/>
    <mergeCell ref="S168:W168"/>
    <mergeCell ref="S169:W169"/>
    <mergeCell ref="L195:O195"/>
    <mergeCell ref="S197:W197"/>
    <mergeCell ref="S198:W198"/>
    <mergeCell ref="S170:W170"/>
    <mergeCell ref="S186:W186"/>
    <mergeCell ref="S187:W187"/>
    <mergeCell ref="S188:W188"/>
    <mergeCell ref="S189:W189"/>
    <mergeCell ref="S190:W190"/>
    <mergeCell ref="S154:W154"/>
    <mergeCell ref="S155:W155"/>
    <mergeCell ref="S156:W156"/>
    <mergeCell ref="S157:W157"/>
    <mergeCell ref="S158:W158"/>
    <mergeCell ref="S159:W159"/>
    <mergeCell ref="A144:Q145"/>
    <mergeCell ref="L146:O146"/>
    <mergeCell ref="S146:V146"/>
    <mergeCell ref="A149:B164"/>
    <mergeCell ref="Q149:Q156"/>
    <mergeCell ref="S149:W149"/>
    <mergeCell ref="S150:W150"/>
    <mergeCell ref="S151:W151"/>
    <mergeCell ref="S152:W152"/>
    <mergeCell ref="S153:W153"/>
    <mergeCell ref="S160:W160"/>
    <mergeCell ref="C162:F163"/>
    <mergeCell ref="S163:W163"/>
    <mergeCell ref="S164:W164"/>
    <mergeCell ref="T137:W137"/>
    <mergeCell ref="T138:W138"/>
    <mergeCell ref="T139:W139"/>
    <mergeCell ref="T140:W140"/>
    <mergeCell ref="B141:C141"/>
    <mergeCell ref="H141:H142"/>
    <mergeCell ref="B142:C142"/>
    <mergeCell ref="T131:W131"/>
    <mergeCell ref="T132:W132"/>
    <mergeCell ref="T133:W133"/>
    <mergeCell ref="T134:W134"/>
    <mergeCell ref="T135:W135"/>
    <mergeCell ref="T136:W136"/>
    <mergeCell ref="T125:W125"/>
    <mergeCell ref="T126:W126"/>
    <mergeCell ref="T127:W127"/>
    <mergeCell ref="T128:W128"/>
    <mergeCell ref="T129:W129"/>
    <mergeCell ref="T130:W130"/>
    <mergeCell ref="T119:W119"/>
    <mergeCell ref="T120:W120"/>
    <mergeCell ref="T121:W121"/>
    <mergeCell ref="T122:W122"/>
    <mergeCell ref="T123:W123"/>
    <mergeCell ref="T124:W124"/>
    <mergeCell ref="T113:W113"/>
    <mergeCell ref="T114:W114"/>
    <mergeCell ref="T115:W115"/>
    <mergeCell ref="T116:W116"/>
    <mergeCell ref="T117:W117"/>
    <mergeCell ref="T118:W118"/>
    <mergeCell ref="T107:W107"/>
    <mergeCell ref="T108:W108"/>
    <mergeCell ref="T109:W109"/>
    <mergeCell ref="T110:W110"/>
    <mergeCell ref="T111:W111"/>
    <mergeCell ref="T112:W112"/>
    <mergeCell ref="LO101:LO102"/>
    <mergeCell ref="LP101:LP102"/>
    <mergeCell ref="T103:W103"/>
    <mergeCell ref="T104:W104"/>
    <mergeCell ref="T105:W105"/>
    <mergeCell ref="T106:W106"/>
    <mergeCell ref="LI101:LI102"/>
    <mergeCell ref="LJ101:LJ102"/>
    <mergeCell ref="LK101:LK102"/>
    <mergeCell ref="LL101:LL102"/>
    <mergeCell ref="LM101:LM102"/>
    <mergeCell ref="LN101:LN102"/>
    <mergeCell ref="LC101:LC102"/>
    <mergeCell ref="LD101:LD102"/>
    <mergeCell ref="LE101:LE102"/>
    <mergeCell ref="LF101:LF102"/>
    <mergeCell ref="LG101:LG102"/>
    <mergeCell ref="LH101:LH102"/>
    <mergeCell ref="KW101:KW102"/>
    <mergeCell ref="KX101:KX102"/>
    <mergeCell ref="KY101:KY102"/>
    <mergeCell ref="KZ101:KZ102"/>
    <mergeCell ref="LA101:LA102"/>
    <mergeCell ref="LB101:LB102"/>
    <mergeCell ref="KQ101:KQ102"/>
    <mergeCell ref="KR101:KR102"/>
    <mergeCell ref="KS101:KS102"/>
    <mergeCell ref="KT101:KT102"/>
    <mergeCell ref="KU101:KU102"/>
    <mergeCell ref="KV101:KV102"/>
    <mergeCell ref="KK101:KK102"/>
    <mergeCell ref="KL101:KL102"/>
    <mergeCell ref="KM101:KM102"/>
    <mergeCell ref="KN101:KN102"/>
    <mergeCell ref="KO101:KO102"/>
    <mergeCell ref="KP101:KP102"/>
    <mergeCell ref="KF101:KF102"/>
    <mergeCell ref="KG101:KG102"/>
    <mergeCell ref="KH101:KH102"/>
    <mergeCell ref="KI101:KI102"/>
    <mergeCell ref="KJ101:KJ102"/>
    <mergeCell ref="JY101:JY102"/>
    <mergeCell ref="JZ101:JZ102"/>
    <mergeCell ref="KA101:KA102"/>
    <mergeCell ref="KB101:KB102"/>
    <mergeCell ref="KC101:KC102"/>
    <mergeCell ref="KD101:KD102"/>
    <mergeCell ref="NA98:NA102"/>
    <mergeCell ref="NB98:NB102"/>
    <mergeCell ref="NC98:NC102"/>
    <mergeCell ref="MQ96:MQ102"/>
    <mergeCell ref="MR96:MR102"/>
    <mergeCell ref="MS96:MS102"/>
    <mergeCell ref="MT96:MT102"/>
    <mergeCell ref="MP96:MP102"/>
    <mergeCell ref="JG101:JG102"/>
    <mergeCell ref="JH101:JH102"/>
    <mergeCell ref="JI101:JI102"/>
    <mergeCell ref="JJ101:JJ102"/>
    <mergeCell ref="JK101:JK102"/>
    <mergeCell ref="JL101:JL102"/>
    <mergeCell ref="JS101:JS102"/>
    <mergeCell ref="JT101:JT102"/>
    <mergeCell ref="JU101:JU102"/>
    <mergeCell ref="JV101:JV102"/>
    <mergeCell ref="JW101:JW102"/>
    <mergeCell ref="JX101:JX102"/>
    <mergeCell ref="JM101:JM102"/>
    <mergeCell ref="JN101:JN102"/>
    <mergeCell ref="JO101:JO102"/>
    <mergeCell ref="JP101:JP102"/>
    <mergeCell ref="ND98:ND102"/>
    <mergeCell ref="I99:I102"/>
    <mergeCell ref="R99:S99"/>
    <mergeCell ref="J101:J102"/>
    <mergeCell ref="L101:M101"/>
    <mergeCell ref="P101:P102"/>
    <mergeCell ref="HZ101:HZ102"/>
    <mergeCell ref="MU98:MU102"/>
    <mergeCell ref="MV98:MV102"/>
    <mergeCell ref="MW98:MW102"/>
    <mergeCell ref="MX98:MX102"/>
    <mergeCell ref="MY98:MY102"/>
    <mergeCell ref="MZ98:MZ102"/>
    <mergeCell ref="ML97:ML102"/>
    <mergeCell ref="MM97:MM102"/>
    <mergeCell ref="MN97:MN102"/>
    <mergeCell ref="MO97:MO102"/>
    <mergeCell ref="MI97:MI102"/>
    <mergeCell ref="MJ97:MJ102"/>
    <mergeCell ref="MK97:MK102"/>
    <mergeCell ref="LQ97:LQ102"/>
    <mergeCell ref="LR97:LR102"/>
    <mergeCell ref="LS97:LS102"/>
    <mergeCell ref="IG101:IG102"/>
    <mergeCell ref="LT97:LT102"/>
    <mergeCell ref="LU97:LU102"/>
    <mergeCell ref="LV97:LV102"/>
    <mergeCell ref="LW97:LW102"/>
    <mergeCell ref="LX97:LX102"/>
    <mergeCell ref="LY97:LY102"/>
    <mergeCell ref="HW97:HW102"/>
    <mergeCell ref="HX97:HX102"/>
    <mergeCell ref="HY97:HY102"/>
    <mergeCell ref="IK101:IK102"/>
    <mergeCell ref="IL101:IL102"/>
    <mergeCell ref="IM101:IM102"/>
    <mergeCell ref="IN101:IN102"/>
    <mergeCell ref="IY101:IY102"/>
    <mergeCell ref="IZ101:IZ102"/>
    <mergeCell ref="JA101:JA102"/>
    <mergeCell ref="JB101:JB102"/>
    <mergeCell ref="JC101:JC102"/>
    <mergeCell ref="JD101:JD102"/>
    <mergeCell ref="JE101:JE102"/>
    <mergeCell ref="JF101:JF102"/>
    <mergeCell ref="JQ101:JQ102"/>
    <mergeCell ref="JR101:JR102"/>
    <mergeCell ref="KE101:KE102"/>
    <mergeCell ref="MF97:MF102"/>
    <mergeCell ref="MG97:MG102"/>
    <mergeCell ref="MH97:MH102"/>
    <mergeCell ref="LZ97:LZ102"/>
    <mergeCell ref="MA97:MA102"/>
    <mergeCell ref="MB97:MB102"/>
    <mergeCell ref="MC97:MC102"/>
    <mergeCell ref="MD97:MD102"/>
    <mergeCell ref="ME97:ME102"/>
    <mergeCell ref="IH101:IH102"/>
    <mergeCell ref="II101:II102"/>
    <mergeCell ref="IJ101:IJ102"/>
    <mergeCell ref="HQ97:HQ102"/>
    <mergeCell ref="HR97:HR102"/>
    <mergeCell ref="HS97:HS102"/>
    <mergeCell ref="HT97:HT102"/>
    <mergeCell ref="HU97:HU102"/>
    <mergeCell ref="HV97:HV102"/>
    <mergeCell ref="IE101:IE102"/>
    <mergeCell ref="IF101:IF102"/>
    <mergeCell ref="HK97:HK102"/>
    <mergeCell ref="HL97:HL102"/>
    <mergeCell ref="HM97:HM102"/>
    <mergeCell ref="HN97:HN102"/>
    <mergeCell ref="HO97:HO102"/>
    <mergeCell ref="HP97:HP102"/>
    <mergeCell ref="HE97:HE102"/>
    <mergeCell ref="HF97:HF102"/>
    <mergeCell ref="HG97:HG102"/>
    <mergeCell ref="HH97:HH102"/>
    <mergeCell ref="HI97:HI102"/>
    <mergeCell ref="HJ97:HJ102"/>
    <mergeCell ref="GY97:GY102"/>
    <mergeCell ref="GZ97:GZ102"/>
    <mergeCell ref="HA97:HA102"/>
    <mergeCell ref="HB97:HB102"/>
    <mergeCell ref="HC97:HC102"/>
    <mergeCell ref="HD97:HD102"/>
    <mergeCell ref="GS97:GS102"/>
    <mergeCell ref="GT97:GT102"/>
    <mergeCell ref="GU97:GU102"/>
    <mergeCell ref="GV97:GV102"/>
    <mergeCell ref="GW97:GW102"/>
    <mergeCell ref="GX97:GX102"/>
    <mergeCell ref="GM97:GM102"/>
    <mergeCell ref="GN97:GN102"/>
    <mergeCell ref="GO97:GO102"/>
    <mergeCell ref="GP97:GP102"/>
    <mergeCell ref="GQ97:GQ102"/>
    <mergeCell ref="GR97:GR102"/>
    <mergeCell ref="GG97:GG102"/>
    <mergeCell ref="GH97:GH102"/>
    <mergeCell ref="GI97:GI102"/>
    <mergeCell ref="GJ97:GJ102"/>
    <mergeCell ref="GK97:GK102"/>
    <mergeCell ref="GL97:GL102"/>
    <mergeCell ref="GA97:GA102"/>
    <mergeCell ref="GB97:GB102"/>
    <mergeCell ref="GC97:GC102"/>
    <mergeCell ref="GD97:GD102"/>
    <mergeCell ref="GE97:GE102"/>
    <mergeCell ref="GF97:GF102"/>
    <mergeCell ref="FU97:FU102"/>
    <mergeCell ref="FV97:FV102"/>
    <mergeCell ref="FW97:FW102"/>
    <mergeCell ref="FX97:FX102"/>
    <mergeCell ref="FY97:FY102"/>
    <mergeCell ref="FZ97:FZ102"/>
    <mergeCell ref="FO97:FO102"/>
    <mergeCell ref="FP97:FP102"/>
    <mergeCell ref="FQ97:FQ102"/>
    <mergeCell ref="FR97:FR102"/>
    <mergeCell ref="FS97:FS102"/>
    <mergeCell ref="FT97:FT102"/>
    <mergeCell ref="FI97:FI102"/>
    <mergeCell ref="FJ97:FJ102"/>
    <mergeCell ref="FK97:FK102"/>
    <mergeCell ref="FL97:FL102"/>
    <mergeCell ref="FM97:FM102"/>
    <mergeCell ref="FN97:FN102"/>
    <mergeCell ref="FC97:FC102"/>
    <mergeCell ref="FD97:FD102"/>
    <mergeCell ref="FE97:FE102"/>
    <mergeCell ref="FF97:FF102"/>
    <mergeCell ref="FG97:FG102"/>
    <mergeCell ref="FH97:FH102"/>
    <mergeCell ref="EW97:EW102"/>
    <mergeCell ref="EX97:EX102"/>
    <mergeCell ref="EY97:EY102"/>
    <mergeCell ref="EZ97:EZ102"/>
    <mergeCell ref="FA97:FA102"/>
    <mergeCell ref="FB97:FB102"/>
    <mergeCell ref="EQ97:EQ102"/>
    <mergeCell ref="ER97:ER102"/>
    <mergeCell ref="ES97:ES102"/>
    <mergeCell ref="ET97:ET102"/>
    <mergeCell ref="EU97:EU102"/>
    <mergeCell ref="EV97:EV102"/>
    <mergeCell ref="EK97:EK102"/>
    <mergeCell ref="EL97:EL102"/>
    <mergeCell ref="EM97:EM102"/>
    <mergeCell ref="EN97:EN102"/>
    <mergeCell ref="EO97:EO102"/>
    <mergeCell ref="EP97:EP102"/>
    <mergeCell ref="EE97:EE102"/>
    <mergeCell ref="EF97:EF102"/>
    <mergeCell ref="EG97:EG102"/>
    <mergeCell ref="EH97:EH102"/>
    <mergeCell ref="EI97:EI102"/>
    <mergeCell ref="EJ97:EJ102"/>
    <mergeCell ref="DY97:DY102"/>
    <mergeCell ref="DZ97:DZ102"/>
    <mergeCell ref="EA97:EA102"/>
    <mergeCell ref="EB97:EB102"/>
    <mergeCell ref="EC97:EC102"/>
    <mergeCell ref="ED97:ED102"/>
    <mergeCell ref="DS97:DS102"/>
    <mergeCell ref="DT97:DT102"/>
    <mergeCell ref="DU97:DU102"/>
    <mergeCell ref="DV97:DV102"/>
    <mergeCell ref="DW97:DW102"/>
    <mergeCell ref="DX97:DX102"/>
    <mergeCell ref="DM97:DM102"/>
    <mergeCell ref="DN97:DN102"/>
    <mergeCell ref="DO97:DO102"/>
    <mergeCell ref="DP97:DP102"/>
    <mergeCell ref="DQ97:DQ102"/>
    <mergeCell ref="DR97:DR102"/>
    <mergeCell ref="DG97:DG102"/>
    <mergeCell ref="DH97:DH102"/>
    <mergeCell ref="DI97:DI102"/>
    <mergeCell ref="DJ97:DJ102"/>
    <mergeCell ref="DK97:DK102"/>
    <mergeCell ref="DL97:DL102"/>
    <mergeCell ref="DA97:DA102"/>
    <mergeCell ref="DB97:DB102"/>
    <mergeCell ref="DC97:DC102"/>
    <mergeCell ref="DD97:DD102"/>
    <mergeCell ref="DE97:DE102"/>
    <mergeCell ref="DF97:DF102"/>
    <mergeCell ref="CU97:CU102"/>
    <mergeCell ref="CV97:CV102"/>
    <mergeCell ref="CW97:CW102"/>
    <mergeCell ref="CX97:CX102"/>
    <mergeCell ref="CY97:CY102"/>
    <mergeCell ref="CZ97:CZ102"/>
    <mergeCell ref="CO97:CO102"/>
    <mergeCell ref="CP97:CP102"/>
    <mergeCell ref="CQ97:CQ102"/>
    <mergeCell ref="CR97:CR102"/>
    <mergeCell ref="CS97:CS102"/>
    <mergeCell ref="CT97:CT102"/>
    <mergeCell ref="CI97:CI102"/>
    <mergeCell ref="CJ97:CJ102"/>
    <mergeCell ref="CK97:CK102"/>
    <mergeCell ref="CL97:CL102"/>
    <mergeCell ref="CM97:CM102"/>
    <mergeCell ref="CN97:CN102"/>
    <mergeCell ref="CC97:CC102"/>
    <mergeCell ref="CD97:CD102"/>
    <mergeCell ref="CE97:CE102"/>
    <mergeCell ref="CF97:CF102"/>
    <mergeCell ref="CG97:CG102"/>
    <mergeCell ref="CH97:CH102"/>
    <mergeCell ref="BW97:BW102"/>
    <mergeCell ref="BX97:BX102"/>
    <mergeCell ref="BY97:BY102"/>
    <mergeCell ref="BZ97:BZ102"/>
    <mergeCell ref="CA97:CA102"/>
    <mergeCell ref="CB97:CB102"/>
    <mergeCell ref="BQ97:BQ102"/>
    <mergeCell ref="BR97:BR102"/>
    <mergeCell ref="BS97:BS102"/>
    <mergeCell ref="BT97:BT102"/>
    <mergeCell ref="BU97:BU102"/>
    <mergeCell ref="BV97:BV102"/>
    <mergeCell ref="BK97:BK102"/>
    <mergeCell ref="BL97:BL102"/>
    <mergeCell ref="BM97:BM102"/>
    <mergeCell ref="BN97:BN102"/>
    <mergeCell ref="BO97:BO102"/>
    <mergeCell ref="BP97:BP102"/>
    <mergeCell ref="BE97:BE102"/>
    <mergeCell ref="BF97:BF102"/>
    <mergeCell ref="BG97:BG102"/>
    <mergeCell ref="BH97:BH102"/>
    <mergeCell ref="BI97:BI102"/>
    <mergeCell ref="BJ97:BJ102"/>
    <mergeCell ref="AY97:AY102"/>
    <mergeCell ref="AZ97:AZ102"/>
    <mergeCell ref="BA97:BA102"/>
    <mergeCell ref="BB97:BB102"/>
    <mergeCell ref="BC97:BC102"/>
    <mergeCell ref="BD97:BD102"/>
    <mergeCell ref="AS97:AS102"/>
    <mergeCell ref="AT97:AT102"/>
    <mergeCell ref="AU97:AU102"/>
    <mergeCell ref="AV97:AV102"/>
    <mergeCell ref="AW97:AW102"/>
    <mergeCell ref="AX97:AX102"/>
    <mergeCell ref="AM97:AM102"/>
    <mergeCell ref="AN97:AN102"/>
    <mergeCell ref="AO97:AO102"/>
    <mergeCell ref="AP97:AP102"/>
    <mergeCell ref="AQ97:AQ102"/>
    <mergeCell ref="AR97:AR102"/>
    <mergeCell ref="AG97:AG102"/>
    <mergeCell ref="AH97:AH102"/>
    <mergeCell ref="AI97:AI102"/>
    <mergeCell ref="AJ97:AJ102"/>
    <mergeCell ref="AK97:AK102"/>
    <mergeCell ref="AL97:AL102"/>
    <mergeCell ref="AC97:AC102"/>
    <mergeCell ref="AD97:AD102"/>
    <mergeCell ref="AE97:AE102"/>
    <mergeCell ref="AF97:AF102"/>
    <mergeCell ref="A65:A70"/>
    <mergeCell ref="D70:N70"/>
    <mergeCell ref="A71:A76"/>
    <mergeCell ref="O78:Q78"/>
    <mergeCell ref="Q97:Q102"/>
    <mergeCell ref="X97:X102"/>
    <mergeCell ref="Y97:Y102"/>
    <mergeCell ref="Z97:Z102"/>
    <mergeCell ref="AA97:AA102"/>
    <mergeCell ref="AB97:AB102"/>
    <mergeCell ref="A79:Q79"/>
    <mergeCell ref="A80:Q80"/>
    <mergeCell ref="D77:N77"/>
    <mergeCell ref="A94:Q94"/>
    <mergeCell ref="P96:Q96"/>
    <mergeCell ref="A98:A102"/>
    <mergeCell ref="H98:J98"/>
    <mergeCell ref="L98:M99"/>
    <mergeCell ref="G101:G102"/>
    <mergeCell ref="F39:N39"/>
    <mergeCell ref="A40:A43"/>
    <mergeCell ref="A53:A56"/>
    <mergeCell ref="F58:M58"/>
    <mergeCell ref="A59:A61"/>
    <mergeCell ref="D64:N64"/>
    <mergeCell ref="P29:P30"/>
    <mergeCell ref="Q29:Q30"/>
    <mergeCell ref="S29:U38"/>
    <mergeCell ref="C35:N35"/>
    <mergeCell ref="C36:N36"/>
    <mergeCell ref="C37:N37"/>
    <mergeCell ref="B25:N26"/>
    <mergeCell ref="O25:O27"/>
    <mergeCell ref="P25:P27"/>
    <mergeCell ref="Q25:Q27"/>
    <mergeCell ref="F27:M27"/>
    <mergeCell ref="A29:A34"/>
    <mergeCell ref="C29:J30"/>
    <mergeCell ref="L29:M30"/>
    <mergeCell ref="N29:N30"/>
    <mergeCell ref="O29:O30"/>
    <mergeCell ref="C22:H22"/>
    <mergeCell ref="P22:Q22"/>
    <mergeCell ref="C23:D23"/>
    <mergeCell ref="G23:H23"/>
    <mergeCell ref="I23:J24"/>
    <mergeCell ref="P23:Q23"/>
    <mergeCell ref="C24:D24"/>
    <mergeCell ref="G24:H24"/>
    <mergeCell ref="P24:Q24"/>
    <mergeCell ref="D19:H19"/>
    <mergeCell ref="P19:Q19"/>
    <mergeCell ref="D20:H20"/>
    <mergeCell ref="P20:Q20"/>
    <mergeCell ref="C21:H21"/>
    <mergeCell ref="P21:Q21"/>
    <mergeCell ref="C16:F16"/>
    <mergeCell ref="I16:O16"/>
    <mergeCell ref="P16:Q16"/>
    <mergeCell ref="K17:Q17"/>
    <mergeCell ref="D18:H18"/>
    <mergeCell ref="P18:Q18"/>
    <mergeCell ref="C15:E15"/>
    <mergeCell ref="F15:H15"/>
    <mergeCell ref="K15:M15"/>
    <mergeCell ref="P15:Q15"/>
    <mergeCell ref="K14:M14"/>
    <mergeCell ref="P10:Q10"/>
    <mergeCell ref="C12:H12"/>
    <mergeCell ref="K12:M12"/>
    <mergeCell ref="P12:Q12"/>
    <mergeCell ref="C13:H13"/>
    <mergeCell ref="K13:M13"/>
    <mergeCell ref="P13:Q13"/>
    <mergeCell ref="D6:H6"/>
    <mergeCell ref="K6:Q6"/>
    <mergeCell ref="G7:H7"/>
    <mergeCell ref="D8:H8"/>
    <mergeCell ref="K8:Q8"/>
    <mergeCell ref="C9:H9"/>
    <mergeCell ref="K9:M9"/>
    <mergeCell ref="O9:Q9"/>
    <mergeCell ref="C14:H14"/>
    <mergeCell ref="I14:J14"/>
    <mergeCell ref="P14:Q14"/>
  </mergeCells>
  <conditionalFormatting sqref="H103:I109">
    <cfRule type="expression" priority="15" stopIfTrue="1">
      <formula>AND($B103="PHA", $H103&gt;0)</formula>
    </cfRule>
  </conditionalFormatting>
  <conditionalFormatting sqref="U219 U194:U196 U205 U184:U185">
    <cfRule type="cellIs" dxfId="17" priority="16" stopIfTrue="1" operator="greaterThan">
      <formula>0</formula>
    </cfRule>
  </conditionalFormatting>
  <conditionalFormatting sqref="A103:A140">
    <cfRule type="cellIs" dxfId="16" priority="17" stopIfTrue="1" operator="equal">
      <formula>1</formula>
    </cfRule>
  </conditionalFormatting>
  <conditionalFormatting sqref="J103:J140">
    <cfRule type="expression" priority="14" stopIfTrue="1">
      <formula>AND($B103="PHA", $H103&gt;0)</formula>
    </cfRule>
  </conditionalFormatting>
  <conditionalFormatting sqref="Q103:Q140">
    <cfRule type="expression" dxfId="15" priority="13">
      <formula>AND($P$10="New Construction",$Q$10="Yes")</formula>
    </cfRule>
  </conditionalFormatting>
  <conditionalFormatting sqref="K149:P160 K251:P263 K231:P249 K186:P228">
    <cfRule type="cellIs" dxfId="14" priority="12" operator="equal">
      <formula>0</formula>
    </cfRule>
  </conditionalFormatting>
  <conditionalFormatting sqref="B142:C142">
    <cfRule type="cellIs" dxfId="13" priority="11" operator="greaterThan">
      <formula>60.0000001</formula>
    </cfRule>
  </conditionalFormatting>
  <conditionalFormatting sqref="L146:O146">
    <cfRule type="containsText" dxfId="12" priority="10" operator="containsText" text="&lt;&lt; Select LIHTC Election &gt;&gt;">
      <formula>NOT(ISERROR(SEARCH("&lt;&lt; Select LIHTC Election &gt;&gt;",L146)))</formula>
    </cfRule>
  </conditionalFormatting>
  <conditionalFormatting sqref="U250">
    <cfRule type="cellIs" dxfId="11" priority="9" stopIfTrue="1" operator="greaterThan">
      <formula>0</formula>
    </cfRule>
  </conditionalFormatting>
  <conditionalFormatting sqref="K250:P250">
    <cfRule type="cellIs" dxfId="10" priority="8" operator="equal">
      <formula>0</formula>
    </cfRule>
  </conditionalFormatting>
  <conditionalFormatting sqref="L195:O195">
    <cfRule type="cellIs" dxfId="9" priority="5" operator="equal">
      <formula>"&lt;&lt; Select LIHTC Election &gt;&gt;"</formula>
    </cfRule>
    <cfRule type="containsText" dxfId="8" priority="7" operator="containsText" text="&lt;&lt; Select Election or Income Averaging &gt;&gt;">
      <formula>NOT(ISERROR(SEARCH("&lt;&lt; Select Election or Income Averaging &gt;&gt;",L195)))</formula>
    </cfRule>
  </conditionalFormatting>
  <conditionalFormatting sqref="L240:O240">
    <cfRule type="cellIs" dxfId="7" priority="4" operator="equal">
      <formula>"&lt;&lt; Select LIHTC Election &gt;&gt;"</formula>
    </cfRule>
    <cfRule type="containsText" dxfId="6" priority="6" operator="containsText" text="&lt;&lt; Select Election or Income Averaging &gt;&gt;">
      <formula>NOT(ISERROR(SEARCH("&lt;&lt; Select Election or Income Averaging &gt;&gt;",L240)))</formula>
    </cfRule>
  </conditionalFormatting>
  <conditionalFormatting sqref="K229:P230">
    <cfRule type="cellIs" dxfId="5" priority="3" operator="equal">
      <formula>0</formula>
    </cfRule>
  </conditionalFormatting>
  <conditionalFormatting sqref="A98:A102">
    <cfRule type="cellIs" dxfId="4" priority="2" operator="equal">
      <formula>"Finish Row!"</formula>
    </cfRule>
  </conditionalFormatting>
  <conditionalFormatting sqref="U162">
    <cfRule type="cellIs" dxfId="3" priority="1" stopIfTrue="1" operator="greaterThan">
      <formula>0</formula>
    </cfRule>
  </conditionalFormatting>
  <hyperlinks>
    <hyperlink ref="R7" r:id="rId1" xr:uid="{098015E1-F8B9-4525-8763-241C574447C1}"/>
    <hyperlink ref="Q326" r:id="rId2" xr:uid="{8036FA73-A545-4794-B2F1-EE38C895D82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7"/>
  <sheetViews>
    <sheetView showGridLines="0" zoomScale="110" zoomScaleNormal="110" zoomScaleSheetLayoutView="100" workbookViewId="0">
      <selection sqref="A1:XFD1048576"/>
    </sheetView>
  </sheetViews>
  <sheetFormatPr defaultColWidth="9" defaultRowHeight="12.75" x14ac:dyDescent="0.2"/>
  <cols>
    <col min="1" max="1" width="0.75" style="544" customWidth="1"/>
    <col min="2" max="2" width="3.25" style="544" customWidth="1"/>
    <col min="3" max="3" width="2" style="544" customWidth="1"/>
    <col min="4" max="4" width="3.875" style="544" customWidth="1"/>
    <col min="5" max="7" width="3.25" style="544" customWidth="1"/>
    <col min="8" max="15" width="4.875" style="544" customWidth="1"/>
    <col min="16" max="16" width="7.875" style="544" customWidth="1"/>
    <col min="17" max="21" width="4.25" style="544" customWidth="1"/>
    <col min="22" max="22" width="4.5" style="544" customWidth="1"/>
    <col min="23" max="23" width="8.875" style="544" customWidth="1"/>
    <col min="24" max="16384" width="9" style="544"/>
  </cols>
  <sheetData>
    <row r="1" spans="2:23" ht="18" x14ac:dyDescent="0.25">
      <c r="B1" s="1532" t="s">
        <v>734</v>
      </c>
      <c r="C1" s="1532"/>
      <c r="D1" s="1532"/>
      <c r="E1" s="1532"/>
      <c r="F1" s="1532"/>
      <c r="G1" s="1532"/>
      <c r="H1" s="1532"/>
      <c r="I1" s="1532"/>
      <c r="J1" s="1532"/>
      <c r="K1" s="1532"/>
      <c r="L1" s="1532"/>
      <c r="M1" s="1532"/>
      <c r="N1" s="1532"/>
      <c r="O1" s="1532"/>
      <c r="P1" s="1532"/>
      <c r="Q1" s="1532"/>
      <c r="R1" s="1532"/>
      <c r="S1" s="1532"/>
      <c r="T1" s="1532"/>
      <c r="U1" s="1532"/>
      <c r="V1" s="1532"/>
      <c r="W1" s="1532"/>
    </row>
    <row r="2" spans="2:23" x14ac:dyDescent="0.2">
      <c r="B2" s="545"/>
      <c r="C2" s="545"/>
      <c r="D2" s="545"/>
      <c r="E2" s="545"/>
      <c r="F2" s="545"/>
      <c r="G2" s="545"/>
      <c r="H2" s="545"/>
      <c r="I2" s="545"/>
      <c r="J2" s="545"/>
      <c r="K2" s="545"/>
      <c r="L2" s="545"/>
      <c r="M2" s="545"/>
      <c r="N2" s="545"/>
      <c r="O2" s="545"/>
      <c r="P2" s="545"/>
      <c r="Q2" s="545"/>
      <c r="R2" s="545"/>
      <c r="S2" s="545"/>
      <c r="T2" s="545"/>
      <c r="U2" s="546" t="s">
        <v>116</v>
      </c>
      <c r="V2" s="1540" t="str">
        <f>'Submission Form and Checklist'!$P$2</f>
        <v>2021PA-0##</v>
      </c>
      <c r="W2" s="1540"/>
    </row>
    <row r="3" spans="2:23" ht="13.5" x14ac:dyDescent="0.2">
      <c r="B3" s="547" t="s">
        <v>135</v>
      </c>
      <c r="C3" s="547"/>
      <c r="D3" s="547"/>
      <c r="E3" s="547"/>
      <c r="F3" s="547"/>
      <c r="G3" s="547"/>
      <c r="H3" s="1534">
        <f>'Submission Form and Checklist'!$C$12</f>
        <v>0</v>
      </c>
      <c r="I3" s="1534"/>
      <c r="J3" s="1534"/>
      <c r="K3" s="1534"/>
      <c r="L3" s="1534"/>
      <c r="M3" s="1534"/>
      <c r="N3" s="1534"/>
      <c r="O3" s="1534"/>
      <c r="P3" s="548" t="s">
        <v>735</v>
      </c>
      <c r="Q3" s="1534">
        <f>'Submission Form and Checklist'!$K$12</f>
        <v>0</v>
      </c>
      <c r="R3" s="1534"/>
      <c r="S3" s="1534"/>
      <c r="T3" s="1534"/>
      <c r="U3" s="1534"/>
      <c r="V3" s="549" t="s">
        <v>137</v>
      </c>
      <c r="W3" s="954" t="str">
        <f>'Submission Form and Checklist'!$P$12</f>
        <v>&lt;&lt; Select &gt;&gt;</v>
      </c>
    </row>
    <row r="4" spans="2:23" ht="13.5" x14ac:dyDescent="0.2">
      <c r="B4" s="547" t="s">
        <v>736</v>
      </c>
      <c r="C4" s="547"/>
      <c r="D4" s="547"/>
      <c r="E4" s="547"/>
      <c r="F4" s="547"/>
      <c r="G4" s="547"/>
      <c r="H4" s="1534">
        <f>'Submission Form and Checklist'!$C$13</f>
        <v>0</v>
      </c>
      <c r="I4" s="1534"/>
      <c r="J4" s="1534"/>
      <c r="K4" s="1534"/>
      <c r="L4" s="1534"/>
      <c r="M4" s="1534"/>
      <c r="N4" s="1534"/>
      <c r="O4" s="1534"/>
      <c r="P4" s="548" t="s">
        <v>140</v>
      </c>
      <c r="Q4" s="1534">
        <f>'Submission Form and Checklist'!$K$13</f>
        <v>0</v>
      </c>
      <c r="R4" s="1534"/>
      <c r="S4" s="1534"/>
      <c r="T4" s="1534"/>
      <c r="U4" s="1534"/>
      <c r="V4" s="548" t="s">
        <v>737</v>
      </c>
      <c r="W4" s="550">
        <f>'Submission Form and Checklist'!$P$13</f>
        <v>0</v>
      </c>
    </row>
    <row r="5" spans="2:23" ht="7.5" customHeight="1" x14ac:dyDescent="0.2">
      <c r="B5" s="551"/>
      <c r="C5" s="551"/>
      <c r="D5" s="551"/>
      <c r="E5" s="551"/>
      <c r="F5" s="551"/>
      <c r="G5" s="551"/>
      <c r="H5" s="552"/>
      <c r="I5" s="552"/>
      <c r="J5" s="552"/>
      <c r="K5" s="552"/>
      <c r="L5" s="552"/>
      <c r="M5" s="552"/>
      <c r="N5" s="552"/>
      <c r="O5" s="552"/>
      <c r="P5" s="552"/>
      <c r="Q5" s="552"/>
      <c r="R5" s="552"/>
      <c r="S5" s="552"/>
      <c r="T5" s="552"/>
      <c r="U5" s="552"/>
      <c r="V5" s="552"/>
      <c r="W5" s="545"/>
    </row>
    <row r="6" spans="2:23" ht="39.75" customHeight="1" x14ac:dyDescent="0.2">
      <c r="B6" s="1533" t="s">
        <v>738</v>
      </c>
      <c r="C6" s="1533"/>
      <c r="D6" s="1533"/>
      <c r="E6" s="1533"/>
      <c r="F6" s="1533"/>
      <c r="G6" s="1533"/>
      <c r="H6" s="1533"/>
      <c r="I6" s="1533"/>
      <c r="J6" s="1533"/>
      <c r="K6" s="1533"/>
      <c r="L6" s="1533"/>
      <c r="M6" s="1533"/>
      <c r="N6" s="1533"/>
      <c r="O6" s="1533"/>
      <c r="P6" s="1533"/>
      <c r="Q6" s="1533"/>
      <c r="R6" s="1533"/>
      <c r="S6" s="1533"/>
      <c r="T6" s="1533"/>
      <c r="U6" s="1533"/>
      <c r="V6" s="1533"/>
      <c r="W6" s="1533"/>
    </row>
    <row r="7" spans="2:23" ht="6.75" customHeight="1" x14ac:dyDescent="0.2">
      <c r="B7" s="545"/>
      <c r="C7" s="545"/>
      <c r="D7" s="545"/>
      <c r="E7" s="545"/>
      <c r="F7" s="545"/>
      <c r="G7" s="545"/>
      <c r="H7" s="545"/>
      <c r="I7" s="545"/>
      <c r="J7" s="545"/>
      <c r="K7" s="545"/>
      <c r="L7" s="545"/>
      <c r="M7" s="545"/>
      <c r="N7" s="545"/>
      <c r="O7" s="545"/>
      <c r="P7" s="545"/>
      <c r="Q7" s="545"/>
      <c r="R7" s="545"/>
      <c r="S7" s="545"/>
      <c r="T7" s="545"/>
      <c r="U7" s="545"/>
      <c r="V7" s="545"/>
      <c r="W7" s="545"/>
    </row>
    <row r="8" spans="2:23" ht="14.25" customHeight="1" x14ac:dyDescent="0.3">
      <c r="B8" s="1536" t="s">
        <v>679</v>
      </c>
      <c r="C8" s="1536"/>
      <c r="D8" s="1536"/>
      <c r="E8" s="1536"/>
      <c r="F8" s="1536"/>
      <c r="G8" s="1536"/>
      <c r="H8" s="1536"/>
      <c r="I8" s="1536"/>
      <c r="J8" s="1536"/>
      <c r="K8" s="1536"/>
      <c r="L8" s="1536"/>
      <c r="M8" s="1536"/>
      <c r="N8" s="1536"/>
      <c r="O8" s="1536"/>
      <c r="P8" s="1536"/>
      <c r="Q8" s="1536"/>
      <c r="R8" s="1536"/>
      <c r="S8" s="1536"/>
      <c r="T8" s="1536"/>
      <c r="U8" s="1536"/>
      <c r="V8" s="1536"/>
      <c r="W8" s="1536"/>
    </row>
    <row r="9" spans="2:23" ht="5.25" customHeight="1" x14ac:dyDescent="0.2">
      <c r="B9" s="551"/>
      <c r="C9" s="551"/>
      <c r="D9" s="551"/>
      <c r="E9" s="551"/>
      <c r="F9" s="551"/>
      <c r="G9" s="551"/>
      <c r="H9" s="552"/>
      <c r="I9" s="552"/>
      <c r="J9" s="552"/>
      <c r="K9" s="552"/>
      <c r="L9" s="552"/>
      <c r="M9" s="552"/>
      <c r="N9" s="552"/>
      <c r="O9" s="552"/>
      <c r="P9" s="552"/>
      <c r="Q9" s="552"/>
      <c r="R9" s="552"/>
      <c r="S9" s="552"/>
      <c r="T9" s="552"/>
      <c r="U9" s="552"/>
      <c r="V9" s="552"/>
      <c r="W9" s="545"/>
    </row>
    <row r="10" spans="2:23" s="553" customFormat="1" ht="14.25" customHeight="1" x14ac:dyDescent="0.2">
      <c r="B10" s="553" t="s">
        <v>739</v>
      </c>
      <c r="L10" s="1535"/>
      <c r="M10" s="1535"/>
      <c r="P10" s="553" t="s">
        <v>740</v>
      </c>
      <c r="R10" s="554"/>
      <c r="U10" s="555"/>
      <c r="V10" s="555"/>
      <c r="W10" s="556"/>
    </row>
    <row r="11" spans="2:23" s="553" customFormat="1" ht="14.25" customHeight="1" x14ac:dyDescent="0.2">
      <c r="B11" s="553" t="s">
        <v>741</v>
      </c>
      <c r="L11" s="1535"/>
      <c r="M11" s="1535"/>
      <c r="P11" s="553" t="s">
        <v>742</v>
      </c>
      <c r="R11" s="554"/>
      <c r="U11" s="555"/>
      <c r="V11" s="555"/>
      <c r="W11" s="556"/>
    </row>
    <row r="12" spans="2:23" ht="9" customHeight="1" x14ac:dyDescent="0.2">
      <c r="B12" s="551"/>
      <c r="C12" s="551"/>
      <c r="D12" s="551"/>
      <c r="E12" s="551"/>
      <c r="F12" s="551"/>
      <c r="G12" s="551"/>
      <c r="H12" s="552"/>
      <c r="I12" s="552"/>
      <c r="J12" s="552"/>
      <c r="K12" s="552"/>
      <c r="L12" s="552"/>
      <c r="M12" s="552"/>
      <c r="N12" s="552"/>
      <c r="O12" s="552"/>
      <c r="P12" s="552"/>
      <c r="Q12" s="552"/>
      <c r="R12" s="552"/>
      <c r="S12" s="552"/>
      <c r="T12" s="552"/>
      <c r="U12" s="552"/>
      <c r="V12" s="552"/>
      <c r="W12" s="545"/>
    </row>
    <row r="13" spans="2:23" ht="39.75" customHeight="1" x14ac:dyDescent="0.2">
      <c r="B13" s="1537" t="s">
        <v>743</v>
      </c>
      <c r="C13" s="1538"/>
      <c r="D13" s="1538"/>
      <c r="E13" s="1538"/>
      <c r="F13" s="1538"/>
      <c r="G13" s="1538"/>
      <c r="H13" s="1538"/>
      <c r="I13" s="1538"/>
      <c r="J13" s="1538"/>
      <c r="K13" s="1538"/>
      <c r="L13" s="1538"/>
      <c r="M13" s="1538"/>
      <c r="N13" s="1538"/>
      <c r="O13" s="1538"/>
      <c r="P13" s="1538"/>
      <c r="Q13" s="1538"/>
      <c r="R13" s="1538"/>
      <c r="S13" s="1538"/>
      <c r="T13" s="1538"/>
      <c r="U13" s="1538"/>
      <c r="V13" s="1538"/>
      <c r="W13" s="1539"/>
    </row>
    <row r="14" spans="2:23" ht="9" customHeight="1" thickBot="1" x14ac:dyDescent="0.25">
      <c r="B14" s="545"/>
      <c r="C14" s="545"/>
      <c r="D14" s="545"/>
      <c r="E14" s="545"/>
      <c r="F14" s="545"/>
      <c r="G14" s="545"/>
      <c r="H14" s="545"/>
      <c r="I14" s="545"/>
      <c r="J14" s="545"/>
      <c r="K14" s="545"/>
      <c r="L14" s="545"/>
      <c r="M14" s="545"/>
      <c r="N14" s="545"/>
      <c r="O14" s="545"/>
      <c r="P14" s="545"/>
      <c r="Q14" s="545"/>
      <c r="R14" s="545"/>
      <c r="S14" s="545"/>
      <c r="T14" s="545"/>
      <c r="U14" s="545"/>
      <c r="V14" s="545"/>
      <c r="W14" s="545"/>
    </row>
    <row r="15" spans="2:23" ht="18.75" thickBot="1" x14ac:dyDescent="0.3">
      <c r="B15" s="545"/>
      <c r="C15" s="545"/>
      <c r="D15" s="545"/>
      <c r="E15" s="545"/>
      <c r="H15" s="557" t="s">
        <v>744</v>
      </c>
      <c r="L15" s="545"/>
      <c r="M15" s="545"/>
      <c r="N15" s="545"/>
      <c r="O15" s="558" t="s">
        <v>682</v>
      </c>
      <c r="P15" s="1529"/>
      <c r="Q15" s="1530"/>
      <c r="R15" s="1530"/>
      <c r="S15" s="1530"/>
      <c r="T15" s="1530"/>
      <c r="U15" s="1531"/>
      <c r="W15" s="545"/>
    </row>
    <row r="16" spans="2:23" ht="4.5" customHeight="1" thickBot="1" x14ac:dyDescent="0.25">
      <c r="B16" s="545"/>
      <c r="C16" s="545"/>
      <c r="D16" s="545"/>
      <c r="E16" s="545"/>
      <c r="F16" s="545"/>
      <c r="G16" s="545"/>
      <c r="H16" s="545"/>
      <c r="I16" s="545"/>
      <c r="J16" s="545"/>
      <c r="K16" s="545"/>
      <c r="L16" s="545"/>
      <c r="M16" s="545"/>
      <c r="N16" s="545"/>
      <c r="O16" s="545"/>
      <c r="P16" s="545"/>
      <c r="Q16" s="545"/>
      <c r="R16" s="545"/>
      <c r="S16" s="545"/>
      <c r="T16" s="545"/>
      <c r="U16" s="545"/>
      <c r="W16" s="545"/>
    </row>
    <row r="17" spans="2:25" ht="18.75" thickBot="1" x14ac:dyDescent="0.3">
      <c r="B17" s="545"/>
      <c r="C17" s="545"/>
      <c r="D17" s="545"/>
      <c r="E17" s="545"/>
      <c r="H17" s="557" t="s">
        <v>745</v>
      </c>
      <c r="L17" s="545"/>
      <c r="M17" s="545"/>
      <c r="N17" s="545"/>
      <c r="O17" s="558" t="s">
        <v>682</v>
      </c>
      <c r="P17" s="1529"/>
      <c r="Q17" s="1530"/>
      <c r="R17" s="1530"/>
      <c r="S17" s="1530"/>
      <c r="T17" s="1530"/>
      <c r="U17" s="1531"/>
      <c r="W17" s="545"/>
    </row>
    <row r="18" spans="2:25" ht="4.5" customHeight="1" thickBot="1" x14ac:dyDescent="0.25">
      <c r="B18" s="545"/>
      <c r="C18" s="545"/>
      <c r="D18" s="545"/>
      <c r="E18" s="545"/>
      <c r="F18" s="545"/>
      <c r="G18" s="545"/>
      <c r="H18" s="545"/>
      <c r="I18" s="545"/>
      <c r="J18" s="545"/>
      <c r="K18" s="545"/>
      <c r="L18" s="545"/>
      <c r="M18" s="545"/>
      <c r="N18" s="545"/>
      <c r="O18" s="545"/>
      <c r="P18" s="545"/>
      <c r="Q18" s="545"/>
      <c r="R18" s="545"/>
      <c r="S18" s="545"/>
      <c r="T18" s="545"/>
      <c r="U18" s="545"/>
      <c r="W18" s="545"/>
    </row>
    <row r="19" spans="2:25" ht="18.75" thickBot="1" x14ac:dyDescent="0.3">
      <c r="B19" s="545"/>
      <c r="C19" s="545"/>
      <c r="D19" s="545"/>
      <c r="E19" s="545"/>
      <c r="H19" s="557" t="s">
        <v>746</v>
      </c>
      <c r="L19" s="545"/>
      <c r="M19" s="545"/>
      <c r="N19" s="545"/>
      <c r="O19" s="558" t="s">
        <v>682</v>
      </c>
      <c r="P19" s="1529"/>
      <c r="Q19" s="1530"/>
      <c r="R19" s="1530"/>
      <c r="S19" s="1530"/>
      <c r="T19" s="1530"/>
      <c r="U19" s="1531"/>
      <c r="W19" s="545"/>
    </row>
    <row r="20" spans="2:25" ht="4.5" customHeight="1" thickBot="1" x14ac:dyDescent="0.25">
      <c r="B20" s="545"/>
      <c r="C20" s="545"/>
      <c r="D20" s="545"/>
      <c r="E20" s="545"/>
      <c r="F20" s="545"/>
      <c r="G20" s="545"/>
      <c r="H20" s="545"/>
      <c r="I20" s="545"/>
      <c r="J20" s="545"/>
      <c r="K20" s="545"/>
      <c r="L20" s="545"/>
      <c r="M20" s="545"/>
      <c r="N20" s="545"/>
      <c r="O20" s="545"/>
      <c r="P20" s="545"/>
      <c r="Q20" s="545"/>
      <c r="R20" s="545"/>
      <c r="S20" s="545"/>
      <c r="T20" s="545"/>
      <c r="U20" s="545"/>
      <c r="W20" s="545"/>
    </row>
    <row r="21" spans="2:25" ht="18.75" thickBot="1" x14ac:dyDescent="0.3">
      <c r="B21" s="545"/>
      <c r="C21" s="545"/>
      <c r="D21" s="545"/>
      <c r="E21" s="545"/>
      <c r="H21" s="557" t="s">
        <v>747</v>
      </c>
      <c r="L21" s="545"/>
      <c r="M21" s="545"/>
      <c r="N21" s="545"/>
      <c r="O21" s="545"/>
      <c r="P21" s="1522" t="str">
        <f>IFERROR(1-P17/P19,"")</f>
        <v/>
      </c>
      <c r="Q21" s="1523"/>
      <c r="R21" s="1523"/>
      <c r="S21" s="1523"/>
      <c r="T21" s="1523"/>
      <c r="U21" s="1524"/>
      <c r="W21" s="545"/>
    </row>
    <row r="22" spans="2:25" ht="11.25" customHeight="1" x14ac:dyDescent="0.2">
      <c r="B22" s="545"/>
      <c r="C22" s="545"/>
      <c r="D22" s="545"/>
      <c r="E22" s="545"/>
      <c r="F22" s="545"/>
      <c r="G22" s="545"/>
      <c r="H22" s="545"/>
      <c r="I22" s="545"/>
      <c r="J22" s="545"/>
      <c r="K22" s="545"/>
      <c r="L22" s="545"/>
      <c r="M22" s="545"/>
      <c r="N22" s="545"/>
      <c r="O22" s="545"/>
      <c r="P22" s="545"/>
      <c r="Q22" s="545"/>
      <c r="R22" s="545"/>
      <c r="S22" s="545"/>
      <c r="T22" s="545"/>
      <c r="U22" s="545"/>
      <c r="V22" s="545"/>
      <c r="W22" s="545"/>
    </row>
    <row r="23" spans="2:25" ht="15.75" customHeight="1" x14ac:dyDescent="0.25">
      <c r="B23" s="559"/>
      <c r="C23" s="560" t="s">
        <v>53</v>
      </c>
      <c r="D23" s="1525" t="s">
        <v>748</v>
      </c>
      <c r="E23" s="1525"/>
      <c r="F23" s="1525"/>
      <c r="G23" s="1525"/>
      <c r="H23" s="1525"/>
      <c r="I23" s="1525"/>
      <c r="J23" s="1525"/>
      <c r="K23" s="1525"/>
      <c r="L23" s="1525"/>
      <c r="M23" s="1525"/>
      <c r="N23" s="1525"/>
      <c r="O23" s="1525"/>
      <c r="P23" s="1525"/>
      <c r="Q23" s="1525"/>
      <c r="R23" s="1525"/>
      <c r="S23" s="1525"/>
      <c r="T23" s="1525"/>
      <c r="U23" s="1525"/>
      <c r="V23" s="1525"/>
      <c r="W23" s="1525"/>
      <c r="Y23" s="561"/>
    </row>
    <row r="24" spans="2:25" x14ac:dyDescent="0.2">
      <c r="B24" s="545"/>
      <c r="C24" s="545"/>
      <c r="D24" s="1525"/>
      <c r="E24" s="1525"/>
      <c r="F24" s="1525"/>
      <c r="G24" s="1525"/>
      <c r="H24" s="1525"/>
      <c r="I24" s="1525"/>
      <c r="J24" s="1525"/>
      <c r="K24" s="1525"/>
      <c r="L24" s="1525"/>
      <c r="M24" s="1525"/>
      <c r="N24" s="1525"/>
      <c r="O24" s="1525"/>
      <c r="P24" s="1525"/>
      <c r="Q24" s="1525"/>
      <c r="R24" s="1525"/>
      <c r="S24" s="1525"/>
      <c r="T24" s="1525"/>
      <c r="U24" s="1525"/>
      <c r="V24" s="1525"/>
      <c r="W24" s="1525"/>
    </row>
    <row r="25" spans="2:25" s="553" customFormat="1" ht="13.5" customHeight="1" x14ac:dyDescent="0.2">
      <c r="B25" s="562"/>
      <c r="C25" s="562"/>
      <c r="D25" s="563" t="s">
        <v>684</v>
      </c>
      <c r="H25" s="563"/>
      <c r="I25" s="563"/>
      <c r="J25" s="563"/>
      <c r="K25" s="563"/>
      <c r="L25" s="563"/>
      <c r="M25" s="563"/>
      <c r="N25" s="563"/>
      <c r="O25" s="563"/>
      <c r="P25" s="1526"/>
      <c r="Q25" s="1526"/>
      <c r="R25" s="1526"/>
      <c r="S25" s="1526"/>
      <c r="T25" s="1526"/>
      <c r="U25" s="1526"/>
    </row>
    <row r="26" spans="2:25" ht="2.25" customHeight="1" x14ac:dyDescent="0.2">
      <c r="B26" s="545"/>
      <c r="C26" s="545"/>
      <c r="D26" s="564"/>
      <c r="F26" s="565"/>
      <c r="G26" s="566"/>
      <c r="H26" s="566"/>
      <c r="I26" s="566"/>
      <c r="J26" s="566"/>
      <c r="K26" s="566"/>
      <c r="L26" s="566"/>
      <c r="M26" s="566"/>
      <c r="N26" s="566"/>
      <c r="O26" s="566"/>
      <c r="P26" s="566"/>
      <c r="Q26" s="566"/>
      <c r="R26" s="566"/>
      <c r="S26" s="566"/>
      <c r="T26" s="545"/>
      <c r="U26" s="545"/>
      <c r="V26" s="545"/>
      <c r="W26" s="545"/>
    </row>
    <row r="27" spans="2:25" ht="15" customHeight="1" x14ac:dyDescent="0.2">
      <c r="B27" s="545"/>
      <c r="C27" s="545"/>
      <c r="D27" s="567" t="s">
        <v>685</v>
      </c>
      <c r="E27" s="567"/>
      <c r="F27" s="567"/>
      <c r="G27" s="567"/>
      <c r="H27" s="567"/>
      <c r="I27" s="567"/>
      <c r="J27" s="567"/>
      <c r="K27" s="567"/>
      <c r="L27" s="567"/>
      <c r="M27" s="567"/>
      <c r="N27" s="567"/>
      <c r="O27" s="567"/>
      <c r="P27" s="567"/>
      <c r="Q27" s="567"/>
      <c r="R27" s="567"/>
      <c r="S27" s="567"/>
      <c r="T27" s="567"/>
      <c r="U27" s="567"/>
      <c r="V27" s="567"/>
      <c r="W27" s="567"/>
      <c r="X27" s="567"/>
    </row>
    <row r="28" spans="2:25" ht="12.75" customHeight="1" x14ac:dyDescent="0.2">
      <c r="B28" s="545"/>
      <c r="C28" s="545"/>
      <c r="D28" s="545"/>
      <c r="E28" s="567" t="s">
        <v>686</v>
      </c>
      <c r="G28" s="568"/>
      <c r="H28" s="568"/>
      <c r="I28" s="568"/>
      <c r="J28" s="568"/>
      <c r="K28" s="568"/>
      <c r="L28" s="568"/>
      <c r="M28" s="568"/>
      <c r="N28" s="568"/>
      <c r="O28" s="568"/>
      <c r="P28" s="568"/>
      <c r="Q28" s="568"/>
      <c r="R28" s="568"/>
      <c r="S28" s="568"/>
      <c r="T28" s="545"/>
      <c r="U28" s="545"/>
      <c r="V28" s="545"/>
      <c r="W28" s="545"/>
    </row>
    <row r="29" spans="2:25" x14ac:dyDescent="0.2">
      <c r="B29" s="545"/>
      <c r="C29" s="545"/>
      <c r="D29" s="568"/>
      <c r="E29" s="567" t="s">
        <v>749</v>
      </c>
      <c r="F29" s="568"/>
      <c r="G29" s="568"/>
      <c r="H29" s="568"/>
      <c r="I29" s="568"/>
      <c r="J29" s="568"/>
      <c r="K29" s="568"/>
      <c r="L29" s="568"/>
      <c r="M29" s="568"/>
      <c r="N29" s="568"/>
      <c r="O29" s="568"/>
      <c r="P29" s="568"/>
      <c r="Q29" s="568"/>
      <c r="R29" s="568"/>
      <c r="S29" s="568"/>
      <c r="T29" s="545"/>
      <c r="U29" s="545"/>
      <c r="V29" s="545"/>
      <c r="W29" s="545"/>
    </row>
    <row r="30" spans="2:25" x14ac:dyDescent="0.2">
      <c r="B30" s="545"/>
      <c r="C30" s="545"/>
      <c r="D30" s="568"/>
      <c r="E30" s="567" t="s">
        <v>688</v>
      </c>
      <c r="F30" s="568"/>
      <c r="G30" s="568"/>
      <c r="H30" s="568"/>
      <c r="I30" s="568"/>
      <c r="J30" s="568"/>
      <c r="K30" s="568"/>
      <c r="L30" s="568"/>
      <c r="M30" s="568"/>
      <c r="N30" s="568"/>
      <c r="O30" s="568"/>
      <c r="P30" s="568"/>
      <c r="Q30" s="568"/>
      <c r="R30" s="568"/>
      <c r="S30" s="568"/>
      <c r="T30" s="545"/>
      <c r="U30" s="545"/>
      <c r="V30" s="545"/>
      <c r="W30" s="545"/>
    </row>
    <row r="31" spans="2:25" x14ac:dyDescent="0.2">
      <c r="B31" s="545"/>
      <c r="C31" s="545"/>
      <c r="D31" s="568"/>
      <c r="E31" s="567" t="s">
        <v>689</v>
      </c>
      <c r="F31" s="568"/>
      <c r="G31" s="568"/>
      <c r="H31" s="568"/>
      <c r="I31" s="568"/>
      <c r="J31" s="568"/>
      <c r="K31" s="568"/>
      <c r="L31" s="568"/>
      <c r="M31" s="568"/>
      <c r="N31" s="568"/>
      <c r="O31" s="568"/>
      <c r="P31" s="568"/>
      <c r="Q31" s="568"/>
      <c r="R31" s="568"/>
      <c r="S31" s="568"/>
      <c r="T31" s="545"/>
      <c r="U31" s="545"/>
      <c r="V31" s="545"/>
      <c r="W31" s="545"/>
    </row>
    <row r="32" spans="2:25" ht="2.25" customHeight="1" x14ac:dyDescent="0.2">
      <c r="B32" s="545"/>
      <c r="C32" s="545"/>
      <c r="D32" s="545"/>
      <c r="F32" s="545"/>
      <c r="G32" s="545"/>
      <c r="H32" s="545"/>
      <c r="I32" s="545"/>
      <c r="J32" s="545"/>
      <c r="K32" s="545"/>
      <c r="L32" s="545"/>
      <c r="M32" s="545"/>
      <c r="N32" s="545"/>
      <c r="O32" s="545"/>
      <c r="P32" s="545"/>
      <c r="Q32" s="545"/>
      <c r="R32" s="545"/>
      <c r="S32" s="545"/>
      <c r="T32" s="545"/>
      <c r="U32" s="545"/>
      <c r="V32" s="545"/>
      <c r="W32" s="545"/>
    </row>
    <row r="33" spans="1:24" ht="13.5" customHeight="1" x14ac:dyDescent="0.2">
      <c r="B33" s="559"/>
      <c r="C33" s="560" t="s">
        <v>55</v>
      </c>
      <c r="D33" s="1527" t="s">
        <v>750</v>
      </c>
      <c r="E33" s="1527"/>
      <c r="F33" s="1527"/>
      <c r="G33" s="1527"/>
      <c r="H33" s="1527"/>
      <c r="I33" s="1527"/>
      <c r="J33" s="1527"/>
      <c r="K33" s="1527"/>
      <c r="L33" s="1527"/>
      <c r="M33" s="1527"/>
      <c r="N33" s="1527"/>
      <c r="O33" s="1527"/>
      <c r="P33" s="1527"/>
      <c r="Q33" s="1527"/>
      <c r="R33" s="1527"/>
      <c r="S33" s="1527"/>
      <c r="T33" s="1527"/>
      <c r="U33" s="1527"/>
      <c r="V33" s="1527"/>
      <c r="W33" s="1527"/>
    </row>
    <row r="34" spans="1:24" ht="2.25" customHeight="1" x14ac:dyDescent="0.2">
      <c r="B34" s="545"/>
      <c r="C34" s="545"/>
      <c r="E34" s="545"/>
      <c r="F34" s="545"/>
      <c r="G34" s="545"/>
      <c r="H34" s="545"/>
      <c r="I34" s="545"/>
      <c r="J34" s="545"/>
      <c r="K34" s="545"/>
      <c r="L34" s="545"/>
      <c r="M34" s="545"/>
      <c r="N34" s="545"/>
      <c r="W34" s="545"/>
    </row>
    <row r="35" spans="1:24" ht="13.5" customHeight="1" x14ac:dyDescent="0.2">
      <c r="B35" s="559"/>
      <c r="C35" s="560" t="s">
        <v>57</v>
      </c>
      <c r="D35" s="567" t="s">
        <v>751</v>
      </c>
      <c r="F35" s="567"/>
      <c r="G35" s="567"/>
      <c r="H35" s="567"/>
      <c r="I35" s="567"/>
      <c r="J35" s="567"/>
      <c r="K35" s="567"/>
      <c r="L35" s="569"/>
      <c r="M35" s="567"/>
      <c r="N35" s="567"/>
      <c r="O35" s="567"/>
    </row>
    <row r="36" spans="1:24" ht="2.25" customHeight="1" x14ac:dyDescent="0.2">
      <c r="B36" s="545"/>
      <c r="C36" s="545"/>
      <c r="D36" s="568"/>
      <c r="E36" s="568"/>
      <c r="F36" s="568"/>
      <c r="G36" s="568"/>
      <c r="H36" s="568"/>
      <c r="I36" s="568"/>
      <c r="J36" s="568"/>
      <c r="K36" s="568"/>
      <c r="L36" s="568"/>
      <c r="M36" s="568"/>
      <c r="N36" s="568"/>
      <c r="O36" s="568"/>
      <c r="P36" s="568"/>
    </row>
    <row r="37" spans="1:24" ht="13.5" customHeight="1" x14ac:dyDescent="0.2">
      <c r="B37" s="559"/>
      <c r="C37" s="560" t="s">
        <v>69</v>
      </c>
      <c r="D37" s="567" t="s">
        <v>752</v>
      </c>
      <c r="F37" s="567"/>
      <c r="G37" s="567"/>
      <c r="H37" s="567"/>
      <c r="I37" s="567"/>
      <c r="J37" s="567"/>
      <c r="K37" s="567"/>
      <c r="L37" s="567"/>
      <c r="M37" s="567"/>
      <c r="N37" s="567"/>
      <c r="O37" s="567"/>
      <c r="P37" s="567"/>
      <c r="Q37" s="567"/>
      <c r="R37" s="567"/>
      <c r="S37" s="567"/>
      <c r="T37" s="567"/>
      <c r="U37" s="567"/>
      <c r="V37" s="567"/>
      <c r="W37" s="545"/>
    </row>
    <row r="38" spans="1:24" ht="2.25" customHeight="1" x14ac:dyDescent="0.2">
      <c r="B38" s="545"/>
      <c r="C38" s="545"/>
      <c r="D38" s="545"/>
      <c r="F38" s="545"/>
      <c r="G38" s="545"/>
      <c r="H38" s="545"/>
      <c r="I38" s="545"/>
      <c r="J38" s="545"/>
      <c r="K38" s="545"/>
      <c r="L38" s="545"/>
      <c r="M38" s="545"/>
      <c r="N38" s="545"/>
      <c r="O38" s="545"/>
      <c r="P38" s="545"/>
      <c r="Q38" s="545"/>
      <c r="R38" s="545"/>
      <c r="S38" s="545"/>
      <c r="T38" s="545"/>
      <c r="U38" s="545"/>
      <c r="V38" s="545"/>
      <c r="W38" s="545"/>
    </row>
    <row r="39" spans="1:24" ht="13.5" customHeight="1" x14ac:dyDescent="0.2">
      <c r="B39" s="559"/>
      <c r="C39" s="560" t="s">
        <v>71</v>
      </c>
      <c r="D39" s="567" t="s">
        <v>753</v>
      </c>
      <c r="E39" s="568"/>
      <c r="F39" s="568"/>
      <c r="G39" s="568"/>
      <c r="H39" s="568"/>
      <c r="I39" s="568"/>
      <c r="J39" s="568"/>
      <c r="K39" s="568"/>
      <c r="L39" s="568"/>
      <c r="M39" s="568"/>
      <c r="N39" s="568"/>
      <c r="O39" s="568"/>
      <c r="P39" s="568"/>
      <c r="Q39" s="568"/>
      <c r="R39" s="568"/>
      <c r="S39" s="568"/>
      <c r="T39" s="568"/>
      <c r="U39" s="568"/>
      <c r="V39" s="568"/>
      <c r="W39" s="568"/>
      <c r="X39" s="568"/>
    </row>
    <row r="40" spans="1:24" ht="2.25" customHeight="1" x14ac:dyDescent="0.2">
      <c r="B40" s="545"/>
      <c r="C40" s="545"/>
      <c r="E40" s="545"/>
      <c r="F40" s="545"/>
      <c r="G40" s="545"/>
      <c r="H40" s="545"/>
      <c r="I40" s="545"/>
      <c r="J40" s="545"/>
      <c r="K40" s="545"/>
      <c r="L40" s="545"/>
      <c r="M40" s="545"/>
      <c r="N40" s="545"/>
      <c r="O40" s="545"/>
      <c r="P40" s="545"/>
      <c r="Q40" s="545"/>
      <c r="R40" s="545"/>
      <c r="S40" s="545"/>
      <c r="T40" s="545"/>
      <c r="U40" s="545"/>
      <c r="V40" s="545"/>
      <c r="W40" s="545"/>
    </row>
    <row r="41" spans="1:24" ht="12.75" customHeight="1" x14ac:dyDescent="0.2">
      <c r="B41" s="559"/>
      <c r="C41" s="560" t="s">
        <v>79</v>
      </c>
      <c r="D41" s="567" t="s">
        <v>754</v>
      </c>
      <c r="E41" s="568"/>
      <c r="F41" s="568"/>
      <c r="G41" s="568"/>
      <c r="H41" s="568"/>
      <c r="I41" s="568"/>
      <c r="J41" s="568"/>
      <c r="K41" s="568"/>
      <c r="L41" s="568"/>
      <c r="M41" s="568"/>
      <c r="N41" s="568"/>
      <c r="O41" s="568"/>
      <c r="P41" s="568"/>
      <c r="Q41" s="568"/>
      <c r="R41" s="568"/>
      <c r="S41" s="568"/>
      <c r="T41" s="568"/>
      <c r="U41" s="568"/>
      <c r="V41" s="568"/>
      <c r="W41" s="568"/>
    </row>
    <row r="42" spans="1:24" ht="2.25" customHeight="1" x14ac:dyDescent="0.2">
      <c r="B42" s="545"/>
      <c r="C42" s="545"/>
      <c r="E42" s="545"/>
      <c r="F42" s="545"/>
      <c r="G42" s="545"/>
      <c r="H42" s="545"/>
      <c r="I42" s="545"/>
      <c r="J42" s="545"/>
      <c r="K42" s="545"/>
      <c r="L42" s="545"/>
      <c r="M42" s="545"/>
      <c r="N42" s="545"/>
      <c r="O42" s="545"/>
      <c r="P42" s="545"/>
      <c r="Q42" s="545"/>
      <c r="R42" s="545"/>
      <c r="S42" s="545"/>
      <c r="T42" s="545"/>
      <c r="U42" s="545"/>
      <c r="V42" s="545"/>
      <c r="W42" s="545"/>
    </row>
    <row r="43" spans="1:24" ht="13.5" customHeight="1" x14ac:dyDescent="0.2">
      <c r="B43" s="559"/>
      <c r="C43" s="560" t="s">
        <v>700</v>
      </c>
      <c r="D43" s="567" t="s">
        <v>705</v>
      </c>
      <c r="F43" s="567"/>
      <c r="G43" s="567"/>
      <c r="H43" s="567"/>
      <c r="I43" s="567"/>
      <c r="J43" s="567"/>
      <c r="K43" s="567"/>
      <c r="L43" s="567"/>
      <c r="M43" s="567"/>
      <c r="N43" s="567"/>
      <c r="O43" s="570" t="s">
        <v>706</v>
      </c>
      <c r="P43" s="562" t="s">
        <v>707</v>
      </c>
      <c r="R43" s="567"/>
      <c r="S43" s="567"/>
      <c r="T43" s="567"/>
      <c r="U43" s="567"/>
      <c r="V43" s="567"/>
      <c r="W43" s="545"/>
    </row>
    <row r="44" spans="1:24" ht="12.75" customHeight="1" x14ac:dyDescent="0.2">
      <c r="B44" s="571"/>
      <c r="C44" s="572"/>
      <c r="E44" s="956"/>
      <c r="G44" s="956"/>
      <c r="H44" s="956"/>
      <c r="I44" s="956"/>
      <c r="J44" s="956"/>
      <c r="K44" s="956"/>
      <c r="L44" s="956"/>
      <c r="M44" s="956"/>
      <c r="N44" s="956"/>
      <c r="O44" s="570" t="s">
        <v>708</v>
      </c>
      <c r="P44" s="573" t="s">
        <v>755</v>
      </c>
      <c r="R44" s="956"/>
      <c r="S44" s="956"/>
      <c r="T44" s="956"/>
      <c r="U44" s="956"/>
      <c r="V44" s="956"/>
      <c r="W44" s="545"/>
    </row>
    <row r="45" spans="1:24" ht="12.75" customHeight="1" x14ac:dyDescent="0.2">
      <c r="B45" s="571"/>
      <c r="C45" s="572"/>
      <c r="E45" s="956"/>
      <c r="G45" s="956"/>
      <c r="H45" s="956"/>
      <c r="I45" s="956"/>
      <c r="J45" s="956"/>
      <c r="K45" s="956"/>
      <c r="L45" s="956"/>
      <c r="M45" s="956"/>
      <c r="N45" s="956"/>
      <c r="O45" s="570" t="s">
        <v>710</v>
      </c>
      <c r="P45" s="573" t="s">
        <v>756</v>
      </c>
      <c r="R45" s="956"/>
      <c r="S45" s="956"/>
      <c r="T45" s="956"/>
      <c r="U45" s="956"/>
      <c r="V45" s="956"/>
      <c r="W45" s="545"/>
    </row>
    <row r="46" spans="1:24" ht="2.25" customHeight="1" x14ac:dyDescent="0.2">
      <c r="B46" s="571"/>
      <c r="C46" s="572"/>
      <c r="E46" s="956"/>
      <c r="F46" s="574"/>
      <c r="G46" s="956"/>
      <c r="H46" s="956"/>
      <c r="I46" s="956"/>
      <c r="J46" s="956"/>
      <c r="K46" s="956"/>
      <c r="L46" s="956"/>
      <c r="M46" s="956"/>
      <c r="N46" s="956"/>
      <c r="O46" s="956"/>
      <c r="P46" s="956"/>
      <c r="Q46" s="956"/>
      <c r="R46" s="956"/>
      <c r="S46" s="956"/>
      <c r="T46" s="956"/>
      <c r="U46" s="956"/>
      <c r="V46" s="956"/>
      <c r="W46" s="545"/>
    </row>
    <row r="47" spans="1:24" ht="15" customHeight="1" x14ac:dyDescent="0.2">
      <c r="A47" s="1512" t="s">
        <v>757</v>
      </c>
      <c r="B47" s="1512"/>
      <c r="C47" s="1512"/>
      <c r="D47" s="1512"/>
      <c r="E47" s="1512"/>
      <c r="F47" s="1512"/>
      <c r="G47" s="1512"/>
      <c r="H47" s="1512"/>
      <c r="I47" s="1512"/>
      <c r="J47" s="1512"/>
      <c r="K47" s="1512"/>
      <c r="L47" s="1512"/>
      <c r="M47" s="1512"/>
      <c r="N47" s="1512"/>
      <c r="O47" s="1512"/>
      <c r="P47" s="1512"/>
      <c r="Q47" s="1512"/>
      <c r="R47" s="1512"/>
      <c r="S47" s="1512"/>
      <c r="T47" s="1512"/>
      <c r="U47" s="1512"/>
      <c r="V47" s="1512"/>
      <c r="W47" s="1512"/>
    </row>
    <row r="48" spans="1:24" ht="255" customHeight="1" x14ac:dyDescent="0.2">
      <c r="A48" s="1513"/>
      <c r="B48" s="1514"/>
      <c r="C48" s="1514"/>
      <c r="D48" s="1514"/>
      <c r="E48" s="1514"/>
      <c r="F48" s="1514"/>
      <c r="G48" s="1514"/>
      <c r="H48" s="1514"/>
      <c r="I48" s="1514"/>
      <c r="J48" s="1514"/>
      <c r="K48" s="1514"/>
      <c r="L48" s="1514"/>
      <c r="M48" s="1514"/>
      <c r="N48" s="1514"/>
      <c r="O48" s="1514"/>
      <c r="P48" s="1514"/>
      <c r="Q48" s="1514"/>
      <c r="R48" s="1514"/>
      <c r="S48" s="1514"/>
      <c r="T48" s="1514"/>
      <c r="U48" s="1514"/>
      <c r="V48" s="1514"/>
      <c r="W48" s="1515"/>
    </row>
    <row r="49" spans="1:23" ht="15" customHeight="1" x14ac:dyDescent="0.2">
      <c r="A49" s="1512" t="s">
        <v>758</v>
      </c>
      <c r="B49" s="1512"/>
      <c r="C49" s="1512"/>
      <c r="D49" s="1512"/>
      <c r="E49" s="1512"/>
      <c r="F49" s="1512"/>
      <c r="G49" s="1512"/>
      <c r="H49" s="1512"/>
      <c r="I49" s="1512"/>
      <c r="J49" s="1512"/>
      <c r="K49" s="1512"/>
      <c r="L49" s="1512"/>
      <c r="M49" s="1512"/>
      <c r="N49" s="1512"/>
      <c r="O49" s="1512"/>
      <c r="P49" s="1512"/>
      <c r="Q49" s="1512"/>
      <c r="R49" s="1512"/>
      <c r="S49" s="1512"/>
      <c r="T49" s="1512"/>
      <c r="U49" s="1512"/>
      <c r="V49" s="1512"/>
      <c r="W49" s="1512"/>
    </row>
    <row r="50" spans="1:23" ht="279" customHeight="1" x14ac:dyDescent="0.2">
      <c r="A50" s="1513"/>
      <c r="B50" s="1514"/>
      <c r="C50" s="1514"/>
      <c r="D50" s="1514"/>
      <c r="E50" s="1514"/>
      <c r="F50" s="1514"/>
      <c r="G50" s="1514"/>
      <c r="H50" s="1514"/>
      <c r="I50" s="1514"/>
      <c r="J50" s="1514"/>
      <c r="K50" s="1514"/>
      <c r="L50" s="1514"/>
      <c r="M50" s="1514"/>
      <c r="N50" s="1514"/>
      <c r="O50" s="1514"/>
      <c r="P50" s="1514"/>
      <c r="Q50" s="1514"/>
      <c r="R50" s="1514"/>
      <c r="S50" s="1514"/>
      <c r="T50" s="1514"/>
      <c r="U50" s="1514"/>
      <c r="V50" s="1514"/>
      <c r="W50" s="1515"/>
    </row>
    <row r="51" spans="1:23" ht="22.5" customHeight="1" x14ac:dyDescent="0.25">
      <c r="A51" s="1528" t="s">
        <v>759</v>
      </c>
      <c r="B51" s="1528"/>
      <c r="C51" s="1528"/>
      <c r="D51" s="1528"/>
      <c r="E51" s="1528"/>
      <c r="F51" s="1528"/>
      <c r="G51" s="1528"/>
      <c r="H51" s="1528"/>
      <c r="I51" s="1528"/>
      <c r="J51" s="1528"/>
      <c r="K51" s="1528"/>
      <c r="L51" s="1528"/>
      <c r="M51" s="1528"/>
      <c r="N51" s="1528"/>
      <c r="O51" s="1528"/>
      <c r="P51" s="1528"/>
      <c r="Q51" s="1528"/>
      <c r="R51" s="1528"/>
      <c r="S51" s="1528"/>
      <c r="T51" s="1528"/>
      <c r="U51" s="1528"/>
      <c r="V51" s="1528"/>
      <c r="W51" s="1528"/>
    </row>
    <row r="52" spans="1:23" ht="6" customHeight="1" x14ac:dyDescent="0.25">
      <c r="B52" s="545"/>
      <c r="C52" s="575"/>
      <c r="D52" s="575"/>
      <c r="E52" s="575"/>
      <c r="F52" s="575"/>
      <c r="G52" s="575"/>
      <c r="H52" s="575"/>
      <c r="I52" s="575"/>
      <c r="J52" s="575"/>
      <c r="K52" s="575"/>
      <c r="L52" s="575"/>
      <c r="M52" s="575"/>
      <c r="N52" s="575"/>
      <c r="O52" s="575"/>
      <c r="P52" s="575"/>
      <c r="Q52" s="575"/>
      <c r="R52" s="575"/>
      <c r="S52" s="575"/>
      <c r="T52" s="575"/>
      <c r="U52" s="575"/>
      <c r="V52" s="575"/>
      <c r="W52" s="575"/>
    </row>
    <row r="53" spans="1:23" ht="50.25" customHeight="1" x14ac:dyDescent="0.3">
      <c r="A53" s="1519" t="s">
        <v>760</v>
      </c>
      <c r="B53" s="1519"/>
      <c r="C53" s="1519"/>
      <c r="D53" s="1519"/>
      <c r="E53" s="1519"/>
      <c r="F53" s="1519"/>
      <c r="G53" s="1519"/>
      <c r="H53" s="1519"/>
      <c r="I53" s="1519"/>
      <c r="J53" s="1519"/>
      <c r="K53" s="1519"/>
      <c r="L53" s="1519"/>
      <c r="M53" s="1519"/>
      <c r="N53" s="1519"/>
      <c r="O53" s="1519"/>
      <c r="P53" s="1519"/>
      <c r="Q53" s="1519"/>
      <c r="R53" s="1519"/>
      <c r="S53" s="1519"/>
      <c r="T53" s="1519"/>
      <c r="U53" s="1519"/>
      <c r="V53" s="1519"/>
      <c r="W53" s="1519"/>
    </row>
    <row r="54" spans="1:23" ht="5.25" customHeight="1" x14ac:dyDescent="0.3">
      <c r="A54" s="1519"/>
      <c r="B54" s="1519"/>
      <c r="C54" s="1519"/>
      <c r="D54" s="1519"/>
      <c r="E54" s="1519"/>
      <c r="F54" s="1519"/>
      <c r="G54" s="1519"/>
      <c r="H54" s="1519"/>
      <c r="I54" s="1519"/>
      <c r="J54" s="1519"/>
      <c r="K54" s="1519"/>
      <c r="L54" s="1519"/>
      <c r="M54" s="1519"/>
      <c r="N54" s="1519"/>
      <c r="O54" s="1519"/>
      <c r="P54" s="1519"/>
      <c r="Q54" s="1519"/>
      <c r="R54" s="1519"/>
      <c r="S54" s="1519"/>
      <c r="T54" s="1519"/>
      <c r="U54" s="1519"/>
      <c r="V54" s="1519"/>
      <c r="W54" s="1519"/>
    </row>
    <row r="55" spans="1:23" ht="30.75" customHeight="1" x14ac:dyDescent="0.3">
      <c r="A55" s="1519" t="s">
        <v>761</v>
      </c>
      <c r="B55" s="1519"/>
      <c r="C55" s="1519"/>
      <c r="D55" s="1519"/>
      <c r="E55" s="1519"/>
      <c r="F55" s="1519"/>
      <c r="G55" s="1519"/>
      <c r="H55" s="1519"/>
      <c r="I55" s="1519"/>
      <c r="J55" s="1519"/>
      <c r="K55" s="1519"/>
      <c r="L55" s="1519"/>
      <c r="M55" s="1519"/>
      <c r="N55" s="1519"/>
      <c r="O55" s="1519"/>
      <c r="P55" s="1519"/>
      <c r="Q55" s="1519"/>
      <c r="R55" s="1519"/>
      <c r="S55" s="1519"/>
      <c r="T55" s="1519"/>
      <c r="U55" s="1519"/>
      <c r="V55" s="1519"/>
      <c r="W55" s="1519"/>
    </row>
    <row r="56" spans="1:23" ht="3.75" customHeight="1" x14ac:dyDescent="0.3">
      <c r="A56" s="576"/>
      <c r="B56" s="576"/>
      <c r="C56" s="576"/>
      <c r="D56" s="576"/>
      <c r="E56" s="576"/>
      <c r="F56" s="576"/>
      <c r="G56" s="576"/>
      <c r="H56" s="576"/>
      <c r="I56" s="576"/>
      <c r="J56" s="576"/>
      <c r="K56" s="576"/>
      <c r="L56" s="576"/>
      <c r="M56" s="576"/>
      <c r="N56" s="576"/>
      <c r="O56" s="576"/>
      <c r="P56" s="576"/>
      <c r="Q56" s="576"/>
      <c r="R56" s="576"/>
      <c r="S56" s="576"/>
      <c r="T56" s="576"/>
      <c r="U56" s="576"/>
      <c r="V56" s="577"/>
      <c r="W56" s="577"/>
    </row>
    <row r="57" spans="1:23" ht="30.75" customHeight="1" x14ac:dyDescent="0.2">
      <c r="A57" s="1520" t="s">
        <v>762</v>
      </c>
      <c r="B57" s="1520"/>
      <c r="C57" s="1520"/>
      <c r="D57" s="1520"/>
      <c r="E57" s="1520"/>
      <c r="F57" s="1520"/>
      <c r="G57" s="1520"/>
      <c r="H57" s="1520"/>
      <c r="I57" s="1520"/>
      <c r="J57" s="1520"/>
      <c r="K57" s="1520"/>
      <c r="L57" s="1520"/>
      <c r="M57" s="1520"/>
      <c r="N57" s="1520"/>
      <c r="O57" s="1520"/>
      <c r="P57" s="1520"/>
      <c r="Q57" s="1520"/>
      <c r="R57" s="1520"/>
      <c r="S57" s="1520"/>
      <c r="T57" s="1520"/>
      <c r="U57" s="1520"/>
      <c r="V57" s="1520"/>
      <c r="W57" s="1520"/>
    </row>
    <row r="58" spans="1:23" ht="3.75" customHeight="1" x14ac:dyDescent="0.3">
      <c r="A58" s="578"/>
      <c r="B58" s="578"/>
      <c r="C58" s="578"/>
      <c r="D58" s="578"/>
      <c r="E58" s="578"/>
      <c r="F58" s="578"/>
      <c r="G58" s="578"/>
      <c r="H58" s="578"/>
      <c r="I58" s="578"/>
      <c r="J58" s="578"/>
      <c r="K58" s="578"/>
      <c r="L58" s="578"/>
      <c r="M58" s="578"/>
      <c r="N58" s="578"/>
      <c r="O58" s="578"/>
      <c r="P58" s="578"/>
      <c r="Q58" s="578"/>
      <c r="R58" s="578"/>
      <c r="S58" s="578"/>
      <c r="T58" s="578"/>
      <c r="U58" s="578"/>
      <c r="V58" s="579"/>
      <c r="W58" s="579"/>
    </row>
    <row r="59" spans="1:23" ht="30" customHeight="1" x14ac:dyDescent="0.2">
      <c r="A59" s="1520" t="s">
        <v>763</v>
      </c>
      <c r="B59" s="1520"/>
      <c r="C59" s="1520"/>
      <c r="D59" s="1520"/>
      <c r="E59" s="1520"/>
      <c r="F59" s="1520"/>
      <c r="G59" s="1520"/>
      <c r="H59" s="1520"/>
      <c r="I59" s="1520"/>
      <c r="J59" s="1520"/>
      <c r="K59" s="1520"/>
      <c r="L59" s="1520"/>
      <c r="M59" s="1520"/>
      <c r="N59" s="1520"/>
      <c r="O59" s="1520"/>
      <c r="P59" s="1520"/>
      <c r="Q59" s="1520"/>
      <c r="R59" s="1520"/>
      <c r="S59" s="1520"/>
      <c r="T59" s="1520"/>
      <c r="U59" s="1520"/>
      <c r="V59" s="1520"/>
      <c r="W59" s="1520"/>
    </row>
    <row r="60" spans="1:23" ht="3.75" customHeight="1" x14ac:dyDescent="0.3">
      <c r="A60" s="578"/>
      <c r="B60" s="578"/>
      <c r="C60" s="578"/>
      <c r="D60" s="578"/>
      <c r="E60" s="578"/>
      <c r="F60" s="578"/>
      <c r="G60" s="578"/>
      <c r="H60" s="578"/>
      <c r="I60" s="578"/>
      <c r="J60" s="578"/>
      <c r="K60" s="578"/>
      <c r="L60" s="578"/>
      <c r="M60" s="578"/>
      <c r="N60" s="578"/>
      <c r="O60" s="578"/>
      <c r="P60" s="578"/>
      <c r="Q60" s="578"/>
      <c r="R60" s="578"/>
      <c r="S60" s="578"/>
      <c r="T60" s="578"/>
      <c r="U60" s="578"/>
      <c r="V60" s="579"/>
      <c r="W60" s="579"/>
    </row>
    <row r="61" spans="1:23" ht="32.25" customHeight="1" x14ac:dyDescent="0.2">
      <c r="A61" s="1520" t="s">
        <v>764</v>
      </c>
      <c r="B61" s="1520"/>
      <c r="C61" s="1520"/>
      <c r="D61" s="1520"/>
      <c r="E61" s="1520"/>
      <c r="F61" s="1520"/>
      <c r="G61" s="1520"/>
      <c r="H61" s="1520"/>
      <c r="I61" s="1520"/>
      <c r="J61" s="1520"/>
      <c r="K61" s="1520"/>
      <c r="L61" s="1520"/>
      <c r="M61" s="1520"/>
      <c r="N61" s="1520"/>
      <c r="O61" s="1520"/>
      <c r="P61" s="1520"/>
      <c r="Q61" s="1520"/>
      <c r="R61" s="1520"/>
      <c r="S61" s="1520"/>
      <c r="T61" s="1520"/>
      <c r="U61" s="1520"/>
      <c r="V61" s="1520"/>
      <c r="W61" s="1520"/>
    </row>
    <row r="62" spans="1:23" ht="3.75" customHeight="1" x14ac:dyDescent="0.3">
      <c r="A62" s="578"/>
      <c r="B62" s="578"/>
      <c r="C62" s="578"/>
      <c r="D62" s="578"/>
      <c r="E62" s="578"/>
      <c r="F62" s="578"/>
      <c r="G62" s="578"/>
      <c r="H62" s="578"/>
      <c r="I62" s="578"/>
      <c r="J62" s="578"/>
      <c r="K62" s="578"/>
      <c r="L62" s="578"/>
      <c r="M62" s="578"/>
      <c r="N62" s="578"/>
      <c r="O62" s="578"/>
      <c r="P62" s="578"/>
      <c r="Q62" s="578"/>
      <c r="R62" s="578"/>
      <c r="S62" s="578"/>
      <c r="T62" s="578"/>
      <c r="U62" s="578"/>
      <c r="V62" s="579"/>
      <c r="W62" s="579"/>
    </row>
    <row r="63" spans="1:23" ht="81" customHeight="1" x14ac:dyDescent="0.2">
      <c r="A63" s="1520" t="s">
        <v>765</v>
      </c>
      <c r="B63" s="1520"/>
      <c r="C63" s="1520"/>
      <c r="D63" s="1520"/>
      <c r="E63" s="1520"/>
      <c r="F63" s="1520"/>
      <c r="G63" s="1520"/>
      <c r="H63" s="1520"/>
      <c r="I63" s="1520"/>
      <c r="J63" s="1520"/>
      <c r="K63" s="1520"/>
      <c r="L63" s="1520"/>
      <c r="M63" s="1520"/>
      <c r="N63" s="1520"/>
      <c r="O63" s="1520"/>
      <c r="P63" s="1520"/>
      <c r="Q63" s="1520"/>
      <c r="R63" s="1520"/>
      <c r="S63" s="1520"/>
      <c r="T63" s="1520"/>
      <c r="U63" s="1520"/>
      <c r="V63" s="1520"/>
      <c r="W63" s="1520"/>
    </row>
    <row r="64" spans="1:23" ht="16.5" customHeight="1" x14ac:dyDescent="0.3">
      <c r="A64" s="1521" t="s">
        <v>726</v>
      </c>
      <c r="B64" s="1521"/>
      <c r="C64" s="1521"/>
      <c r="D64" s="1521"/>
      <c r="E64" s="1521"/>
      <c r="F64" s="1521"/>
      <c r="G64" s="1521"/>
      <c r="H64" s="1521"/>
      <c r="I64" s="1521"/>
      <c r="J64" s="1521"/>
      <c r="K64" s="1521"/>
      <c r="L64" s="1521"/>
      <c r="M64" s="1521"/>
      <c r="N64" s="1521"/>
      <c r="O64" s="1521"/>
      <c r="P64" s="1521"/>
      <c r="Q64" s="1521"/>
      <c r="R64" s="1521"/>
      <c r="S64" s="1521"/>
      <c r="T64" s="1521"/>
      <c r="U64" s="1521"/>
      <c r="V64" s="577"/>
      <c r="W64" s="577"/>
    </row>
    <row r="65" spans="1:23" s="553" customFormat="1" ht="14.25" customHeight="1" x14ac:dyDescent="0.2">
      <c r="A65" s="1516" t="s">
        <v>766</v>
      </c>
      <c r="B65" s="1516"/>
      <c r="C65" s="1516"/>
      <c r="D65" s="1516"/>
      <c r="E65" s="1516"/>
      <c r="F65" s="1516"/>
      <c r="G65" s="1516"/>
      <c r="H65" s="1516"/>
      <c r="I65" s="1516"/>
      <c r="J65" s="1516"/>
      <c r="K65" s="1516"/>
      <c r="L65" s="1516"/>
      <c r="M65" s="1516"/>
      <c r="N65" s="1516"/>
      <c r="O65" s="1516"/>
      <c r="P65" s="1516"/>
      <c r="Q65" s="1516"/>
      <c r="R65" s="1516"/>
      <c r="S65" s="1516"/>
      <c r="T65" s="1516"/>
      <c r="U65" s="1516"/>
      <c r="V65" s="580"/>
      <c r="W65" s="580"/>
    </row>
    <row r="66" spans="1:23" s="553" customFormat="1" ht="14.25" customHeight="1" x14ac:dyDescent="0.2">
      <c r="A66" s="1516" t="s">
        <v>767</v>
      </c>
      <c r="B66" s="1516"/>
      <c r="C66" s="1516"/>
      <c r="D66" s="1516"/>
      <c r="E66" s="1516"/>
      <c r="F66" s="1516"/>
      <c r="G66" s="1516"/>
      <c r="H66" s="1516"/>
      <c r="I66" s="1516"/>
      <c r="J66" s="1516"/>
      <c r="K66" s="1516"/>
      <c r="L66" s="1516"/>
      <c r="M66" s="1516"/>
      <c r="N66" s="1516"/>
      <c r="O66" s="1516"/>
      <c r="P66" s="1516"/>
      <c r="Q66" s="1516"/>
      <c r="R66" s="1516"/>
      <c r="S66" s="1516"/>
      <c r="T66" s="1516"/>
      <c r="U66" s="1516"/>
      <c r="V66" s="580"/>
      <c r="W66" s="580"/>
    </row>
    <row r="67" spans="1:23" s="553" customFormat="1" ht="14.25" customHeight="1" x14ac:dyDescent="0.2">
      <c r="A67" s="1516" t="s">
        <v>768</v>
      </c>
      <c r="B67" s="1516"/>
      <c r="C67" s="1516"/>
      <c r="D67" s="1516"/>
      <c r="E67" s="1516"/>
      <c r="F67" s="1516"/>
      <c r="G67" s="1516"/>
      <c r="H67" s="1516"/>
      <c r="I67" s="1516"/>
      <c r="J67" s="1516"/>
      <c r="K67" s="1516"/>
      <c r="L67" s="1516"/>
      <c r="M67" s="1516"/>
      <c r="N67" s="1516"/>
      <c r="O67" s="1516"/>
      <c r="P67" s="1516"/>
      <c r="Q67" s="1516"/>
      <c r="R67" s="1516"/>
      <c r="S67" s="1516"/>
      <c r="T67" s="1516"/>
      <c r="U67" s="1516"/>
      <c r="V67" s="580"/>
      <c r="W67" s="580"/>
    </row>
    <row r="68" spans="1:23" s="553" customFormat="1" ht="14.25" customHeight="1" x14ac:dyDescent="0.2">
      <c r="A68" s="1516" t="s">
        <v>769</v>
      </c>
      <c r="B68" s="1516"/>
      <c r="C68" s="1516"/>
      <c r="D68" s="1516"/>
      <c r="E68" s="1516"/>
      <c r="F68" s="1516"/>
      <c r="G68" s="1516"/>
      <c r="H68" s="1516"/>
      <c r="I68" s="1516"/>
      <c r="J68" s="1516"/>
      <c r="K68" s="1516"/>
      <c r="L68" s="1516"/>
      <c r="M68" s="1516"/>
      <c r="N68" s="1516"/>
      <c r="O68" s="1516"/>
      <c r="P68" s="1516"/>
      <c r="Q68" s="1516"/>
      <c r="R68" s="1516"/>
      <c r="S68" s="1516"/>
      <c r="T68" s="1516"/>
      <c r="U68" s="1516"/>
      <c r="V68" s="580"/>
      <c r="W68" s="580"/>
    </row>
    <row r="69" spans="1:23" ht="15" customHeight="1" x14ac:dyDescent="0.2">
      <c r="B69" s="545"/>
      <c r="C69" s="581"/>
      <c r="D69" s="581"/>
      <c r="E69" s="581"/>
      <c r="F69" s="581"/>
      <c r="G69" s="581"/>
      <c r="H69" s="581"/>
      <c r="I69" s="581"/>
      <c r="J69" s="581"/>
      <c r="K69" s="581"/>
      <c r="L69" s="581"/>
      <c r="M69" s="581"/>
      <c r="N69" s="581"/>
      <c r="O69" s="581"/>
      <c r="P69" s="581"/>
      <c r="Q69" s="581"/>
      <c r="R69" s="581"/>
      <c r="S69" s="581"/>
      <c r="T69" s="581"/>
      <c r="U69" s="581"/>
      <c r="V69" s="581"/>
      <c r="W69" s="581"/>
    </row>
    <row r="70" spans="1:23" ht="15.75" x14ac:dyDescent="0.25">
      <c r="A70" s="1517"/>
      <c r="B70" s="1517"/>
      <c r="C70" s="1517"/>
      <c r="D70" s="1517"/>
      <c r="E70" s="1517"/>
      <c r="F70" s="1517"/>
      <c r="G70" s="1517"/>
      <c r="H70" s="1517"/>
      <c r="I70" s="1517"/>
      <c r="J70" s="1517"/>
      <c r="K70" s="1517"/>
      <c r="L70" s="1517"/>
      <c r="M70" s="1517"/>
      <c r="N70" s="1517"/>
      <c r="O70" s="1517"/>
      <c r="P70" s="575"/>
      <c r="Q70" s="1518"/>
      <c r="R70" s="1518"/>
      <c r="S70" s="1518"/>
      <c r="T70" s="1518"/>
      <c r="U70" s="1518"/>
      <c r="V70" s="1518"/>
      <c r="W70" s="1518"/>
    </row>
    <row r="71" spans="1:23" x14ac:dyDescent="0.2">
      <c r="A71" s="582" t="s">
        <v>730</v>
      </c>
      <c r="B71" s="545"/>
      <c r="D71" s="583"/>
      <c r="E71" s="583"/>
      <c r="F71" s="583"/>
      <c r="G71" s="583"/>
      <c r="H71" s="583"/>
      <c r="I71" s="583"/>
      <c r="J71" s="583"/>
      <c r="K71" s="583"/>
      <c r="L71" s="583"/>
      <c r="M71" s="583"/>
      <c r="N71" s="583"/>
      <c r="O71" s="583"/>
      <c r="P71" s="584"/>
      <c r="Q71" s="585" t="s">
        <v>731</v>
      </c>
      <c r="R71" s="586"/>
      <c r="S71" s="586"/>
      <c r="T71" s="586"/>
      <c r="U71" s="586"/>
      <c r="V71" s="586"/>
      <c r="W71" s="586"/>
    </row>
    <row r="72" spans="1:23" ht="15" customHeight="1" x14ac:dyDescent="0.2">
      <c r="A72" s="584"/>
      <c r="B72" s="545"/>
      <c r="D72" s="584"/>
      <c r="E72" s="584"/>
      <c r="F72" s="584"/>
      <c r="G72" s="584"/>
      <c r="H72" s="584"/>
      <c r="I72" s="584"/>
      <c r="J72" s="584"/>
      <c r="K72" s="584"/>
      <c r="L72" s="584"/>
      <c r="M72" s="584"/>
      <c r="N72" s="584"/>
      <c r="O72" s="584"/>
      <c r="P72" s="584"/>
      <c r="Q72" s="584"/>
      <c r="R72" s="584"/>
      <c r="S72" s="584"/>
      <c r="T72" s="584"/>
      <c r="U72" s="584"/>
      <c r="V72" s="584"/>
      <c r="W72" s="584"/>
    </row>
    <row r="73" spans="1:23" ht="15.75" x14ac:dyDescent="0.25">
      <c r="A73" s="1510"/>
      <c r="B73" s="1510"/>
      <c r="C73" s="1510"/>
      <c r="D73" s="1510"/>
      <c r="E73" s="1510"/>
      <c r="F73" s="1510"/>
      <c r="G73" s="1510"/>
      <c r="H73" s="1510"/>
      <c r="I73" s="1510"/>
      <c r="J73" s="1510"/>
      <c r="K73" s="1510"/>
      <c r="L73" s="1510"/>
      <c r="M73" s="1510"/>
      <c r="N73" s="1510"/>
      <c r="O73" s="1510"/>
      <c r="P73" s="584"/>
      <c r="Q73" s="1511"/>
      <c r="R73" s="1511"/>
      <c r="S73" s="1511"/>
      <c r="T73" s="1511"/>
      <c r="U73" s="1511"/>
      <c r="V73" s="1511"/>
      <c r="W73" s="1511"/>
    </row>
    <row r="74" spans="1:23" x14ac:dyDescent="0.2">
      <c r="A74" s="582" t="s">
        <v>732</v>
      </c>
      <c r="B74" s="545"/>
      <c r="D74" s="583"/>
      <c r="E74" s="583"/>
      <c r="F74" s="583"/>
      <c r="G74" s="583"/>
      <c r="H74" s="583"/>
      <c r="I74" s="583"/>
      <c r="J74" s="583"/>
      <c r="K74" s="583"/>
      <c r="L74" s="583"/>
      <c r="M74" s="583"/>
      <c r="N74" s="583"/>
      <c r="O74" s="583"/>
      <c r="P74" s="584"/>
      <c r="Q74" s="585" t="s">
        <v>733</v>
      </c>
      <c r="R74" s="586"/>
      <c r="S74" s="586"/>
      <c r="T74" s="586"/>
      <c r="U74" s="586"/>
      <c r="V74" s="586"/>
      <c r="W74" s="586"/>
    </row>
    <row r="75" spans="1:23" ht="13.5" x14ac:dyDescent="0.25">
      <c r="B75" s="545"/>
      <c r="C75" s="575"/>
      <c r="D75" s="575"/>
      <c r="E75" s="575"/>
      <c r="F75" s="575"/>
      <c r="G75" s="575"/>
      <c r="H75" s="575"/>
      <c r="I75" s="575"/>
      <c r="J75" s="575"/>
      <c r="K75" s="575"/>
      <c r="L75" s="575"/>
      <c r="M75" s="575"/>
      <c r="N75" s="575"/>
      <c r="O75" s="575"/>
      <c r="P75" s="575"/>
      <c r="Q75" s="575"/>
      <c r="R75" s="575"/>
      <c r="S75" s="575"/>
      <c r="T75" s="575"/>
      <c r="U75" s="575"/>
      <c r="V75" s="575"/>
      <c r="W75" s="575"/>
    </row>
    <row r="76" spans="1:23" x14ac:dyDescent="0.2">
      <c r="B76" s="545"/>
      <c r="C76" s="545"/>
      <c r="D76" s="545"/>
      <c r="E76" s="545"/>
      <c r="F76" s="545"/>
      <c r="G76" s="545"/>
      <c r="H76" s="545"/>
      <c r="I76" s="545"/>
      <c r="J76" s="545"/>
      <c r="K76" s="545"/>
      <c r="L76" s="545"/>
      <c r="M76" s="545"/>
      <c r="N76" s="545"/>
      <c r="O76" s="545"/>
      <c r="P76" s="545"/>
      <c r="Q76" s="545"/>
      <c r="R76" s="545"/>
      <c r="S76" s="545"/>
      <c r="T76" s="545"/>
      <c r="U76" s="545"/>
      <c r="V76" s="545"/>
      <c r="W76" s="545"/>
    </row>
    <row r="77" spans="1:23" x14ac:dyDescent="0.2">
      <c r="B77" s="545"/>
      <c r="C77" s="545"/>
      <c r="D77" s="545"/>
      <c r="E77" s="545"/>
      <c r="F77" s="545"/>
      <c r="G77" s="545"/>
      <c r="H77" s="545"/>
      <c r="I77" s="545"/>
      <c r="J77" s="545"/>
      <c r="K77" s="545"/>
      <c r="L77" s="545"/>
      <c r="M77" s="545"/>
      <c r="N77" s="545"/>
      <c r="O77" s="545"/>
      <c r="P77" s="545"/>
      <c r="Q77" s="545"/>
      <c r="R77" s="545"/>
      <c r="S77" s="545"/>
      <c r="T77" s="545"/>
      <c r="U77" s="545"/>
      <c r="V77" s="545"/>
      <c r="W77" s="545"/>
    </row>
  </sheetData>
  <mergeCells count="39">
    <mergeCell ref="P19:U19"/>
    <mergeCell ref="B1:W1"/>
    <mergeCell ref="B6:W6"/>
    <mergeCell ref="H3:O3"/>
    <mergeCell ref="Q3:U3"/>
    <mergeCell ref="H4:O4"/>
    <mergeCell ref="Q4:U4"/>
    <mergeCell ref="L10:M10"/>
    <mergeCell ref="L11:M11"/>
    <mergeCell ref="B8:W8"/>
    <mergeCell ref="B13:W13"/>
    <mergeCell ref="P17:U17"/>
    <mergeCell ref="V2:W2"/>
    <mergeCell ref="P15:U15"/>
    <mergeCell ref="A54:W54"/>
    <mergeCell ref="P21:U21"/>
    <mergeCell ref="D23:W24"/>
    <mergeCell ref="P25:U25"/>
    <mergeCell ref="D33:W33"/>
    <mergeCell ref="A47:W47"/>
    <mergeCell ref="A48:W48"/>
    <mergeCell ref="A51:W51"/>
    <mergeCell ref="A53:W53"/>
    <mergeCell ref="A73:O73"/>
    <mergeCell ref="Q73:W73"/>
    <mergeCell ref="A49:W49"/>
    <mergeCell ref="A50:W50"/>
    <mergeCell ref="A65:U65"/>
    <mergeCell ref="A66:U66"/>
    <mergeCell ref="A67:U67"/>
    <mergeCell ref="A68:U68"/>
    <mergeCell ref="A70:O70"/>
    <mergeCell ref="Q70:W70"/>
    <mergeCell ref="A55:W55"/>
    <mergeCell ref="A57:W57"/>
    <mergeCell ref="A59:W59"/>
    <mergeCell ref="A61:W61"/>
    <mergeCell ref="A63:W63"/>
    <mergeCell ref="A64:U64"/>
  </mergeCells>
  <conditionalFormatting sqref="W3">
    <cfRule type="cellIs" dxfId="2" priority="1" operator="equal">
      <formula>0</formula>
    </cfRule>
    <cfRule type="cellIs" dxfId="1" priority="2" operator="equal">
      <formula>""""""</formula>
    </cfRule>
    <cfRule type="cellIs" dxfId="0" priority="3" operator="equal">
      <formula>"No"</formula>
    </cfRule>
  </conditionalFormatting>
  <dataValidations count="1">
    <dataValidation type="list" allowBlank="1" showInputMessage="1" showErrorMessage="1" sqref="B43 B23 B33 B35 B37 B39 B41 L10:L11" xr:uid="{00000000-0002-0000-0400-000000000000}">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8"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2.xml><?xml version="1.0" encoding="utf-8"?>
<ds:datastoreItem xmlns:ds="http://schemas.openxmlformats.org/officeDocument/2006/customXml" ds:itemID="{E12BF0CC-A653-45D6-A972-782EAA5B8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ABF921-D33A-401F-8419-271138172D46}">
  <ds:schemaRefs>
    <ds:schemaRef ds:uri="http://www.w3.org/XML/1998/namespace"/>
    <ds:schemaRef ds:uri="http://purl.org/dc/terms/"/>
    <ds:schemaRef ds:uri="431100d4-4470-42c1-96bc-46686c1829ae"/>
    <ds:schemaRef ds:uri="http://purl.org/dc/elements/1.1/"/>
    <ds:schemaRef ds:uri="http://purl.org/dc/dcmitype/"/>
    <ds:schemaRef ds:uri="4425f765-7ff5-4475-924d-a1e4ebf7f4e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INSTRUCTIONS</vt:lpstr>
      <vt:lpstr>Submission Form and Checklist</vt:lpstr>
      <vt:lpstr>Project Narrative</vt:lpstr>
      <vt:lpstr>2020 Rent Schedule and Summary</vt:lpstr>
      <vt:lpstr>Proforma</vt:lpstr>
      <vt:lpstr>Rent Schedule &amp; Summary</vt:lpstr>
      <vt:lpstr>HOME Consent</vt:lpstr>
      <vt:lpstr>DCA_SBarrett_Only</vt:lpstr>
      <vt:lpstr>Rural HOME Preservatn Set Aside</vt:lpstr>
      <vt:lpstr>General Set Aside Request</vt:lpstr>
      <vt:lpstr>'2020 Rent Schedule and Summary'!Print_Area</vt:lpstr>
      <vt:lpstr>'General Set Aside Request'!Print_Area</vt:lpstr>
      <vt:lpstr>'HOME Consent'!Print_Area</vt:lpstr>
      <vt:lpstr>INSTRUCTIONS!Print_Area</vt:lpstr>
      <vt:lpstr>'Project Narrative'!Print_Area</vt:lpstr>
      <vt:lpstr>'Rent Schedule &amp; Summary'!Print_Area</vt:lpstr>
      <vt:lpstr>'Rural HOME Preservatn Set Aside'!Print_Area</vt:lpstr>
      <vt:lpstr>'Submission Form and Checklist'!Print_Area</vt:lpstr>
      <vt:lpstr>'2020 Rent Schedule and Summary'!Print_Titles</vt:lpstr>
      <vt:lpstr>'General Set Aside Request'!Print_Titles</vt:lpstr>
      <vt:lpstr>'HOME Consent'!Print_Titles</vt:lpstr>
      <vt:lpstr>INSTRUCTIONS!Print_Titles</vt:lpstr>
      <vt:lpstr>'Project Narrative'!Print_Titles</vt:lpstr>
      <vt:lpstr>'Rent Schedule &amp; Summary'!Print_Titles</vt:lpstr>
      <vt:lpstr>'Rural HOME Preservatn Set Aside'!Print_Titles</vt:lpstr>
      <vt:lpstr>'Submission Form and Checklist'!Print_Titles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Stephen Barrett</cp:lastModifiedBy>
  <cp:revision/>
  <cp:lastPrinted>2021-02-10T20:12:11Z</cp:lastPrinted>
  <dcterms:created xsi:type="dcterms:W3CDTF">2015-02-26T20:53:12Z</dcterms:created>
  <dcterms:modified xsi:type="dcterms:W3CDTF">2021-02-17T19:10:28Z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